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drawings/drawing9.xml" ContentType="application/vnd.openxmlformats-officedocument.drawing+xml"/>
  <Override PartName="/xl/ink/ink14.xml" ContentType="application/inkml+xml"/>
  <Override PartName="/xl/ink/ink15.xml" ContentType="application/inkml+xml"/>
  <Override PartName="/xl/ink/ink16.xml" ContentType="application/inkml+xml"/>
  <Override PartName="/xl/ink/ink17.xml" ContentType="application/inkml+xml"/>
  <Override PartName="/xl/drawings/drawing10.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gppower-my.sharepoint.com/personal/roger_steiner_evergy_com/Documents/desktop/"/>
    </mc:Choice>
  </mc:AlternateContent>
  <xr:revisionPtr revIDLastSave="0" documentId="8_{A2AC36EA-EA01-4FF8-BE01-44E532281BCF}" xr6:coauthVersionLast="47" xr6:coauthVersionMax="47" xr10:uidLastSave="{00000000-0000-0000-0000-000000000000}"/>
  <bookViews>
    <workbookView xWindow="-120" yWindow="-120" windowWidth="29040" windowHeight="15840" tabRatio="823" xr2:uid="{00000000-000D-0000-FFFF-FFFF00000000}"/>
  </bookViews>
  <sheets>
    <sheet name="Cover" sheetId="7" r:id="rId1"/>
    <sheet name="Program to Date - C&amp;I Portfolio" sheetId="77" r:id="rId2"/>
    <sheet name="PY3 - C&amp;I Portfolio" sheetId="82" r:id="rId3"/>
    <sheet name="PY3 - Evergy Metro" sheetId="83" r:id="rId4"/>
    <sheet name="PY3 - Evergy MO West" sheetId="84" r:id="rId5"/>
    <sheet name="PY2 - C&amp;I Portfolio" sheetId="78" r:id="rId6"/>
    <sheet name="PY2 - Evergy Metro" sheetId="71" r:id="rId7"/>
    <sheet name="PY2 - Evergy MO West" sheetId="75" r:id="rId8"/>
    <sheet name="PY1 - C&amp;I Portfolio" sheetId="81" r:id="rId9"/>
    <sheet name="PY1 - Evergy Metro" sheetId="80" r:id="rId10"/>
    <sheet name="PY1 - Evergy MO West" sheetId="79" r:id="rId11"/>
    <sheet name="Business ESP - Standard" sheetId="50" r:id="rId12"/>
    <sheet name="Business ESP - Custom" sheetId="63" r:id="rId13"/>
    <sheet name="Process Efficiency" sheetId="66" r:id="rId14"/>
    <sheet name="OEA" sheetId="64" r:id="rId15"/>
    <sheet name="MEEIA 3 Targets" sheetId="76" r:id="rId16"/>
  </sheets>
  <externalReferences>
    <externalReference r:id="rId17"/>
    <externalReference r:id="rId18"/>
    <externalReference r:id="rId19"/>
  </externalReferences>
  <definedNames>
    <definedName name="discount_rate">'[1]General Inputs'!$D$5</definedName>
    <definedName name="EXPOSTGROSS">#REF!</definedName>
    <definedName name="Juris">[2]Input!$U$5</definedName>
    <definedName name="LINE_LOSS">'[1]General Inputs'!$D$6</definedName>
    <definedName name="LL">[2]Input!$U$3</definedName>
    <definedName name="LLF">[2]Input!$U$4</definedName>
    <definedName name="NTG">#REF!</definedName>
    <definedName name="StYr">[2]Input!$U$1</definedName>
    <definedName name="TD_CnI">#REF!</definedName>
    <definedName name="TD_Res">#REF!</definedName>
    <definedName name="TDCAP">#REF!</definedName>
    <definedName name="TDFLOOR">#REF!</definedName>
    <definedName name="TRUEUP">[2]Input!$L$9</definedName>
    <definedName name="WACC">[2]Input!$U$2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77" l="1"/>
  <c r="E15" i="77"/>
  <c r="E8" i="77"/>
  <c r="D11" i="83" l="1"/>
  <c r="B20" i="66"/>
  <c r="F12" i="50"/>
  <c r="F20" i="50"/>
  <c r="G20" i="50" s="1"/>
  <c r="C20" i="50"/>
  <c r="D20" i="50" s="1"/>
  <c r="D12" i="66"/>
  <c r="D13" i="66"/>
  <c r="F105" i="84"/>
  <c r="F104" i="84"/>
  <c r="F103" i="84"/>
  <c r="F103" i="83"/>
  <c r="F104" i="83"/>
  <c r="F105" i="83"/>
  <c r="C106" i="83"/>
  <c r="D44" i="66"/>
  <c r="C12" i="84" l="1"/>
  <c r="C11" i="83"/>
  <c r="E12" i="84"/>
  <c r="E26" i="75"/>
  <c r="C32" i="63"/>
  <c r="C56" i="84" l="1"/>
  <c r="D56" i="84"/>
  <c r="C56" i="83"/>
  <c r="D56" i="83"/>
  <c r="B56" i="83"/>
  <c r="F29" i="66"/>
  <c r="G13" i="84" s="1"/>
  <c r="B56" i="84"/>
  <c r="B54" i="84"/>
  <c r="F141" i="63"/>
  <c r="F143" i="63"/>
  <c r="E56" i="83" l="1"/>
  <c r="E56" i="84"/>
  <c r="E75" i="84"/>
  <c r="E76" i="84"/>
  <c r="E74" i="84"/>
  <c r="G74" i="84" s="1"/>
  <c r="E76" i="83"/>
  <c r="E75" i="83"/>
  <c r="E74" i="83"/>
  <c r="G75" i="84" l="1"/>
  <c r="G74" i="83"/>
  <c r="G76" i="84"/>
  <c r="G75" i="83"/>
  <c r="G76" i="83"/>
  <c r="D103" i="84" l="1"/>
  <c r="D104" i="84"/>
  <c r="D105" i="84"/>
  <c r="C104" i="84"/>
  <c r="C105" i="84"/>
  <c r="C103" i="84"/>
  <c r="D103" i="83"/>
  <c r="D104" i="83"/>
  <c r="D105" i="83"/>
  <c r="C104" i="83"/>
  <c r="C105" i="83"/>
  <c r="C103" i="83"/>
  <c r="H134" i="63"/>
  <c r="H133" i="63"/>
  <c r="H132" i="63"/>
  <c r="H131" i="63"/>
  <c r="H130" i="63"/>
  <c r="H129" i="63"/>
  <c r="H128" i="63"/>
  <c r="H127" i="63"/>
  <c r="H126" i="63"/>
  <c r="H125" i="63"/>
  <c r="H124" i="63"/>
  <c r="H123" i="63"/>
  <c r="C116" i="63"/>
  <c r="D115" i="63"/>
  <c r="D114" i="63"/>
  <c r="D113" i="63"/>
  <c r="D98" i="63"/>
  <c r="D99" i="63"/>
  <c r="D97" i="63"/>
  <c r="D106" i="63"/>
  <c r="D105" i="63"/>
  <c r="D104" i="63"/>
  <c r="C107" i="63"/>
  <c r="C100" i="63"/>
  <c r="K14" i="76" l="1"/>
  <c r="J15" i="76"/>
  <c r="J14" i="76"/>
  <c r="C103" i="71"/>
  <c r="C106" i="71"/>
  <c r="C77" i="71"/>
  <c r="F30" i="66"/>
  <c r="I69" i="50"/>
  <c r="I68" i="50"/>
  <c r="I67" i="50"/>
  <c r="E69" i="50"/>
  <c r="E68" i="50"/>
  <c r="E67" i="50"/>
  <c r="I64" i="50"/>
  <c r="I65" i="50"/>
  <c r="I66" i="50"/>
  <c r="E64" i="50"/>
  <c r="E65" i="50"/>
  <c r="E66" i="50"/>
  <c r="E52" i="50"/>
  <c r="E53" i="50"/>
  <c r="E54" i="50"/>
  <c r="E55" i="50"/>
  <c r="E56" i="50"/>
  <c r="I56" i="50"/>
  <c r="I55" i="50"/>
  <c r="I54" i="50"/>
  <c r="I53" i="50"/>
  <c r="I52" i="50"/>
  <c r="G141" i="50"/>
  <c r="H141" i="50"/>
  <c r="G142" i="50"/>
  <c r="H142" i="50"/>
  <c r="G143" i="50"/>
  <c r="H143" i="50"/>
  <c r="G144" i="50"/>
  <c r="H144" i="50"/>
  <c r="G145" i="50"/>
  <c r="H145" i="50"/>
  <c r="F13" i="66" l="1"/>
  <c r="G24" i="83" s="1"/>
  <c r="F37" i="66" l="1"/>
  <c r="G29" i="66"/>
  <c r="C30" i="50" l="1"/>
  <c r="B30" i="50"/>
  <c r="C29" i="50"/>
  <c r="C37" i="50" s="1"/>
  <c r="B29" i="50"/>
  <c r="C38" i="66" l="1"/>
  <c r="C37" i="66"/>
  <c r="B38" i="66"/>
  <c r="B37" i="66"/>
  <c r="C21" i="66"/>
  <c r="C20" i="66"/>
  <c r="B21" i="66"/>
  <c r="C38" i="63"/>
  <c r="C37" i="63"/>
  <c r="B38" i="63"/>
  <c r="B37" i="63"/>
  <c r="C20" i="63"/>
  <c r="C21" i="63"/>
  <c r="B21" i="63"/>
  <c r="B20" i="63"/>
  <c r="C38" i="50"/>
  <c r="B38" i="50"/>
  <c r="B37" i="50"/>
  <c r="D37" i="50" s="1"/>
  <c r="B20" i="50"/>
  <c r="C21" i="50"/>
  <c r="B21" i="50"/>
  <c r="E12" i="66" l="1"/>
  <c r="F35" i="83" s="1"/>
  <c r="D106" i="84"/>
  <c r="E105" i="84"/>
  <c r="E104" i="84"/>
  <c r="G104" i="84" s="1"/>
  <c r="F106" i="84"/>
  <c r="E103" i="84"/>
  <c r="F77" i="84"/>
  <c r="D77" i="84"/>
  <c r="C77" i="84"/>
  <c r="D55" i="84"/>
  <c r="C55" i="84"/>
  <c r="B55" i="84"/>
  <c r="D54" i="84"/>
  <c r="C54" i="84"/>
  <c r="C46" i="84"/>
  <c r="D24" i="84"/>
  <c r="C24" i="84"/>
  <c r="D23" i="84"/>
  <c r="C23" i="84"/>
  <c r="D22" i="84"/>
  <c r="C22" i="84"/>
  <c r="D13" i="84"/>
  <c r="C13" i="84"/>
  <c r="D12" i="84"/>
  <c r="C15" i="84"/>
  <c r="D11" i="84"/>
  <c r="C11" i="84"/>
  <c r="A1" i="84"/>
  <c r="D106" i="83"/>
  <c r="E104" i="83"/>
  <c r="F106" i="83"/>
  <c r="E103" i="83"/>
  <c r="F77" i="83"/>
  <c r="D77" i="83"/>
  <c r="C77" i="83"/>
  <c r="E77" i="83"/>
  <c r="D55" i="83"/>
  <c r="C55" i="83"/>
  <c r="B55" i="83"/>
  <c r="D54" i="83"/>
  <c r="C54" i="83"/>
  <c r="B54" i="83"/>
  <c r="D46" i="83"/>
  <c r="D35" i="83"/>
  <c r="E35" i="83" s="1"/>
  <c r="C35" i="83"/>
  <c r="D24" i="83"/>
  <c r="E24" i="83" s="1"/>
  <c r="C24" i="83"/>
  <c r="D23" i="83"/>
  <c r="C23" i="83"/>
  <c r="D22" i="83"/>
  <c r="C22" i="83"/>
  <c r="D13" i="83"/>
  <c r="E13" i="83" s="1"/>
  <c r="C13" i="83"/>
  <c r="C15" i="83" s="1"/>
  <c r="D12" i="83"/>
  <c r="C12" i="83"/>
  <c r="A1" i="83"/>
  <c r="F105" i="75"/>
  <c r="G105" i="75" s="1"/>
  <c r="F104" i="75"/>
  <c r="F103" i="75"/>
  <c r="G103" i="75" s="1"/>
  <c r="D105" i="75"/>
  <c r="D104" i="75"/>
  <c r="D103" i="75"/>
  <c r="C105" i="75"/>
  <c r="C104" i="75"/>
  <c r="C106" i="75" s="1"/>
  <c r="C103" i="75"/>
  <c r="F103" i="71"/>
  <c r="F104" i="71"/>
  <c r="F105" i="71"/>
  <c r="D103" i="71"/>
  <c r="D104" i="71"/>
  <c r="D105" i="71"/>
  <c r="D106" i="71" s="1"/>
  <c r="C104" i="71"/>
  <c r="C105" i="71"/>
  <c r="E105" i="71" s="1"/>
  <c r="G105" i="71" s="1"/>
  <c r="E103" i="75"/>
  <c r="E105" i="75"/>
  <c r="D106" i="75"/>
  <c r="E104" i="71"/>
  <c r="G104" i="71"/>
  <c r="C46" i="83"/>
  <c r="C35" i="84"/>
  <c r="D46" i="84"/>
  <c r="D35" i="84"/>
  <c r="E46" i="83" l="1"/>
  <c r="G77" i="83"/>
  <c r="G104" i="83"/>
  <c r="D26" i="84"/>
  <c r="D15" i="82" s="1"/>
  <c r="E15" i="82" s="1"/>
  <c r="E13" i="84"/>
  <c r="E24" i="84"/>
  <c r="C7" i="82"/>
  <c r="E23" i="83"/>
  <c r="D15" i="84"/>
  <c r="D7" i="82" s="1"/>
  <c r="E46" i="84"/>
  <c r="E35" i="84"/>
  <c r="C26" i="83"/>
  <c r="C14" i="82" s="1"/>
  <c r="E23" i="84"/>
  <c r="D26" i="83"/>
  <c r="E26" i="83" s="1"/>
  <c r="D15" i="83"/>
  <c r="D6" i="82" s="1"/>
  <c r="E6" i="82" s="1"/>
  <c r="E12" i="83"/>
  <c r="C6" i="82"/>
  <c r="E22" i="84"/>
  <c r="C26" i="84"/>
  <c r="C15" i="82" s="1"/>
  <c r="E11" i="84"/>
  <c r="F13" i="83"/>
  <c r="E22" i="83"/>
  <c r="E106" i="84"/>
  <c r="G106" i="84" s="1"/>
  <c r="G105" i="84"/>
  <c r="G103" i="84"/>
  <c r="E11" i="83"/>
  <c r="E77" i="84"/>
  <c r="G77" i="84" s="1"/>
  <c r="G103" i="83"/>
  <c r="E105" i="83"/>
  <c r="G105" i="83" s="1"/>
  <c r="C106" i="84"/>
  <c r="E104" i="75"/>
  <c r="E106" i="75" s="1"/>
  <c r="F106" i="71"/>
  <c r="E103" i="71"/>
  <c r="E106" i="71" s="1"/>
  <c r="F106" i="75"/>
  <c r="D46" i="75"/>
  <c r="C46" i="75"/>
  <c r="D35" i="75"/>
  <c r="C35" i="75"/>
  <c r="G46" i="71"/>
  <c r="D46" i="71"/>
  <c r="C46" i="71"/>
  <c r="F35" i="71"/>
  <c r="D35" i="71"/>
  <c r="C35" i="71"/>
  <c r="E7" i="82" l="1"/>
  <c r="E15" i="84"/>
  <c r="C16" i="82"/>
  <c r="C8" i="82"/>
  <c r="E15" i="83"/>
  <c r="D14" i="82"/>
  <c r="E14" i="82" s="1"/>
  <c r="E26" i="84"/>
  <c r="E106" i="83"/>
  <c r="G106" i="83" s="1"/>
  <c r="D8" i="82"/>
  <c r="E8" i="82" s="1"/>
  <c r="G106" i="71"/>
  <c r="G104" i="75"/>
  <c r="G106" i="75"/>
  <c r="G103" i="71"/>
  <c r="E35" i="75"/>
  <c r="E46" i="75"/>
  <c r="D16" i="82" l="1"/>
  <c r="E16" i="82" s="1"/>
  <c r="H57" i="50"/>
  <c r="D57" i="50"/>
  <c r="D55" i="75"/>
  <c r="C55" i="75"/>
  <c r="B55" i="75"/>
  <c r="D54" i="75"/>
  <c r="C54" i="75"/>
  <c r="B54" i="75"/>
  <c r="C55" i="71"/>
  <c r="D55" i="71"/>
  <c r="B55" i="71"/>
  <c r="C54" i="71"/>
  <c r="D54" i="71"/>
  <c r="B54" i="71"/>
  <c r="D45" i="50"/>
  <c r="F58" i="66"/>
  <c r="C58" i="66"/>
  <c r="D58" i="66"/>
  <c r="E57" i="66" s="1"/>
  <c r="E58" i="66" s="1"/>
  <c r="G58" i="66"/>
  <c r="H57" i="66" s="1"/>
  <c r="H58" i="66" s="1"/>
  <c r="B58" i="66"/>
  <c r="G51" i="66"/>
  <c r="H50" i="66" s="1"/>
  <c r="H51" i="66" s="1"/>
  <c r="F51" i="66"/>
  <c r="D51" i="66"/>
  <c r="E50" i="66" s="1"/>
  <c r="E51" i="66" s="1"/>
  <c r="C51" i="66"/>
  <c r="B51" i="66"/>
  <c r="D30" i="66"/>
  <c r="D29" i="66"/>
  <c r="E38" i="66"/>
  <c r="E37" i="66"/>
  <c r="E21" i="66"/>
  <c r="E20" i="66"/>
  <c r="F56" i="63"/>
  <c r="G56" i="63"/>
  <c r="D34" i="84"/>
  <c r="D45" i="84"/>
  <c r="C45" i="84"/>
  <c r="C34" i="84"/>
  <c r="E38" i="63"/>
  <c r="E37" i="63"/>
  <c r="E20" i="63"/>
  <c r="D45" i="83"/>
  <c r="D34" i="83"/>
  <c r="C45" i="83"/>
  <c r="C34" i="83"/>
  <c r="E21" i="63"/>
  <c r="J154" i="50"/>
  <c r="G147" i="50"/>
  <c r="H147" i="50"/>
  <c r="H109" i="50"/>
  <c r="G99" i="50"/>
  <c r="H99" i="50"/>
  <c r="G100" i="50"/>
  <c r="H100" i="50"/>
  <c r="G101" i="50"/>
  <c r="H101" i="50"/>
  <c r="G102" i="50"/>
  <c r="H102" i="50"/>
  <c r="G103" i="50"/>
  <c r="H103" i="50"/>
  <c r="G104" i="50"/>
  <c r="H104" i="50"/>
  <c r="G105" i="50"/>
  <c r="H105" i="50"/>
  <c r="G106" i="50"/>
  <c r="H106" i="50"/>
  <c r="G107" i="50"/>
  <c r="H107" i="50"/>
  <c r="G108" i="50"/>
  <c r="H108" i="50"/>
  <c r="H98" i="50"/>
  <c r="H137" i="50"/>
  <c r="H138" i="50"/>
  <c r="H139" i="50"/>
  <c r="H140" i="50"/>
  <c r="H146" i="50"/>
  <c r="J116" i="50"/>
  <c r="E38" i="50"/>
  <c r="E37" i="50"/>
  <c r="E21" i="50"/>
  <c r="E20" i="50"/>
  <c r="F34" i="75" l="1"/>
  <c r="F34" i="84"/>
  <c r="F45" i="75"/>
  <c r="F48" i="75" s="1"/>
  <c r="F45" i="84"/>
  <c r="F46" i="84"/>
  <c r="F46" i="75"/>
  <c r="F35" i="84"/>
  <c r="F35" i="75"/>
  <c r="F44" i="75"/>
  <c r="F44" i="84"/>
  <c r="F33" i="75"/>
  <c r="F37" i="75" s="1"/>
  <c r="F33" i="84"/>
  <c r="F37" i="84" s="1"/>
  <c r="F7" i="77" s="1"/>
  <c r="E45" i="84"/>
  <c r="E54" i="83"/>
  <c r="E54" i="84"/>
  <c r="E34" i="84"/>
  <c r="E45" i="83"/>
  <c r="E34" i="83"/>
  <c r="D44" i="75"/>
  <c r="D44" i="84"/>
  <c r="D48" i="84" s="1"/>
  <c r="D15" i="77" s="1"/>
  <c r="C44" i="75"/>
  <c r="C44" i="84"/>
  <c r="C33" i="75"/>
  <c r="C33" i="84"/>
  <c r="C37" i="84" s="1"/>
  <c r="C7" i="77" s="1"/>
  <c r="D33" i="75"/>
  <c r="D33" i="84"/>
  <c r="C44" i="71"/>
  <c r="C44" i="83"/>
  <c r="C48" i="83" s="1"/>
  <c r="C14" i="77" s="1"/>
  <c r="D44" i="71"/>
  <c r="D44" i="83"/>
  <c r="D33" i="71"/>
  <c r="D33" i="83"/>
  <c r="D37" i="83" s="1"/>
  <c r="D6" i="77" s="1"/>
  <c r="D37" i="63"/>
  <c r="H53" i="63"/>
  <c r="H55" i="63"/>
  <c r="H52" i="63"/>
  <c r="H54" i="63"/>
  <c r="C34" i="75"/>
  <c r="D38" i="63"/>
  <c r="C45" i="75"/>
  <c r="D45" i="75"/>
  <c r="D34" i="75"/>
  <c r="C45" i="71"/>
  <c r="D34" i="71"/>
  <c r="D45" i="71"/>
  <c r="C34" i="71"/>
  <c r="E54" i="71"/>
  <c r="E54" i="75"/>
  <c r="F30" i="50"/>
  <c r="F38" i="50" s="1"/>
  <c r="D20" i="66"/>
  <c r="F38" i="66"/>
  <c r="D38" i="66"/>
  <c r="F12" i="66"/>
  <c r="F20" i="66" s="1"/>
  <c r="D37" i="66"/>
  <c r="D21" i="66"/>
  <c r="D21" i="63"/>
  <c r="D20" i="63"/>
  <c r="D38" i="50"/>
  <c r="D21" i="50"/>
  <c r="G13" i="83" l="1"/>
  <c r="H13" i="83" s="1"/>
  <c r="G20" i="66"/>
  <c r="G12" i="66"/>
  <c r="F48" i="84"/>
  <c r="F15" i="77" s="1"/>
  <c r="F21" i="66"/>
  <c r="G35" i="83"/>
  <c r="G11" i="83"/>
  <c r="C48" i="75"/>
  <c r="E44" i="75"/>
  <c r="E33" i="75"/>
  <c r="C37" i="75"/>
  <c r="G24" i="84"/>
  <c r="G22" i="84"/>
  <c r="E44" i="84"/>
  <c r="C48" i="84"/>
  <c r="E33" i="84"/>
  <c r="D37" i="84"/>
  <c r="C48" i="71"/>
  <c r="E44" i="71"/>
  <c r="D48" i="83"/>
  <c r="E44" i="83"/>
  <c r="E45" i="75"/>
  <c r="D48" i="75"/>
  <c r="E34" i="75"/>
  <c r="D37" i="75"/>
  <c r="E45" i="71"/>
  <c r="D48" i="71"/>
  <c r="E34" i="71"/>
  <c r="D37" i="71"/>
  <c r="G35" i="71" l="1"/>
  <c r="H35" i="71" s="1"/>
  <c r="H35" i="83"/>
  <c r="G21" i="66"/>
  <c r="G46" i="83"/>
  <c r="E48" i="84"/>
  <c r="C15" i="77"/>
  <c r="E37" i="84"/>
  <c r="D7" i="77"/>
  <c r="E48" i="83"/>
  <c r="D14" i="77"/>
  <c r="G46" i="84"/>
  <c r="H46" i="84" s="1"/>
  <c r="G46" i="75"/>
  <c r="H46" i="75" s="1"/>
  <c r="G38" i="66"/>
  <c r="G35" i="84"/>
  <c r="H35" i="84" s="1"/>
  <c r="G35" i="75"/>
  <c r="H35" i="75" s="1"/>
  <c r="G37" i="66"/>
  <c r="G44" i="75"/>
  <c r="H44" i="75" s="1"/>
  <c r="G44" i="84"/>
  <c r="E37" i="75"/>
  <c r="E48" i="75"/>
  <c r="E48" i="71"/>
  <c r="F77" i="75"/>
  <c r="D77" i="75"/>
  <c r="C77" i="75"/>
  <c r="E76" i="75"/>
  <c r="G76" i="75" s="1"/>
  <c r="E75" i="75"/>
  <c r="G75" i="75" s="1"/>
  <c r="E74" i="75"/>
  <c r="H44" i="84" l="1"/>
  <c r="E77" i="75"/>
  <c r="G77" i="75" s="1"/>
  <c r="G74" i="75"/>
  <c r="F145" i="63"/>
  <c r="D141" i="63"/>
  <c r="B116" i="63"/>
  <c r="D116" i="63" s="1"/>
  <c r="B107" i="63"/>
  <c r="D107" i="63" s="1"/>
  <c r="D29" i="63"/>
  <c r="E29" i="63"/>
  <c r="F12" i="84" s="1"/>
  <c r="D30" i="63"/>
  <c r="E30" i="63"/>
  <c r="F23" i="84" s="1"/>
  <c r="C148" i="50" l="1"/>
  <c r="C110" i="50"/>
  <c r="G109" i="50"/>
  <c r="B67" i="63" l="1"/>
  <c r="B56" i="63"/>
  <c r="D45" i="63" l="1"/>
  <c r="C67" i="63"/>
  <c r="D67" i="63"/>
  <c r="F67" i="63"/>
  <c r="G67" i="63"/>
  <c r="E55" i="84" l="1"/>
  <c r="E55" i="83"/>
  <c r="E55" i="75"/>
  <c r="E55" i="71"/>
  <c r="F29" i="63"/>
  <c r="F37" i="63" s="1"/>
  <c r="F30" i="63"/>
  <c r="F38" i="63" s="1"/>
  <c r="H66" i="63"/>
  <c r="H65" i="63"/>
  <c r="H63" i="63"/>
  <c r="H64" i="63"/>
  <c r="E65" i="63"/>
  <c r="E66" i="63"/>
  <c r="E63" i="63"/>
  <c r="E64" i="63"/>
  <c r="F12" i="63"/>
  <c r="F20" i="63" s="1"/>
  <c r="G70" i="50"/>
  <c r="G57" i="50"/>
  <c r="I57" i="50" s="1"/>
  <c r="B57" i="50"/>
  <c r="C57" i="50"/>
  <c r="E57" i="50" s="1"/>
  <c r="B70" i="50"/>
  <c r="C70" i="50"/>
  <c r="F13" i="50"/>
  <c r="F21" i="50" s="1"/>
  <c r="G33" i="83"/>
  <c r="F29" i="50"/>
  <c r="F37" i="50" s="1"/>
  <c r="G37" i="83" l="1"/>
  <c r="G34" i="84"/>
  <c r="H34" i="84" s="1"/>
  <c r="G12" i="84"/>
  <c r="H12" i="84" s="1"/>
  <c r="G45" i="84"/>
  <c r="G23" i="84"/>
  <c r="G34" i="83"/>
  <c r="G12" i="83"/>
  <c r="G33" i="75"/>
  <c r="H33" i="75" s="1"/>
  <c r="G11" i="84"/>
  <c r="G33" i="84"/>
  <c r="G44" i="83"/>
  <c r="G22" i="83"/>
  <c r="G33" i="71"/>
  <c r="G30" i="63"/>
  <c r="G29" i="63"/>
  <c r="G38" i="63"/>
  <c r="G45" i="75"/>
  <c r="H67" i="63"/>
  <c r="E67" i="63"/>
  <c r="G38" i="50"/>
  <c r="G37" i="50"/>
  <c r="E30" i="66"/>
  <c r="E29" i="66"/>
  <c r="E13" i="66"/>
  <c r="E13" i="63"/>
  <c r="E12" i="63"/>
  <c r="E30" i="50"/>
  <c r="F22" i="84" s="1"/>
  <c r="E29" i="50"/>
  <c r="F11" i="84" s="1"/>
  <c r="E13" i="50"/>
  <c r="E12" i="50"/>
  <c r="G36" i="76"/>
  <c r="F36" i="76"/>
  <c r="E36" i="76"/>
  <c r="D36" i="76"/>
  <c r="G35" i="76"/>
  <c r="G34" i="76"/>
  <c r="G33" i="76"/>
  <c r="G32" i="76"/>
  <c r="F28" i="76"/>
  <c r="E28" i="76"/>
  <c r="G28" i="76" s="1"/>
  <c r="D28" i="76"/>
  <c r="G27" i="76"/>
  <c r="G26" i="76"/>
  <c r="G25" i="76"/>
  <c r="G24" i="76"/>
  <c r="G18" i="76"/>
  <c r="F18" i="76"/>
  <c r="E18" i="76"/>
  <c r="D18" i="76"/>
  <c r="G17" i="76"/>
  <c r="G16" i="76"/>
  <c r="G15" i="76"/>
  <c r="G14" i="76"/>
  <c r="F10" i="76"/>
  <c r="E10" i="76"/>
  <c r="G10" i="76" s="1"/>
  <c r="D10" i="76"/>
  <c r="G9" i="76"/>
  <c r="G8" i="76"/>
  <c r="G7" i="76"/>
  <c r="G6" i="76"/>
  <c r="F45" i="71" l="1"/>
  <c r="F45" i="83"/>
  <c r="F23" i="83"/>
  <c r="F34" i="71"/>
  <c r="F12" i="83"/>
  <c r="F34" i="83"/>
  <c r="H34" i="83" s="1"/>
  <c r="F13" i="84"/>
  <c r="H13" i="84" s="1"/>
  <c r="G13" i="66"/>
  <c r="F46" i="83"/>
  <c r="H46" i="83" s="1"/>
  <c r="F24" i="83"/>
  <c r="H24" i="83" s="1"/>
  <c r="F46" i="71"/>
  <c r="H46" i="71" s="1"/>
  <c r="G30" i="66"/>
  <c r="F24" i="84"/>
  <c r="H24" i="84" s="1"/>
  <c r="F33" i="71"/>
  <c r="F37" i="71" s="1"/>
  <c r="F11" i="83"/>
  <c r="F33" i="83"/>
  <c r="F44" i="71"/>
  <c r="F44" i="83"/>
  <c r="F48" i="83" s="1"/>
  <c r="F14" i="77" s="1"/>
  <c r="F22" i="83"/>
  <c r="F26" i="83" s="1"/>
  <c r="F14" i="82" s="1"/>
  <c r="H22" i="84"/>
  <c r="G37" i="63"/>
  <c r="G34" i="75"/>
  <c r="H34" i="75" s="1"/>
  <c r="H23" i="84"/>
  <c r="G26" i="84"/>
  <c r="H45" i="84"/>
  <c r="G48" i="84"/>
  <c r="G34" i="71"/>
  <c r="G15" i="83"/>
  <c r="H12" i="83"/>
  <c r="G15" i="84"/>
  <c r="H11" i="84"/>
  <c r="H33" i="84"/>
  <c r="G37" i="84"/>
  <c r="G21" i="50"/>
  <c r="G44" i="71"/>
  <c r="H44" i="71" s="1"/>
  <c r="H45" i="75"/>
  <c r="G48" i="75"/>
  <c r="D70" i="50"/>
  <c r="E70" i="50" s="1"/>
  <c r="H70" i="50"/>
  <c r="I70" i="50" s="1"/>
  <c r="I162" i="50"/>
  <c r="H162" i="50"/>
  <c r="E162" i="50"/>
  <c r="D162" i="50"/>
  <c r="C162" i="50"/>
  <c r="J161" i="50"/>
  <c r="F161" i="50"/>
  <c r="J160" i="50"/>
  <c r="F160" i="50"/>
  <c r="J159" i="50"/>
  <c r="F159" i="50"/>
  <c r="J158" i="50"/>
  <c r="F158" i="50"/>
  <c r="J157" i="50"/>
  <c r="F157" i="50"/>
  <c r="J156" i="50"/>
  <c r="F156" i="50"/>
  <c r="J155" i="50"/>
  <c r="F155" i="50"/>
  <c r="F154" i="50"/>
  <c r="F148" i="50"/>
  <c r="E148" i="50"/>
  <c r="D148" i="50"/>
  <c r="G138" i="50"/>
  <c r="H136" i="50"/>
  <c r="G136" i="50"/>
  <c r="H134" i="50"/>
  <c r="G134" i="50"/>
  <c r="G140" i="50"/>
  <c r="H135" i="50"/>
  <c r="G135" i="50"/>
  <c r="G146" i="50"/>
  <c r="G139" i="50"/>
  <c r="G137" i="50"/>
  <c r="H34" i="71" l="1"/>
  <c r="G37" i="75"/>
  <c r="H37" i="75" s="1"/>
  <c r="F15" i="84"/>
  <c r="F7" i="82" s="1"/>
  <c r="F26" i="84"/>
  <c r="F15" i="82" s="1"/>
  <c r="F16" i="82" s="1"/>
  <c r="F48" i="71"/>
  <c r="I141" i="50"/>
  <c r="I143" i="50"/>
  <c r="I145" i="50"/>
  <c r="I144" i="50"/>
  <c r="I142" i="50"/>
  <c r="J142" i="50"/>
  <c r="J144" i="50"/>
  <c r="J143" i="50"/>
  <c r="J141" i="50"/>
  <c r="J145" i="50"/>
  <c r="H22" i="83"/>
  <c r="H33" i="71"/>
  <c r="F37" i="83"/>
  <c r="F6" i="77" s="1"/>
  <c r="H33" i="83"/>
  <c r="H44" i="83"/>
  <c r="F15" i="83"/>
  <c r="F6" i="82" s="1"/>
  <c r="F8" i="82" s="1"/>
  <c r="H11" i="83"/>
  <c r="G37" i="71"/>
  <c r="H37" i="71" s="1"/>
  <c r="G6" i="77"/>
  <c r="H48" i="84"/>
  <c r="G15" i="77"/>
  <c r="H37" i="84"/>
  <c r="G7" i="77"/>
  <c r="G15" i="82"/>
  <c r="G6" i="82"/>
  <c r="G7" i="82"/>
  <c r="H48" i="75"/>
  <c r="J136" i="50"/>
  <c r="J140" i="50"/>
  <c r="J137" i="50"/>
  <c r="J146" i="50"/>
  <c r="J138" i="50"/>
  <c r="J134" i="50"/>
  <c r="J147" i="50"/>
  <c r="J135" i="50"/>
  <c r="J139" i="50"/>
  <c r="I137" i="50"/>
  <c r="I140" i="50"/>
  <c r="I146" i="50"/>
  <c r="I135" i="50"/>
  <c r="I139" i="50"/>
  <c r="I147" i="50"/>
  <c r="I138" i="50"/>
  <c r="I134" i="50"/>
  <c r="I136" i="50"/>
  <c r="J68" i="50"/>
  <c r="J64" i="50"/>
  <c r="J65" i="50"/>
  <c r="J69" i="50"/>
  <c r="J66" i="50"/>
  <c r="J67" i="50"/>
  <c r="F65" i="50"/>
  <c r="F66" i="50"/>
  <c r="F67" i="50"/>
  <c r="F64" i="50"/>
  <c r="F68" i="50"/>
  <c r="F69" i="50"/>
  <c r="G159" i="50"/>
  <c r="G160" i="50"/>
  <c r="G161" i="50"/>
  <c r="G154" i="50"/>
  <c r="G155" i="50"/>
  <c r="G156" i="50"/>
  <c r="G157" i="50"/>
  <c r="G158" i="50"/>
  <c r="K159" i="50"/>
  <c r="K160" i="50"/>
  <c r="K161" i="50"/>
  <c r="K154" i="50"/>
  <c r="K155" i="50"/>
  <c r="K156" i="50"/>
  <c r="K157" i="50"/>
  <c r="K158" i="50"/>
  <c r="G148" i="50"/>
  <c r="J162" i="50"/>
  <c r="H148" i="50"/>
  <c r="F162" i="50"/>
  <c r="F13" i="71"/>
  <c r="H13" i="71" s="1"/>
  <c r="F24" i="75"/>
  <c r="H24" i="75" s="1"/>
  <c r="F23" i="75"/>
  <c r="F22" i="75"/>
  <c r="F13" i="75"/>
  <c r="H13" i="75" s="1"/>
  <c r="E13" i="75"/>
  <c r="F12" i="75"/>
  <c r="F11" i="75"/>
  <c r="A1" i="75"/>
  <c r="H26" i="84" l="1"/>
  <c r="H15" i="84"/>
  <c r="H15" i="82"/>
  <c r="H6" i="82"/>
  <c r="H15" i="83"/>
  <c r="H37" i="83"/>
  <c r="H7" i="82"/>
  <c r="G8" i="82"/>
  <c r="H8" i="82" s="1"/>
  <c r="E24" i="75"/>
  <c r="K162" i="50"/>
  <c r="I148" i="50"/>
  <c r="J148" i="50"/>
  <c r="J70" i="50"/>
  <c r="F70" i="50"/>
  <c r="H23" i="75"/>
  <c r="F26" i="75"/>
  <c r="D26" i="75"/>
  <c r="E23" i="75"/>
  <c r="C26" i="75"/>
  <c r="H12" i="75"/>
  <c r="C15" i="75"/>
  <c r="F15" i="75"/>
  <c r="D15" i="75"/>
  <c r="E11" i="75"/>
  <c r="E12" i="75"/>
  <c r="E22" i="75"/>
  <c r="F15" i="78" l="1"/>
  <c r="F7" i="78"/>
  <c r="C7" i="78"/>
  <c r="D15" i="78"/>
  <c r="C15" i="78"/>
  <c r="D7" i="78"/>
  <c r="E15" i="75"/>
  <c r="F77" i="71"/>
  <c r="D77" i="71"/>
  <c r="E76" i="71"/>
  <c r="G76" i="71" s="1"/>
  <c r="E75" i="71"/>
  <c r="G75" i="71" s="1"/>
  <c r="E74" i="71"/>
  <c r="G74" i="71" s="1"/>
  <c r="E7" i="77" l="1"/>
  <c r="E7" i="78"/>
  <c r="E15" i="78"/>
  <c r="E77" i="71"/>
  <c r="G77" i="71" s="1"/>
  <c r="E124" i="63" l="1"/>
  <c r="E123" i="63"/>
  <c r="C91" i="63"/>
  <c r="B91" i="63"/>
  <c r="E80" i="63"/>
  <c r="D80" i="63"/>
  <c r="C80" i="63"/>
  <c r="B80" i="63"/>
  <c r="C56" i="63"/>
  <c r="D91" i="63" l="1"/>
  <c r="J117" i="50" l="1"/>
  <c r="F117" i="50"/>
  <c r="F118" i="50"/>
  <c r="A1" i="64" l="1"/>
  <c r="A1" i="66"/>
  <c r="A1" i="50"/>
  <c r="A1" i="71"/>
  <c r="C33" i="83" l="1"/>
  <c r="C37" i="83" s="1"/>
  <c r="C33" i="71"/>
  <c r="C26" i="71"/>
  <c r="C15" i="71"/>
  <c r="F22" i="71"/>
  <c r="F11" i="71"/>
  <c r="H11" i="71" s="1"/>
  <c r="F23" i="71"/>
  <c r="F12" i="71"/>
  <c r="C37" i="71" l="1"/>
  <c r="E33" i="71"/>
  <c r="E33" i="83"/>
  <c r="C6" i="78"/>
  <c r="C16" i="77"/>
  <c r="C14" i="78"/>
  <c r="C16" i="78" s="1"/>
  <c r="F15" i="71"/>
  <c r="F24" i="71"/>
  <c r="H24" i="71" s="1"/>
  <c r="E37" i="83" l="1"/>
  <c r="C6" i="77"/>
  <c r="C8" i="77" s="1"/>
  <c r="E37" i="71"/>
  <c r="F8" i="77"/>
  <c r="F6" i="78"/>
  <c r="F8" i="78" s="1"/>
  <c r="C8" i="78"/>
  <c r="F26" i="71"/>
  <c r="H22" i="71"/>
  <c r="F16" i="77" l="1"/>
  <c r="F14" i="78"/>
  <c r="F16" i="78" s="1"/>
  <c r="E11" i="71"/>
  <c r="E22" i="71"/>
  <c r="F116" i="50" l="1"/>
  <c r="F142" i="63" l="1"/>
  <c r="F144" i="63"/>
  <c r="F146" i="63"/>
  <c r="F147" i="63"/>
  <c r="F148" i="63"/>
  <c r="F149" i="63"/>
  <c r="F150" i="63"/>
  <c r="F151" i="63"/>
  <c r="F152" i="63"/>
  <c r="D142" i="63"/>
  <c r="D143" i="63"/>
  <c r="D144" i="63"/>
  <c r="D145" i="63"/>
  <c r="D146" i="63"/>
  <c r="D147" i="63"/>
  <c r="D148" i="63"/>
  <c r="D149" i="63"/>
  <c r="D150" i="63"/>
  <c r="D151" i="63"/>
  <c r="D152" i="63"/>
  <c r="A142" i="63"/>
  <c r="B142" i="63"/>
  <c r="A143" i="63"/>
  <c r="B143" i="63"/>
  <c r="A144" i="63"/>
  <c r="B144" i="63"/>
  <c r="A145" i="63"/>
  <c r="B145" i="63"/>
  <c r="A146" i="63"/>
  <c r="B146" i="63"/>
  <c r="A147" i="63"/>
  <c r="B147" i="63"/>
  <c r="A148" i="63"/>
  <c r="B148" i="63"/>
  <c r="A149" i="63"/>
  <c r="B149" i="63"/>
  <c r="A150" i="63"/>
  <c r="B150" i="63"/>
  <c r="A151" i="63"/>
  <c r="B151" i="63"/>
  <c r="A152" i="63"/>
  <c r="B152" i="63"/>
  <c r="E142" i="63"/>
  <c r="E143" i="63"/>
  <c r="E144" i="63"/>
  <c r="E145" i="63"/>
  <c r="E146" i="63"/>
  <c r="E147" i="63"/>
  <c r="E148" i="63"/>
  <c r="E149" i="63"/>
  <c r="E150" i="63"/>
  <c r="E151" i="63"/>
  <c r="E152" i="63"/>
  <c r="C142" i="63"/>
  <c r="E125" i="63"/>
  <c r="C143" i="63" s="1"/>
  <c r="E126" i="63"/>
  <c r="C144" i="63" s="1"/>
  <c r="E127" i="63"/>
  <c r="C145" i="63" s="1"/>
  <c r="E128" i="63"/>
  <c r="C146" i="63" s="1"/>
  <c r="E129" i="63"/>
  <c r="C147" i="63" s="1"/>
  <c r="E130" i="63"/>
  <c r="C148" i="63" s="1"/>
  <c r="E131" i="63"/>
  <c r="C149" i="63" s="1"/>
  <c r="E132" i="63"/>
  <c r="C150" i="63" s="1"/>
  <c r="E133" i="63"/>
  <c r="C151" i="63" s="1"/>
  <c r="E134" i="63"/>
  <c r="C152" i="63" s="1"/>
  <c r="H11" i="75" l="1"/>
  <c r="G15" i="75"/>
  <c r="G7" i="78" s="1"/>
  <c r="H7" i="78" s="1"/>
  <c r="F110" i="50"/>
  <c r="E110" i="50"/>
  <c r="D110" i="50"/>
  <c r="G98" i="50"/>
  <c r="I124" i="50"/>
  <c r="H124" i="50"/>
  <c r="E124" i="50"/>
  <c r="G123" i="50" s="1"/>
  <c r="D124" i="50"/>
  <c r="C124" i="50"/>
  <c r="J123" i="50"/>
  <c r="F123" i="50"/>
  <c r="J122" i="50"/>
  <c r="F122" i="50"/>
  <c r="J121" i="50"/>
  <c r="F121" i="50"/>
  <c r="J120" i="50"/>
  <c r="F120" i="50"/>
  <c r="J119" i="50"/>
  <c r="F119" i="50"/>
  <c r="J118" i="50"/>
  <c r="E141" i="63"/>
  <c r="C141" i="63"/>
  <c r="B141" i="63"/>
  <c r="A141" i="63"/>
  <c r="B100" i="63"/>
  <c r="D100" i="63" s="1"/>
  <c r="D13" i="50"/>
  <c r="D12" i="50"/>
  <c r="A1" i="63"/>
  <c r="G29" i="50"/>
  <c r="D29" i="50"/>
  <c r="D30" i="50"/>
  <c r="G110" i="50" l="1"/>
  <c r="I100" i="50"/>
  <c r="I104" i="50"/>
  <c r="I108" i="50"/>
  <c r="I109" i="50"/>
  <c r="I101" i="50"/>
  <c r="I105" i="50"/>
  <c r="I102" i="50"/>
  <c r="I98" i="50"/>
  <c r="I106" i="50"/>
  <c r="I99" i="50"/>
  <c r="I103" i="50"/>
  <c r="I107" i="50"/>
  <c r="J99" i="50"/>
  <c r="J103" i="50"/>
  <c r="J107" i="50"/>
  <c r="J108" i="50"/>
  <c r="J100" i="50"/>
  <c r="J104" i="50"/>
  <c r="J98" i="50"/>
  <c r="J109" i="50"/>
  <c r="J101" i="50"/>
  <c r="J105" i="50"/>
  <c r="J102" i="50"/>
  <c r="J106" i="50"/>
  <c r="H15" i="75"/>
  <c r="H7" i="77"/>
  <c r="H22" i="75"/>
  <c r="G26" i="75"/>
  <c r="G15" i="78" s="1"/>
  <c r="H15" i="78" s="1"/>
  <c r="G117" i="50"/>
  <c r="G118" i="50"/>
  <c r="K121" i="50"/>
  <c r="K117" i="50"/>
  <c r="K119" i="50"/>
  <c r="G30" i="50"/>
  <c r="K123" i="50"/>
  <c r="G116" i="50"/>
  <c r="F124" i="50"/>
  <c r="J124" i="50"/>
  <c r="K120" i="50"/>
  <c r="G13" i="50"/>
  <c r="H110" i="50"/>
  <c r="G119" i="50"/>
  <c r="G122" i="50"/>
  <c r="G120" i="50"/>
  <c r="K116" i="50"/>
  <c r="K118" i="50"/>
  <c r="G12" i="50"/>
  <c r="K122" i="50"/>
  <c r="G121" i="50"/>
  <c r="J110" i="50" l="1"/>
  <c r="I110" i="50"/>
  <c r="H26" i="75"/>
  <c r="H15" i="77"/>
  <c r="G162" i="50"/>
  <c r="G124" i="50"/>
  <c r="K124" i="50"/>
  <c r="J54" i="50" l="1"/>
  <c r="J55" i="50"/>
  <c r="J56" i="50"/>
  <c r="J52" i="50"/>
  <c r="J53" i="50"/>
  <c r="F53" i="50"/>
  <c r="F55" i="50"/>
  <c r="F56" i="50"/>
  <c r="F54" i="50"/>
  <c r="F52" i="50"/>
  <c r="H56" i="63"/>
  <c r="J57" i="50" l="1"/>
  <c r="F57" i="50"/>
  <c r="D26" i="71"/>
  <c r="D14" i="78" s="1"/>
  <c r="D13" i="63"/>
  <c r="F13" i="63"/>
  <c r="F21" i="63" s="1"/>
  <c r="G23" i="83" l="1"/>
  <c r="D16" i="78"/>
  <c r="E16" i="78" s="1"/>
  <c r="E14" i="78"/>
  <c r="E26" i="71"/>
  <c r="E23" i="71"/>
  <c r="G13" i="63"/>
  <c r="H23" i="83" l="1"/>
  <c r="G26" i="83"/>
  <c r="G45" i="71"/>
  <c r="G45" i="83"/>
  <c r="D16" i="77"/>
  <c r="E14" i="77"/>
  <c r="H23" i="71"/>
  <c r="G26" i="71"/>
  <c r="G14" i="78" s="1"/>
  <c r="D15" i="71"/>
  <c r="G15" i="71"/>
  <c r="D12" i="63"/>
  <c r="H45" i="71" l="1"/>
  <c r="G48" i="71"/>
  <c r="G14" i="82"/>
  <c r="H26" i="83"/>
  <c r="H45" i="83"/>
  <c r="G48" i="83"/>
  <c r="E6" i="77"/>
  <c r="D6" i="78"/>
  <c r="G8" i="77"/>
  <c r="H8" i="77" s="1"/>
  <c r="G6" i="78"/>
  <c r="G16" i="78"/>
  <c r="H16" i="78" s="1"/>
  <c r="H14" i="78"/>
  <c r="H26" i="71"/>
  <c r="E12" i="71"/>
  <c r="G12" i="63"/>
  <c r="H12" i="71"/>
  <c r="H48" i="83" l="1"/>
  <c r="G14" i="77"/>
  <c r="H14" i="82"/>
  <c r="G16" i="82"/>
  <c r="H16" i="82" s="1"/>
  <c r="H48" i="71"/>
  <c r="D8" i="77"/>
  <c r="H6" i="77"/>
  <c r="G8" i="78"/>
  <c r="H8" i="78" s="1"/>
  <c r="H6" i="78"/>
  <c r="D8" i="78"/>
  <c r="E8" i="78" s="1"/>
  <c r="E6" i="78"/>
  <c r="G21" i="63"/>
  <c r="G20" i="63"/>
  <c r="D56" i="63"/>
  <c r="H14" i="77"/>
  <c r="G16" i="77"/>
  <c r="H16" i="77" s="1"/>
  <c r="E15" i="71"/>
  <c r="H15" i="71"/>
  <c r="E52" i="63" l="1"/>
  <c r="E53" i="63"/>
  <c r="E54" i="63"/>
  <c r="E55" i="63"/>
  <c r="E56"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tc={41C52FBE-E2E4-4D68-8B07-81DD154667EA}</author>
  </authors>
  <commentList>
    <comment ref="B44" authorId="0" shapeId="0" xr:uid="{41C52FBE-E2E4-4D68-8B07-81DD154667EA}">
      <text>
        <t>[Threaded comment]
Your version of Excel allows you to read this threaded comment; however, any edits to it will get removed if the file is opened in a newer version of Excel. Learn more: https://go.microsoft.com/fwlink/?linkid=870924
Comment:
    @Ariel Crowley updated to 0</t>
      </text>
    </comment>
  </commentList>
</comments>
</file>

<file path=xl/sharedStrings.xml><?xml version="1.0" encoding="utf-8"?>
<sst xmlns="http://schemas.openxmlformats.org/spreadsheetml/2006/main" count="1548" uniqueCount="307">
  <si>
    <t>Evergy Services, Inc. (ESI) Evaluation, Measurement, and Verification Report  – Commercial &amp; Industrial Databook</t>
  </si>
  <si>
    <t>Prepared for:</t>
  </si>
  <si>
    <t xml:space="preserve">Submitted by: </t>
  </si>
  <si>
    <t>Guidehouse, Inc.</t>
  </si>
  <si>
    <t>1375 Walnut Street, Suite 100</t>
  </si>
  <si>
    <t>Boulder, CO 80302</t>
  </si>
  <si>
    <t>Tel: +1.303.728.2500</t>
  </si>
  <si>
    <t>Guidehouse.com</t>
  </si>
  <si>
    <t>Reference No.: 213765</t>
  </si>
  <si>
    <t>This deliverable was prepared by Guidehouse Inc. for the sole use and benefit of, and pursuant to a client relationship exclusively with Evergy Services, Inc. (“Client”). The work presented in this deliverable represents Guidehouse’s professional judgement based on the information available at the time this report was prepared. The information in this deliverable may not be relied upon by anyone other than Client. Accordingly, Guidehouse disclaims any contractual or other responsibility to others based on their access to or use of the deliverable.</t>
  </si>
  <si>
    <t>Program to Date Energy Savings at the Customer Meter by Territory</t>
  </si>
  <si>
    <t>Sector</t>
  </si>
  <si>
    <t>Gross</t>
  </si>
  <si>
    <t>Net</t>
  </si>
  <si>
    <t>Reported Savings (kWh)</t>
  </si>
  <si>
    <t>Verified Savings (kWh)</t>
  </si>
  <si>
    <t>Realization Rate (%)</t>
  </si>
  <si>
    <r>
      <t xml:space="preserve">MEEIA </t>
    </r>
    <r>
      <rPr>
        <b/>
        <sz val="9"/>
        <color rgb="FFF2F2F2"/>
        <rFont val="Arial"/>
        <family val="2"/>
      </rPr>
      <t xml:space="preserve">Cycle 3 </t>
    </r>
    <r>
      <rPr>
        <b/>
        <sz val="9"/>
        <color rgb="FFFFFFFF"/>
        <rFont val="Arial"/>
        <family val="2"/>
      </rPr>
      <t>3-Year Target (kWh)</t>
    </r>
  </si>
  <si>
    <t>Verified 3 -Year Savings (kWh)</t>
  </si>
  <si>
    <t>Percentage of MEEIA 3-Year Target Achieved</t>
  </si>
  <si>
    <t>Evergy Metro</t>
  </si>
  <si>
    <t>Evergy MO West</t>
  </si>
  <si>
    <t>Evergy TOTAL</t>
  </si>
  <si>
    <t>Program to Date Demand Savings at the Customer Meter by Territory</t>
  </si>
  <si>
    <t>Reported Savings (kW)</t>
  </si>
  <si>
    <t>Verified Savings (kW)</t>
  </si>
  <si>
    <r>
      <t xml:space="preserve">MEEIA </t>
    </r>
    <r>
      <rPr>
        <b/>
        <sz val="9"/>
        <color rgb="FFF2F2F2"/>
        <rFont val="Arial"/>
        <family val="2"/>
      </rPr>
      <t>Cycle 3 3</t>
    </r>
    <r>
      <rPr>
        <b/>
        <sz val="9"/>
        <color rgb="FFFFFFFF"/>
        <rFont val="Arial"/>
        <family val="2"/>
      </rPr>
      <t>-Year Target (kW)</t>
    </r>
  </si>
  <si>
    <t>Verified 3 -Year Savings (kW)</t>
  </si>
  <si>
    <t>PY2 Energy Savings at the Customer Meter by Territory</t>
  </si>
  <si>
    <t>PY2 Demand Savings at the Customer Meter by Territory</t>
  </si>
  <si>
    <t>Overall Portfolio: Evergy Metro Data Tables</t>
  </si>
  <si>
    <t>Data is sourced to Guidehouse analysis unless otherwise noted.</t>
  </si>
  <si>
    <t>Energy Savings at the Customer Meter – PY2</t>
  </si>
  <si>
    <t>Program</t>
  </si>
  <si>
    <t>MEEIA 3-Year Target (kWh)</t>
  </si>
  <si>
    <t>% of MEEIA 3-Year Target Achieved</t>
  </si>
  <si>
    <t>Commercial &amp; Industrial EE Programs</t>
  </si>
  <si>
    <t>Business ESP - Standard</t>
  </si>
  <si>
    <t>Business  ESP - Custom</t>
  </si>
  <si>
    <t>Process Efficiency</t>
  </si>
  <si>
    <t>N/A</t>
  </si>
  <si>
    <t>Educational Programs</t>
  </si>
  <si>
    <t xml:space="preserve">Business Online Energy Audit </t>
  </si>
  <si>
    <t>Online Energy Audit programs are not part of MEEIA Targets for Energy or Demand Savings.</t>
  </si>
  <si>
    <t>Evergy Metro TOTAL</t>
  </si>
  <si>
    <t>Note: Gross realization rates are the ratio of verified gross savings to reported gross savings and indicates the accuracy of deemed savings tracked by Evergy Metro.</t>
  </si>
  <si>
    <t>Coincident Demand Savings at the Customer Meter – PY2</t>
  </si>
  <si>
    <t>MEEIA 3-Year Target (kW)</t>
  </si>
  <si>
    <t>Energy Savings at the Customer Meter – Program to Date</t>
  </si>
  <si>
    <t>Coincident Demand Savings at the Customer Meter – Program to Date</t>
  </si>
  <si>
    <t>NTG Components by Program</t>
  </si>
  <si>
    <t>Program Name</t>
  </si>
  <si>
    <t>Free Ridership</t>
  </si>
  <si>
    <t>Participant Spillover</t>
  </si>
  <si>
    <t>Non-Participant Spillover</t>
  </si>
  <si>
    <t>NTGR</t>
  </si>
  <si>
    <t>Business EER - Standard</t>
  </si>
  <si>
    <t>Business EER - Custom</t>
  </si>
  <si>
    <t>N/A - Savings not claimed in PY2</t>
  </si>
  <si>
    <t>Benefit-Cost Ratios by Program and Cost Test – PY2</t>
  </si>
  <si>
    <t>Total Resource Cost Test</t>
  </si>
  <si>
    <t>Societal Cost Test</t>
  </si>
  <si>
    <t>Utility Cost Test</t>
  </si>
  <si>
    <t>Participant Cost Test</t>
  </si>
  <si>
    <t>Rate Impact Measure Test</t>
  </si>
  <si>
    <t>Guidehouse</t>
  </si>
  <si>
    <t>Commercial EE Programs</t>
  </si>
  <si>
    <t>Total C&amp;I Sector Level</t>
  </si>
  <si>
    <t>*Ratios are based on net savings</t>
  </si>
  <si>
    <t>**Guidehouse performed benefit-cost calculations on the Standard, Custom, and Process Efficiency programs. These programs represent the C&amp;I EE portfolio.</t>
  </si>
  <si>
    <t>Program Administrative Costs - PY2</t>
  </si>
  <si>
    <t>Rebate Costs</t>
  </si>
  <si>
    <t>Program Admin Costs*</t>
  </si>
  <si>
    <t>Total Costs</t>
  </si>
  <si>
    <t>Benefits from Energy and Demand Savings</t>
  </si>
  <si>
    <t>Total Net Benefits</t>
  </si>
  <si>
    <t>Portfolio</t>
  </si>
  <si>
    <t>Portfolio Total**</t>
  </si>
  <si>
    <t>*Evergy allocates indirect program administrative costs to programs as a percentage of total budget. These costs are not tracked separately from direct program administrative costs and are therefore included in that total.</t>
  </si>
  <si>
    <t>**Only C&amp;I EE programs inluded, no portfolio-level costs.</t>
  </si>
  <si>
    <t>Discount Rate Matrix - PY2</t>
  </si>
  <si>
    <t>MEEIA 3 - Discount Rate Matrix</t>
  </si>
  <si>
    <t>Benefit Cost Test</t>
  </si>
  <si>
    <t>TRC</t>
  </si>
  <si>
    <t>SCT</t>
  </si>
  <si>
    <t>UCT</t>
  </si>
  <si>
    <t>PCT</t>
  </si>
  <si>
    <t>RIM</t>
  </si>
  <si>
    <t>Note: The EM&amp;V report applied the following discount rates when calculating net present value.</t>
  </si>
  <si>
    <t>Overall Portfolio: Evergy MO West Data Tables</t>
  </si>
  <si>
    <t>Evergy MO West TOTAL</t>
  </si>
  <si>
    <t>N/A - Savings not claimed in PY1</t>
  </si>
  <si>
    <t>Guidehouse assumed a NTGR of 1 for the two Process Efficiency projects reported in PY2. Guidehouse will conduct NTG research for the Process Efficiency program in PY3</t>
  </si>
  <si>
    <t>Energy Savings at the Customer Meter – PY1</t>
  </si>
  <si>
    <t>Coincident Demand Savings at the Customer Meter – PY1</t>
  </si>
  <si>
    <t>Benefit-Cost Ratios by Program and Cost Test – PY1</t>
  </si>
  <si>
    <t>Program Administrative Costs - PY1</t>
  </si>
  <si>
    <t>Business Energy Savings Program - Standard: Data Tables</t>
  </si>
  <si>
    <t>Executive Summary</t>
  </si>
  <si>
    <t>Reported Savings</t>
  </si>
  <si>
    <t>Verified Savings</t>
  </si>
  <si>
    <t>Realization Rate</t>
  </si>
  <si>
    <t>MEEIA 3-Year Target</t>
  </si>
  <si>
    <t>Energy at Customer Meter (kWh)</t>
  </si>
  <si>
    <t>Coinc Demand at Customer Meter (kW)</t>
  </si>
  <si>
    <t>Source: Program Tracking Database and Guidehouse analysis</t>
  </si>
  <si>
    <t>Every Metro Program Savings Summary - Program to Date</t>
  </si>
  <si>
    <t>Evergy MO West Program Savings Summary - Program to Date</t>
  </si>
  <si>
    <t>Net to Gross Component Summary</t>
  </si>
  <si>
    <t xml:space="preserve">Note: The NTG ratio is rounded to the nearest 100th. </t>
  </si>
  <si>
    <t>Evergy Metro Savings by Measure Type</t>
  </si>
  <si>
    <t>Measure Type</t>
  </si>
  <si>
    <t>Total Number of Measures</t>
  </si>
  <si>
    <t>Reported Energy Savings (kWh)</t>
  </si>
  <si>
    <t>Verified Energy Savings (kWh)</t>
  </si>
  <si>
    <t>% of Total Verified Energy (%)</t>
  </si>
  <si>
    <t>Reported Demand Savings (kW)</t>
  </si>
  <si>
    <t>Verified Demand Savings (kW)</t>
  </si>
  <si>
    <t>% of Total Verified Demand (%)</t>
  </si>
  <si>
    <t>Cooling</t>
  </si>
  <si>
    <t>HVAC</t>
  </si>
  <si>
    <t>Lighting</t>
  </si>
  <si>
    <t>Lighting Control</t>
  </si>
  <si>
    <t>Pumps/Fans</t>
  </si>
  <si>
    <t>Refrigeration</t>
  </si>
  <si>
    <t>Total</t>
  </si>
  <si>
    <t>Evergy MO West Savings by Measure Type</t>
  </si>
  <si>
    <t>Additional Detail</t>
  </si>
  <si>
    <t>Verified Inputs for Lighting Projects</t>
  </si>
  <si>
    <t>Building Type</t>
  </si>
  <si>
    <t>Verified (Guidehouse Analysis and IL TRM)</t>
  </si>
  <si>
    <t>Total Number of Loggers Installed</t>
  </si>
  <si>
    <t>Waste Heat Factor (Energy)</t>
  </si>
  <si>
    <t>Waste Heat Factor (Demand)</t>
  </si>
  <si>
    <t>Revised Coincident Factor (CF)</t>
  </si>
  <si>
    <t>Revised Hours of Use (HOU)</t>
  </si>
  <si>
    <t>Industrial</t>
  </si>
  <si>
    <t>Office</t>
  </si>
  <si>
    <t>Other</t>
  </si>
  <si>
    <t>Retail</t>
  </si>
  <si>
    <t>School</t>
  </si>
  <si>
    <t>Warehouse</t>
  </si>
  <si>
    <t>Exterior</t>
  </si>
  <si>
    <t>Source: Program Tracking Database and Guidehouse analysis and Illinois TRM</t>
  </si>
  <si>
    <t>Evergy Metro Data Tables</t>
  </si>
  <si>
    <t>Measures with 2% or more program level savings and their effect on Program Level Realization Rate</t>
  </si>
  <si>
    <t>Measure name</t>
  </si>
  <si>
    <t>Primary Key</t>
  </si>
  <si>
    <t>Energy Realization Rate (%)</t>
  </si>
  <si>
    <t>Demand Realization Rate (%)</t>
  </si>
  <si>
    <t>Effect on Energy Realization Rate</t>
  </si>
  <si>
    <t>Effect on Demand Realization Rate</t>
  </si>
  <si>
    <t>Other Measures</t>
  </si>
  <si>
    <t>TOTAL</t>
  </si>
  <si>
    <t>Savings by Building Type</t>
  </si>
  <si>
    <t>Demand Realization Rate</t>
  </si>
  <si>
    <t>Standard- Evergy Metro</t>
  </si>
  <si>
    <t>Parking Garage*</t>
  </si>
  <si>
    <t>Source: C&amp;I Standard Tracking Databases and Guidehouse analysis</t>
  </si>
  <si>
    <t>*Lighting measures installed in parking garages were separated out from other projects since the waste heat factor for garages are 1.0, the coincidence factor is 1.0, and the HOU is assumed to be 8760</t>
  </si>
  <si>
    <t>Evergy MO West Data Tables</t>
  </si>
  <si>
    <t>Standard- Evergy MO West</t>
  </si>
  <si>
    <t>Participant Satisfaction with Standard Program (on a scale of 1 through 5, 1 being the lowest, 5 being the highest)</t>
  </si>
  <si>
    <t>Program Component</t>
  </si>
  <si>
    <t>Average Satisfaction (1-5)</t>
  </si>
  <si>
    <t>Participant Satisfaction with Evergy (on a scale of 1 through 5, 1 being the lowest, 5 being the highest)</t>
  </si>
  <si>
    <t>Overall Satisfaction with Evergy</t>
  </si>
  <si>
    <t>Participant's Willingness to Participate in Evergy Rebate Program Again (on a scale of 1 through 5, 1 being "not at all likely", 5 being "very likely")</t>
  </si>
  <si>
    <t>The program is easy to work with and understand</t>
  </si>
  <si>
    <t>When I had questions, I knew who to contact</t>
  </si>
  <si>
    <t>I had enough information about measure eligibility and rebates to make decisions about which equipment to install.</t>
  </si>
  <si>
    <t>Business Energy Savings Program - Custom: Data Tables</t>
  </si>
  <si>
    <t>Evergy Metro Program Savings Summary - Program to Date</t>
  </si>
  <si>
    <t>Total Number of Projects</t>
  </si>
  <si>
    <t>Air Conditioning and Heating</t>
  </si>
  <si>
    <t>Appliances</t>
  </si>
  <si>
    <t>Lighting System Upgrades</t>
  </si>
  <si>
    <t>Miscellaneous</t>
  </si>
  <si>
    <t xml:space="preserve">End-of-Year Population and Sample Sizes </t>
  </si>
  <si>
    <t>Stratum</t>
  </si>
  <si>
    <t>Reported Peak Demand Savings (kW)</t>
  </si>
  <si>
    <t>Projects in Sample</t>
  </si>
  <si>
    <t>Certainty</t>
  </si>
  <si>
    <t>Large</t>
  </si>
  <si>
    <t>Small</t>
  </si>
  <si>
    <t>Source: C&amp;I Custom Rebate Program Tracking Database and Guidehouse analysis</t>
  </si>
  <si>
    <t>Note: Large projects account for at least 75% of total energy savings while total energy savings of all small projects are no more than 25%.</t>
  </si>
  <si>
    <t>Evergy Metro - Energy Impacts at the Customer Meter For Sampled Projects</t>
  </si>
  <si>
    <t>Total Reported Energy Savings (kWh)</t>
  </si>
  <si>
    <t>Total Verified Energy Savings (kWh)</t>
  </si>
  <si>
    <t>Energy RR</t>
  </si>
  <si>
    <t>Relative Precision at 90% Confidence (one-tailed)</t>
  </si>
  <si>
    <t>Evergy Metro - Coincident Demand Impacts at Customer Meter For Sampled Projects</t>
  </si>
  <si>
    <t>Total Reported Coincident Demand Savings (kW)</t>
  </si>
  <si>
    <t>Total Verified Coincident Demand Savings (kW)</t>
  </si>
  <si>
    <t>Coincident Demand RR</t>
  </si>
  <si>
    <t>Evergy MO West - Energy Impacts at the Customer Meter For Sampled Projects</t>
  </si>
  <si>
    <t>Evergy MO West - Coincident Demand Impacts at Customer Meter For Sampled Projects</t>
  </si>
  <si>
    <t xml:space="preserve">Project-Level Energy and Demand Savings and RRs </t>
  </si>
  <si>
    <t>Premise ID</t>
  </si>
  <si>
    <t>Project ID(s)</t>
  </si>
  <si>
    <t>Reported kWh</t>
  </si>
  <si>
    <t>Verified kWh</t>
  </si>
  <si>
    <t>Realization Rate (kWh)</t>
  </si>
  <si>
    <t>Reported kW</t>
  </si>
  <si>
    <t>Verified kW</t>
  </si>
  <si>
    <t>Realization Rate (kW)</t>
  </si>
  <si>
    <t>Project-Level Results for Sampled Projects</t>
  </si>
  <si>
    <t>Nav. Site ID</t>
  </si>
  <si>
    <t>Project Type</t>
  </si>
  <si>
    <t>Energy RR (%)</t>
  </si>
  <si>
    <t>Effect on Energy RR (%)</t>
  </si>
  <si>
    <t>Demand RR (%)</t>
  </si>
  <si>
    <t>Effect on Demand RR (%)</t>
  </si>
  <si>
    <t>Reason for Discrepancy</t>
  </si>
  <si>
    <t>Process Efficiency: Data Tables</t>
  </si>
  <si>
    <t>Data is sourced to Guidehouse analysis unless otherwise noted. The program did not report savings in PY1 for either territory. The program did not report savings in PY2 for the Evergy Metro territory.</t>
  </si>
  <si>
    <t>% of MEEIA Target Achieved</t>
  </si>
  <si>
    <t>The program did not report savings in PY1 or PY2 for the Evergy Metro territory.</t>
  </si>
  <si>
    <t>Compressed Air Leaks</t>
  </si>
  <si>
    <t>Energy Analyzer: Data Tables</t>
  </si>
  <si>
    <t>EVERGY MEEIA 3 Savings Targets</t>
  </si>
  <si>
    <t xml:space="preserve">EVERGY Metro </t>
  </si>
  <si>
    <t xml:space="preserve">kWh Savings </t>
  </si>
  <si>
    <t>PY1</t>
  </si>
  <si>
    <t>PY2</t>
  </si>
  <si>
    <t>PY3</t>
  </si>
  <si>
    <t>Business Standard</t>
  </si>
  <si>
    <t>Business Custom</t>
  </si>
  <si>
    <t>Business Process Efficiency</t>
  </si>
  <si>
    <t>Online Business Energy Audit</t>
  </si>
  <si>
    <t xml:space="preserve">kW Savings </t>
  </si>
  <si>
    <t>EVERGY MO West</t>
  </si>
  <si>
    <t>Not Sure</t>
  </si>
  <si>
    <t>Average Rating (1-5)</t>
  </si>
  <si>
    <t>Average Agreement (1-5)</t>
  </si>
  <si>
    <t>Participant's Agreement with Statements about Program Ease and Information (on a scale of 1 through 5, 1 being "Strongly disagree" and 5 being "Strongly agree")</t>
  </si>
  <si>
    <t>Every Metro Program Savings Summary - PY3</t>
  </si>
  <si>
    <t>Evergy MO West Program Savings Summary - PY3</t>
  </si>
  <si>
    <t>Evergy Metro Program Savings Summary - PY3</t>
  </si>
  <si>
    <t>&lt;&lt;&lt;&lt; Sampled Savings</t>
  </si>
  <si>
    <t>3633, 4181, 4182, 4183</t>
  </si>
  <si>
    <t>3477, 4068</t>
  </si>
  <si>
    <t>4385, 4561</t>
  </si>
  <si>
    <t>Interior LED Linear Lamp Replacing 4ft T8, T12, or T5 Lamp</t>
  </si>
  <si>
    <t>Interior T12/T8 4' 3-6 Lamp Fixture Replaced by LED Fixture</t>
  </si>
  <si>
    <t>Interior T5/T5HO 4' 3-6 Lamp Fixture Replaced by LED Fixture</t>
  </si>
  <si>
    <t>Interior T12/T8 8' 1-2 Lamp Fixture Replaced by LED Retofit Kit</t>
  </si>
  <si>
    <t>Interior LED Fixture Replacing 301-500W HID Fixture</t>
  </si>
  <si>
    <t>Interior LED Fixture Replacing &gt;850W HID Fixture</t>
  </si>
  <si>
    <t>Exterior LED Replacing HID or Fluorescent Fixture 301-500W</t>
  </si>
  <si>
    <t>Exterior LED Replacing HID or Fluorescent Fixture &gt;500W</t>
  </si>
  <si>
    <t>Parking Garage LED Fixture or Screw-Base LED Lamp Replacing HID or Fluorescent Fixture &lt;=130W</t>
  </si>
  <si>
    <t>VFD for HVAC Supply and Return Fans 1-5 HP</t>
  </si>
  <si>
    <t>VFD for HVAC Supply and Return Fans 6-15 HP</t>
  </si>
  <si>
    <t>Air-Cooled Chiller with Condenser &gt;= 150 tons</t>
  </si>
  <si>
    <t>Air-Cooled Chiller with Condenser &lt; 150 tons</t>
  </si>
  <si>
    <t>High Volume Low Speed Fans (24ft Diameter)</t>
  </si>
  <si>
    <t>Variable Speed Drive Compressor - 3 shift weekdays plus weekends</t>
  </si>
  <si>
    <t>Interior T12/T8 4' 3-6 Lamp Fixture Replaced by LED Retofit Kit</t>
  </si>
  <si>
    <t>Variable Speed Drive Compressor - 2 shift weekdays</t>
  </si>
  <si>
    <t>Packaged DX 135 - 240kbtu</t>
  </si>
  <si>
    <t>Energy Realization Rate</t>
  </si>
  <si>
    <t>Source: Guidehouse analysis PY2021</t>
  </si>
  <si>
    <t>Evaluators previously reviewed the current Trace 3D model and made minor updates to the baseline lighting based on the application-listed PPF using the Guidehouse agriculture lighting baseline methodology. Final adjustments will be trued up when this project completes in 2023</t>
  </si>
  <si>
    <t>Tracking used IECC 2012 &amp; evaluation used IECC 2018. For lighting measures TRC and TRM hours of use were different.</t>
  </si>
  <si>
    <t>The TRACE 3D Model was updated from version 4.13.207 to version 5.10.57 for the evaluator run, which did not affect the simulated lighting consumption but had a significant effect on the HVAC system due to how the modeling software handles air walls. The implementer/trade ally also simulated the model in v5 of TRACE 3D and produced nearly identical results to evaluators.</t>
  </si>
  <si>
    <t>No significant changes to algorithms</t>
  </si>
  <si>
    <t>TRC used demand factor approach and evaluators used algorithms from the TRM and applied waste heat factor of demand = 1.22 and CF of 100%</t>
  </si>
  <si>
    <t>It appears that the ex ante calculation uses a varying waste heat factor value, resulting in a differing RR value. An estimated WHFe is outlined in the ex ante tab. The ex post value uses the WFHe deemed by the IL TRM. Due to the demand RR discrepancy, it can be assumed that the WHFd and CF follows different specifications as well.</t>
  </si>
  <si>
    <t>TRC used demand factor approach and evaluators used CFs from the TRM.</t>
  </si>
  <si>
    <t>Evaluators followed the TRM methodology and were not able to do a direct comparison with the vendor assumptions.</t>
  </si>
  <si>
    <t>TRC used demand factor approach and evaluators used CFs from the TRM. TRC is also applying the 2020 demand factor instead of the 2021 demand factor</t>
  </si>
  <si>
    <t>TRC used demand factor approach and evaluators applied hotel/motel waste heat factor and 100% CF</t>
  </si>
  <si>
    <t>PY3 Energy Savings at the Customer Meter by Territory</t>
  </si>
  <si>
    <t>PY3 Demand Savings at the Customer Meter by Territory</t>
  </si>
  <si>
    <t>Energy Savings at the Customer Meter – PY3</t>
  </si>
  <si>
    <t>Coincident Demand Savings at the Customer Meter – PY3</t>
  </si>
  <si>
    <t>Source: Guidehouse survey of participants; n = 56</t>
  </si>
  <si>
    <t>Source: Based on Custom PY2021 and PY2022 NTG results</t>
  </si>
  <si>
    <t>Evaluators used the TRACE 3D v4 simulated hourly results to calculate the energy and demand savings. The slight increase in energy realization rate is possibly due to a small model software update between versions, as the evaluators made no changes to the modeling file.</t>
  </si>
  <si>
    <t>Amount of rebate (n=56)</t>
  </si>
  <si>
    <t>Time to receive the rebate (n=56)</t>
  </si>
  <si>
    <t>Requirements to participate (n=56)</t>
  </si>
  <si>
    <t>Program communications (n=56)</t>
  </si>
  <si>
    <t>Application process (n=46)</t>
  </si>
  <si>
    <t>Pre-approval process (n=10)</t>
  </si>
  <si>
    <t>Final approval process (n=10)</t>
  </si>
  <si>
    <t>Inspection process (n=1)</t>
  </si>
  <si>
    <t>Program representative (n=56)</t>
  </si>
  <si>
    <t>Installation contractor (n=56)</t>
  </si>
  <si>
    <t>Overall satisfaction (n=56)</t>
  </si>
  <si>
    <t>Source: Guidehouse survey of participants; n = varies</t>
  </si>
  <si>
    <t>Recommended Program to Others</t>
  </si>
  <si>
    <t>Participant Has Recommended the Evergy Rebate Program to Colleagues or Friends</t>
  </si>
  <si>
    <t>Yes</t>
  </si>
  <si>
    <t>No</t>
  </si>
  <si>
    <t>Willingness to Participate Again</t>
  </si>
  <si>
    <t>Verified PY3 Savings (kW)</t>
  </si>
  <si>
    <t>Verified PY3 Savings (kWh)</t>
  </si>
  <si>
    <t>N/A - Savings not claimed in PY3</t>
  </si>
  <si>
    <t>Benefit-Cost Ratios by Program and Cost Test – PY3</t>
  </si>
  <si>
    <t>Program Administrative Costs - PY3</t>
  </si>
  <si>
    <t>Discount Rate Matrix - PY3</t>
  </si>
  <si>
    <t>Benefit-Cost Ratios by Program and Cost Test – Program to Date ($2020)</t>
  </si>
  <si>
    <t>Program Administrative Costs - Program to Date ($2020)</t>
  </si>
  <si>
    <t>Total C&amp;I Sector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</si>
</sst>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_);_(&quot;$&quot;* \(#,##0.0\);_(&quot;$&quot;* &quot;-&quot;??_);_(@_)"/>
    <numFmt numFmtId="168" formatCode="#,##0.0"/>
    <numFmt numFmtId="169" formatCode="#,###,##0"/>
    <numFmt numFmtId="170" formatCode="0.0"/>
    <numFmt numFmtId="171" formatCode="###0.00_)"/>
    <numFmt numFmtId="172" formatCode="General_)"/>
    <numFmt numFmtId="173" formatCode="0.0_)"/>
    <numFmt numFmtId="174" formatCode="_([$$-409]* #,##0.00_);_([$$-409]* \(#,##0.00\);_([$$-409]* &quot;-&quot;??_);_(@_)"/>
    <numFmt numFmtId="175" formatCode="0.000"/>
    <numFmt numFmtId="176" formatCode="[$-409]mmm\-yy;@"/>
    <numFmt numFmtId="177" formatCode="&quot;$&quot;#,##0"/>
    <numFmt numFmtId="178" formatCode="0.0000000"/>
    <numFmt numFmtId="179" formatCode="0.000%"/>
    <numFmt numFmtId="180" formatCode="0.00000%"/>
  </numFmts>
  <fonts count="14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62"/>
      <name val="Arial"/>
      <family val="2"/>
    </font>
    <font>
      <u val="singleAccounting"/>
      <sz val="10"/>
      <name val="Arial"/>
      <family val="2"/>
    </font>
    <font>
      <sz val="8"/>
      <name val="Arial"/>
      <family val="2"/>
    </font>
    <font>
      <sz val="10"/>
      <name val="Arial"/>
      <family val="2"/>
    </font>
    <font>
      <sz val="10"/>
      <name val="Times New Roman"/>
      <family val="1"/>
    </font>
    <font>
      <sz val="24"/>
      <name val="Arial Black"/>
      <family val="2"/>
    </font>
    <font>
      <sz val="24"/>
      <name val="Arial"/>
      <family val="2"/>
    </font>
    <font>
      <b/>
      <sz val="18"/>
      <name val="Arial"/>
      <family val="2"/>
    </font>
    <font>
      <sz val="14"/>
      <name val="Arial"/>
      <family val="2"/>
    </font>
    <font>
      <b/>
      <sz val="12"/>
      <name val="Arial"/>
      <family val="2"/>
    </font>
    <font>
      <u/>
      <sz val="10"/>
      <color indexed="12"/>
      <name val="Times New Roman"/>
      <family val="1"/>
    </font>
    <font>
      <i/>
      <sz val="10"/>
      <name val="Arial"/>
      <family val="2"/>
    </font>
    <font>
      <u/>
      <sz val="10"/>
      <color indexed="12"/>
      <name val="Arial"/>
      <family val="2"/>
    </font>
    <font>
      <i/>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indexed="8"/>
      <name val="Verdana"/>
      <family val="2"/>
    </font>
    <font>
      <b/>
      <sz val="10"/>
      <color indexed="54"/>
      <name val="Verdana"/>
      <family val="2"/>
    </font>
    <font>
      <b/>
      <sz val="11"/>
      <color indexed="9"/>
      <name val="Verdana"/>
      <family val="2"/>
    </font>
    <font>
      <sz val="11"/>
      <color indexed="8"/>
      <name val="Verdana"/>
      <family val="2"/>
    </font>
    <font>
      <b/>
      <sz val="11"/>
      <color indexed="8"/>
      <name val="Verdana"/>
      <family val="2"/>
    </font>
    <font>
      <sz val="11"/>
      <color indexed="8"/>
      <name val="Arial"/>
      <family val="2"/>
    </font>
    <font>
      <sz val="10"/>
      <color indexed="9"/>
      <name val="Verdana"/>
      <family val="2"/>
    </font>
    <font>
      <sz val="10"/>
      <name val="Arial"/>
      <family val="2"/>
      <charset val="204"/>
    </font>
    <font>
      <b/>
      <sz val="10"/>
      <color indexed="8"/>
      <name val="Arial"/>
      <family val="2"/>
    </font>
    <font>
      <u/>
      <sz val="10"/>
      <color rgb="FF7030A0"/>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u/>
      <sz val="11"/>
      <color theme="10"/>
      <name val="Calibri"/>
      <family val="2"/>
      <scheme val="minor"/>
    </font>
    <font>
      <b/>
      <sz val="18"/>
      <color indexed="56"/>
      <name val="Cambria"/>
      <family val="2"/>
      <scheme val="major"/>
    </font>
    <font>
      <sz val="11"/>
      <color theme="1"/>
      <name val="Arial"/>
      <family val="2"/>
    </font>
    <font>
      <sz val="10"/>
      <color theme="1"/>
      <name val="Arial"/>
      <family val="2"/>
    </font>
    <font>
      <sz val="10"/>
      <name val="Geneva"/>
    </font>
    <font>
      <sz val="9"/>
      <name val="Times New Roman"/>
      <family val="1"/>
    </font>
    <font>
      <b/>
      <sz val="9"/>
      <name val="Times New Roman"/>
      <family val="1"/>
    </font>
    <font>
      <sz val="10"/>
      <name val="Helvetica-Narrow"/>
    </font>
    <font>
      <sz val="10"/>
      <name val="Helvetica-Narrow"/>
      <family val="2"/>
    </font>
    <font>
      <sz val="10"/>
      <name val="Verdana"/>
      <family val="2"/>
    </font>
    <font>
      <sz val="10"/>
      <name val="Helv"/>
    </font>
    <font>
      <sz val="10"/>
      <color indexed="8"/>
      <name val="Arial"/>
      <family val="2"/>
    </font>
    <font>
      <b/>
      <sz val="11"/>
      <color indexed="56"/>
      <name val="Calibri"/>
      <family val="2"/>
    </font>
    <font>
      <b/>
      <sz val="10"/>
      <name val="Helv"/>
    </font>
    <font>
      <u/>
      <sz val="10"/>
      <color theme="10"/>
      <name val="Arial"/>
      <family val="2"/>
    </font>
    <font>
      <u/>
      <sz val="9.35"/>
      <color theme="10"/>
      <name val="Arial"/>
      <family val="2"/>
    </font>
    <font>
      <u/>
      <sz val="9.35"/>
      <color theme="10"/>
      <name val="Calibri"/>
      <family val="2"/>
    </font>
    <font>
      <u/>
      <sz val="11"/>
      <color theme="10"/>
      <name val="Calibri"/>
      <family val="2"/>
    </font>
    <font>
      <b/>
      <sz val="6"/>
      <color indexed="18"/>
      <name val="Arial"/>
      <family val="2"/>
    </font>
    <font>
      <u/>
      <sz val="10"/>
      <color indexed="36"/>
      <name val="Arial"/>
      <family val="2"/>
    </font>
    <font>
      <sz val="10"/>
      <color rgb="FF000000"/>
      <name val="Arial"/>
      <family val="2"/>
    </font>
    <font>
      <b/>
      <sz val="8"/>
      <color indexed="8"/>
      <name val="Arial"/>
      <family val="2"/>
    </font>
    <font>
      <i/>
      <sz val="9"/>
      <color indexed="8"/>
      <name val="Arial"/>
      <family val="2"/>
    </font>
    <font>
      <i/>
      <sz val="10"/>
      <color indexed="8"/>
      <name val="Arial"/>
      <family val="2"/>
    </font>
    <font>
      <sz val="8"/>
      <name val="Helvetica-Narrow"/>
    </font>
    <font>
      <sz val="8"/>
      <name val="Helvetica-Narrow"/>
      <family val="2"/>
    </font>
    <font>
      <sz val="24"/>
      <name val="Helv"/>
    </font>
    <font>
      <b/>
      <sz val="14"/>
      <name val="Helv"/>
    </font>
    <font>
      <sz val="8"/>
      <color theme="1"/>
      <name val="Calibri"/>
      <family val="2"/>
      <scheme val="minor"/>
    </font>
    <font>
      <sz val="12"/>
      <name val="Helv"/>
    </font>
    <font>
      <sz val="10"/>
      <name val="MS Sans Serif"/>
      <family val="2"/>
    </font>
    <font>
      <sz val="9"/>
      <name val="Geneva"/>
      <family val="2"/>
    </font>
    <font>
      <sz val="8"/>
      <name val="Helvetica"/>
    </font>
    <font>
      <sz val="8"/>
      <name val="Helvetica"/>
      <family val="2"/>
    </font>
    <font>
      <sz val="9"/>
      <name val="Verdana"/>
      <family val="2"/>
    </font>
    <font>
      <i/>
      <sz val="9"/>
      <color indexed="60"/>
      <name val="Verdana"/>
      <family val="2"/>
    </font>
    <font>
      <b/>
      <sz val="9"/>
      <name val="Verdana"/>
      <family val="2"/>
    </font>
    <font>
      <b/>
      <sz val="9"/>
      <name val="Arial"/>
      <family val="2"/>
    </font>
    <font>
      <b/>
      <sz val="10"/>
      <color indexed="37"/>
      <name val="Arial"/>
      <family val="2"/>
    </font>
    <font>
      <b/>
      <sz val="12"/>
      <color indexed="8"/>
      <name val="Arial"/>
      <family val="2"/>
    </font>
    <font>
      <b/>
      <sz val="10"/>
      <color indexed="18"/>
      <name val="Arial"/>
      <family val="2"/>
    </font>
    <font>
      <b/>
      <i/>
      <sz val="12"/>
      <color indexed="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0"/>
      <color rgb="FF545759"/>
      <name val="Arial"/>
      <family val="2"/>
    </font>
    <font>
      <b/>
      <sz val="12"/>
      <color theme="4"/>
      <name val="Arial"/>
      <family val="2"/>
    </font>
    <font>
      <b/>
      <sz val="10"/>
      <color theme="0"/>
      <name val="Arial"/>
      <family val="2"/>
    </font>
    <font>
      <b/>
      <i/>
      <sz val="10"/>
      <color theme="5"/>
      <name val="Arial"/>
      <family val="2"/>
    </font>
    <font>
      <b/>
      <sz val="10"/>
      <color rgb="FFFFFFFF"/>
      <name val="Arial"/>
      <family val="2"/>
    </font>
    <font>
      <b/>
      <sz val="10"/>
      <color rgb="FF000000"/>
      <name val="Arial"/>
      <family val="2"/>
    </font>
    <font>
      <sz val="10"/>
      <color rgb="FFFFFFFF"/>
      <name val="Arial"/>
      <family val="2"/>
    </font>
    <font>
      <sz val="10"/>
      <color rgb="FFFF0000"/>
      <name val="Arial"/>
      <family val="2"/>
    </font>
    <font>
      <sz val="10"/>
      <name val="Arial"/>
      <family val="2"/>
    </font>
    <font>
      <b/>
      <sz val="10"/>
      <name val="Arial"/>
      <family val="2"/>
    </font>
    <font>
      <sz val="10"/>
      <color theme="0"/>
      <name val="Arial"/>
      <family val="2"/>
    </font>
    <font>
      <sz val="10"/>
      <color theme="1"/>
      <name val="Times New Roman"/>
      <family val="2"/>
    </font>
    <font>
      <sz val="10"/>
      <color rgb="FF3F3F76"/>
      <name val="Arial"/>
      <family val="2"/>
    </font>
    <font>
      <sz val="10"/>
      <name val="Arial Unicode MS"/>
      <family val="2"/>
    </font>
    <font>
      <sz val="9"/>
      <name val="Arial"/>
      <family val="2"/>
    </font>
    <font>
      <i/>
      <sz val="9"/>
      <name val="Arial"/>
      <family val="2"/>
    </font>
    <font>
      <sz val="11"/>
      <color indexed="8"/>
      <name val="Calibri"/>
      <family val="2"/>
      <scheme val="minor"/>
    </font>
    <font>
      <sz val="10"/>
      <color theme="1"/>
      <name val="Calibri"/>
      <family val="2"/>
      <scheme val="minor"/>
    </font>
    <font>
      <b/>
      <sz val="11"/>
      <color indexed="8"/>
      <name val="Calibri"/>
      <family val="2"/>
    </font>
    <font>
      <sz val="11"/>
      <color indexed="10"/>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0"/>
      <color theme="1"/>
      <name val="Meiryo UI"/>
      <family val="2"/>
    </font>
    <font>
      <b/>
      <sz val="8"/>
      <color theme="0" tint="-0.14996795556505021"/>
      <name val="Calibri"/>
      <family val="2"/>
      <scheme val="minor"/>
    </font>
    <font>
      <b/>
      <sz val="11"/>
      <name val="Arial"/>
      <family val="2"/>
    </font>
    <font>
      <b/>
      <sz val="11"/>
      <color theme="1"/>
      <name val="Arial"/>
      <family val="2"/>
    </font>
    <font>
      <sz val="11"/>
      <name val="Arial"/>
      <family val="2"/>
    </font>
    <font>
      <b/>
      <sz val="9"/>
      <color rgb="FFFFFFFF"/>
      <name val="Arial"/>
      <family val="2"/>
    </font>
    <font>
      <b/>
      <sz val="9"/>
      <color rgb="FFF2F2F2"/>
      <name val="Arial"/>
      <family val="2"/>
    </font>
    <font>
      <u/>
      <sz val="10"/>
      <name val="Arial"/>
      <family val="2"/>
    </font>
    <font>
      <b/>
      <sz val="10"/>
      <color theme="1"/>
      <name val="Arial"/>
      <family val="2"/>
    </font>
    <font>
      <sz val="10"/>
      <color rgb="FFFF0000"/>
      <name val="Arial"/>
      <family val="2"/>
    </font>
  </fonts>
  <fills count="89">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6"/>
      </patternFill>
    </fill>
    <fill>
      <patternFill patternType="solid">
        <fgColor indexed="53"/>
      </patternFill>
    </fill>
    <fill>
      <patternFill patternType="solid">
        <fgColor indexed="22"/>
      </patternFill>
    </fill>
    <fill>
      <patternFill patternType="solid">
        <fgColor indexed="27"/>
        <bgColor indexed="64"/>
      </patternFill>
    </fill>
    <fill>
      <patternFill patternType="solid">
        <fgColor indexed="9"/>
        <bgColor indexed="64"/>
      </patternFill>
    </fill>
    <fill>
      <patternFill patternType="solid">
        <fgColor indexed="24"/>
        <bgColor indexed="64"/>
      </patternFill>
    </fill>
    <fill>
      <patternFill patternType="solid">
        <fgColor indexed="31"/>
        <bgColor indexed="64"/>
      </patternFill>
    </fill>
    <fill>
      <patternFill patternType="gray0625">
        <fgColor indexed="9"/>
      </patternFill>
    </fill>
    <fill>
      <patternFill patternType="lightGray">
        <fgColor indexed="9"/>
      </patternFill>
    </fill>
    <fill>
      <patternFill patternType="gray0625">
        <fgColor indexed="9"/>
        <bgColor indexed="9"/>
      </patternFill>
    </fill>
    <fill>
      <patternFill patternType="solid">
        <fgColor indexed="9"/>
        <bgColor indexed="9"/>
      </patternFill>
    </fill>
    <fill>
      <patternFill patternType="solid">
        <fgColor rgb="FFFFFFFF"/>
        <bgColor rgb="FFFFFFFF"/>
      </patternFill>
    </fill>
    <fill>
      <patternFill patternType="solid">
        <fgColor indexed="42"/>
        <bgColor indexed="9"/>
      </patternFill>
    </fill>
    <fill>
      <patternFill patternType="mediumGray">
        <fgColor indexed="9"/>
        <bgColor indexed="31"/>
      </patternFill>
    </fill>
    <fill>
      <patternFill patternType="mediumGray">
        <fgColor indexed="9"/>
        <bgColor indexed="44"/>
      </patternFill>
    </fill>
    <fill>
      <patternFill patternType="solid">
        <fgColor indexed="57"/>
        <bgColor indexed="9"/>
      </patternFill>
    </fill>
    <fill>
      <patternFill patternType="mediumGray">
        <fgColor indexed="9"/>
        <bgColor indexed="29"/>
      </patternFill>
    </fill>
    <fill>
      <patternFill patternType="mediumGray">
        <fgColor indexed="22"/>
        <bgColor indexed="31"/>
      </patternFill>
    </fill>
    <fill>
      <patternFill patternType="mediumGray">
        <fgColor indexed="22"/>
        <bgColor indexed="44"/>
      </patternFill>
    </fill>
    <fill>
      <patternFill patternType="solid">
        <fgColor indexed="52"/>
        <bgColor indexed="64"/>
      </patternFill>
    </fill>
    <fill>
      <patternFill patternType="mediumGray">
        <fgColor indexed="9"/>
        <bgColor indexed="52"/>
      </patternFill>
    </fill>
    <fill>
      <patternFill patternType="lightGray">
        <fgColor indexed="13"/>
      </patternFill>
    </fill>
    <fill>
      <patternFill patternType="lightGray">
        <fgColor indexed="9"/>
        <bgColor indexed="9"/>
      </patternFill>
    </fill>
    <fill>
      <patternFill patternType="lightGray">
        <fgColor indexed="22"/>
      </patternFill>
    </fill>
    <fill>
      <patternFill patternType="solid">
        <fgColor rgb="FF95D600"/>
        <bgColor indexed="64"/>
      </patternFill>
    </fill>
    <fill>
      <patternFill patternType="solid">
        <fgColor theme="5"/>
        <bgColor indexed="64"/>
      </patternFill>
    </fill>
    <fill>
      <patternFill patternType="solid">
        <fgColor rgb="FFF2F2F2"/>
        <bgColor indexed="64"/>
      </patternFill>
    </fill>
    <fill>
      <patternFill patternType="solid">
        <fgColor rgb="FFFFFFFF"/>
        <bgColor indexed="64"/>
      </patternFill>
    </fill>
    <fill>
      <patternFill patternType="solid">
        <fgColor indexed="47"/>
      </patternFill>
    </fill>
    <fill>
      <patternFill patternType="solid">
        <fgColor indexed="55"/>
      </patternFill>
    </fill>
    <fill>
      <patternFill patternType="solid">
        <fgColor indexed="43"/>
      </patternFill>
    </fill>
    <fill>
      <patternFill patternType="solid">
        <fgColor indexed="35"/>
        <bgColor indexed="64"/>
      </patternFill>
    </fill>
    <fill>
      <patternFill patternType="solid">
        <fgColor theme="6" tint="0.59999389629810485"/>
        <bgColor indexed="64"/>
      </patternFill>
    </fill>
    <fill>
      <patternFill patternType="solid">
        <fgColor rgb="FF000000"/>
        <bgColor indexed="64"/>
      </patternFill>
    </fill>
    <fill>
      <patternFill patternType="solid">
        <fgColor theme="1"/>
        <bgColor indexed="64"/>
      </patternFill>
    </fill>
    <fill>
      <patternFill patternType="solid">
        <fgColor indexed="65"/>
        <bgColor auto="1"/>
      </patternFill>
    </fill>
    <fill>
      <patternFill patternType="solid">
        <fgColor rgb="FFFFFF00"/>
        <bgColor indexed="64"/>
      </patternFill>
    </fill>
  </fills>
  <borders count="10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theme="4"/>
      </bottom>
      <diagonal/>
    </border>
    <border>
      <left/>
      <right/>
      <top/>
      <bottom style="medium">
        <color rgb="FFDCDDDE"/>
      </bottom>
      <diagonal/>
    </border>
    <border>
      <left/>
      <right/>
      <top/>
      <bottom style="thick">
        <color rgb="FF95D600"/>
      </bottom>
      <diagonal/>
    </border>
    <border>
      <left/>
      <right style="medium">
        <color indexed="64"/>
      </right>
      <top/>
      <bottom style="thick">
        <color rgb="FF95D600"/>
      </bottom>
      <diagonal/>
    </border>
    <border>
      <left/>
      <right style="medium">
        <color indexed="64"/>
      </right>
      <top/>
      <bottom style="medium">
        <color rgb="FFDCDDDE"/>
      </bottom>
      <diagonal/>
    </border>
    <border>
      <left/>
      <right/>
      <top/>
      <bottom style="medium">
        <color rgb="FF555759"/>
      </bottom>
      <diagonal/>
    </border>
    <border>
      <left/>
      <right/>
      <top/>
      <bottom style="medium">
        <color rgb="FFFFFFFF"/>
      </bottom>
      <diagonal/>
    </border>
    <border>
      <left/>
      <right/>
      <top style="medium">
        <color rgb="FFFFFFFF"/>
      </top>
      <bottom style="thick">
        <color rgb="FF95D600"/>
      </bottom>
      <diagonal/>
    </border>
    <border>
      <left/>
      <right/>
      <top style="thick">
        <color rgb="FF95D600"/>
      </top>
      <bottom/>
      <diagonal/>
    </border>
    <border>
      <left/>
      <right style="medium">
        <color indexed="64"/>
      </right>
      <top style="medium">
        <color rgb="FFDCDDDE"/>
      </top>
      <bottom style="medium">
        <color rgb="FFDCDDDE"/>
      </bottom>
      <diagonal/>
    </border>
    <border>
      <left/>
      <right/>
      <top style="medium">
        <color theme="5"/>
      </top>
      <bottom/>
      <diagonal/>
    </border>
    <border>
      <left style="medium">
        <color indexed="64"/>
      </left>
      <right/>
      <top/>
      <bottom/>
      <diagonal/>
    </border>
    <border>
      <left style="medium">
        <color indexed="64"/>
      </left>
      <right/>
      <top/>
      <bottom style="thick">
        <color rgb="FF95D600"/>
      </bottom>
      <diagonal/>
    </border>
    <border>
      <left/>
      <right/>
      <top style="medium">
        <color theme="4"/>
      </top>
      <bottom/>
      <diagonal/>
    </border>
    <border>
      <left/>
      <right style="medium">
        <color theme="5" tint="0.39997558519241921"/>
      </right>
      <top/>
      <bottom/>
      <diagonal/>
    </border>
    <border>
      <left style="medium">
        <color indexed="64"/>
      </left>
      <right style="medium">
        <color theme="5" tint="0.39997558519241921"/>
      </right>
      <top/>
      <bottom/>
      <diagonal/>
    </border>
    <border>
      <left style="medium">
        <color indexed="64"/>
      </left>
      <right style="medium">
        <color theme="5" tint="0.39997558519241921"/>
      </right>
      <top/>
      <bottom style="medium">
        <color theme="4"/>
      </bottom>
      <diagonal/>
    </border>
    <border>
      <left/>
      <right/>
      <top/>
      <bottom style="thin">
        <color theme="5" tint="0.59999389629810485"/>
      </bottom>
      <diagonal/>
    </border>
    <border>
      <left/>
      <right style="medium">
        <color theme="5" tint="0.39997558519241921"/>
      </right>
      <top style="medium">
        <color theme="5" tint="0.39997558519241921"/>
      </top>
      <bottom style="medium">
        <color theme="4"/>
      </bottom>
      <diagonal/>
    </border>
    <border>
      <left/>
      <right/>
      <top style="medium">
        <color theme="5" tint="0.39997558519241921"/>
      </top>
      <bottom style="medium">
        <color theme="4"/>
      </bottom>
      <diagonal/>
    </border>
    <border>
      <left style="medium">
        <color theme="5" tint="0.39997558519241921"/>
      </left>
      <right/>
      <top/>
      <bottom style="medium">
        <color theme="5" tint="0.39997558519241921"/>
      </bottom>
      <diagonal/>
    </border>
    <border>
      <left/>
      <right style="medium">
        <color theme="5" tint="0.39997558519241921"/>
      </right>
      <top/>
      <bottom style="medium">
        <color theme="5" tint="0.39997558519241921"/>
      </bottom>
      <diagonal/>
    </border>
    <border>
      <left/>
      <right/>
      <top/>
      <bottom style="thin">
        <color indexed="64"/>
      </bottom>
      <diagonal/>
    </border>
    <border>
      <left/>
      <right/>
      <top/>
      <bottom style="medium">
        <color theme="5"/>
      </bottom>
      <diagonal/>
    </border>
    <border>
      <left/>
      <right/>
      <top/>
      <bottom style="medium">
        <color theme="5" tint="0.39994506668294322"/>
      </bottom>
      <diagonal/>
    </border>
    <border>
      <left style="medium">
        <color theme="5" tint="0.39997558519241921"/>
      </left>
      <right/>
      <top/>
      <bottom style="medium">
        <color theme="5" tint="0.39994506668294322"/>
      </bottom>
      <diagonal/>
    </border>
    <border>
      <left/>
      <right/>
      <top/>
      <bottom style="medium">
        <color indexed="30"/>
      </bottom>
      <diagonal/>
    </border>
    <border>
      <left style="medium">
        <color theme="5" tint="0.39994506668294322"/>
      </left>
      <right/>
      <top style="medium">
        <color theme="5" tint="0.39997558519241921"/>
      </top>
      <bottom style="medium">
        <color theme="4"/>
      </bottom>
      <diagonal/>
    </border>
    <border>
      <left/>
      <right/>
      <top style="medium">
        <color rgb="FFDCDDDE"/>
      </top>
      <bottom style="medium">
        <color rgb="FFDCDDDE"/>
      </bottom>
      <diagonal/>
    </border>
    <border>
      <left/>
      <right/>
      <top/>
      <bottom style="medium">
        <color indexed="64"/>
      </bottom>
      <diagonal/>
    </border>
    <border>
      <left/>
      <right/>
      <top style="thin">
        <color indexed="62"/>
      </top>
      <bottom style="double">
        <color indexed="62"/>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rgb="FF95D600"/>
      </bottom>
      <diagonal/>
    </border>
    <border>
      <left/>
      <right/>
      <top style="medium">
        <color rgb="FFDCDDDE"/>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theme="1" tint="0.499984740745262"/>
      </left>
      <right/>
      <top style="thick">
        <color rgb="FF95D600"/>
      </top>
      <bottom style="thin">
        <color theme="1" tint="0.499984740745262"/>
      </bottom>
      <diagonal/>
    </border>
    <border>
      <left/>
      <right/>
      <top style="thick">
        <color rgb="FF95D600"/>
      </top>
      <bottom style="thin">
        <color theme="1" tint="0.499984740745262"/>
      </bottom>
      <diagonal/>
    </border>
    <border>
      <left/>
      <right style="thin">
        <color theme="1" tint="0.499984740745262"/>
      </right>
      <top style="thick">
        <color rgb="FF95D600"/>
      </top>
      <bottom style="thin">
        <color theme="1" tint="0.499984740745262"/>
      </bottom>
      <diagonal/>
    </border>
    <border>
      <left/>
      <right style="medium">
        <color indexed="64"/>
      </right>
      <top style="medium">
        <color rgb="FFDCDDDE"/>
      </top>
      <bottom style="thin">
        <color indexed="64"/>
      </bottom>
      <diagonal/>
    </border>
    <border>
      <left/>
      <right style="medium">
        <color indexed="64"/>
      </right>
      <top/>
      <bottom style="thin">
        <color indexed="64"/>
      </bottom>
      <diagonal/>
    </border>
    <border>
      <left/>
      <right/>
      <top style="thick">
        <color rgb="FF95D600"/>
      </top>
      <bottom style="medium">
        <color rgb="FFDCDDDE"/>
      </bottom>
      <diagonal/>
    </border>
    <border>
      <left/>
      <right style="medium">
        <color indexed="64"/>
      </right>
      <top/>
      <bottom style="medium">
        <color indexed="64"/>
      </bottom>
      <diagonal/>
    </border>
    <border>
      <left/>
      <right/>
      <top style="thin">
        <color indexed="64"/>
      </top>
      <bottom style="double">
        <color indexed="64"/>
      </bottom>
      <diagonal/>
    </border>
    <border>
      <left style="medium">
        <color theme="5" tint="0.39997558519241921"/>
      </left>
      <right/>
      <top style="medium">
        <color theme="4"/>
      </top>
      <bottom/>
      <diagonal/>
    </border>
    <border>
      <left style="medium">
        <color theme="5" tint="0.39997558519241921"/>
      </left>
      <right/>
      <top/>
      <bottom/>
      <diagonal/>
    </border>
    <border>
      <left/>
      <right/>
      <top/>
      <bottom style="thick">
        <color rgb="FF93D500"/>
      </bottom>
      <diagonal/>
    </border>
    <border>
      <left/>
      <right style="medium">
        <color rgb="FFE5E5E5"/>
      </right>
      <top/>
      <bottom style="medium">
        <color rgb="FFE5E5E5"/>
      </bottom>
      <diagonal/>
    </border>
    <border>
      <left/>
      <right/>
      <top/>
      <bottom style="medium">
        <color rgb="FFE5E5E5"/>
      </bottom>
      <diagonal/>
    </border>
    <border>
      <left/>
      <right style="medium">
        <color rgb="FFE5E5E5"/>
      </right>
      <top/>
      <bottom style="thick">
        <color rgb="FF93D500"/>
      </bottom>
      <diagonal/>
    </border>
    <border>
      <left/>
      <right style="medium">
        <color rgb="FF7F7F7F"/>
      </right>
      <top/>
      <bottom style="medium">
        <color rgb="FFDCDDDE"/>
      </bottom>
      <diagonal/>
    </border>
    <border>
      <left/>
      <right style="medium">
        <color rgb="FF7F7F7F"/>
      </right>
      <top/>
      <bottom style="medium">
        <color indexed="64"/>
      </bottom>
      <diagonal/>
    </border>
    <border>
      <left style="medium">
        <color rgb="FFE5E5E5"/>
      </left>
      <right/>
      <top/>
      <bottom style="medium">
        <color rgb="FFE5E5E5"/>
      </bottom>
      <diagonal/>
    </border>
    <border>
      <left/>
      <right/>
      <top style="medium">
        <color rgb="FFE5E5E5"/>
      </top>
      <bottom style="thick">
        <color rgb="FF93D500"/>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rgb="FF555759"/>
      </bottom>
      <diagonal/>
    </border>
    <border>
      <left style="hair">
        <color theme="1" tint="0.34998626667073579"/>
      </left>
      <right style="hair">
        <color theme="1" tint="0.34998626667073579"/>
      </right>
      <top/>
      <bottom style="hair">
        <color theme="1" tint="0.34998626667073579"/>
      </bottom>
      <diagonal/>
    </border>
  </borders>
  <cellStyleXfs count="5415">
    <xf numFmtId="0" fontId="0" fillId="0" borderId="0"/>
    <xf numFmtId="43" fontId="10" fillId="0" borderId="0" applyFont="0" applyFill="0" applyBorder="0" applyAlignment="0" applyProtection="0"/>
    <xf numFmtId="44" fontId="10" fillId="0" borderId="0" applyFont="0" applyFill="0" applyBorder="0" applyAlignment="0" applyProtection="0"/>
    <xf numFmtId="0" fontId="22" fillId="0" borderId="0" applyNumberFormat="0" applyFill="0" applyBorder="0" applyAlignment="0" applyProtection="0">
      <alignment vertical="top"/>
      <protection locked="0"/>
    </xf>
    <xf numFmtId="0" fontId="10" fillId="0" borderId="0"/>
    <xf numFmtId="0" fontId="16" fillId="0" borderId="0"/>
    <xf numFmtId="0" fontId="15" fillId="0" borderId="0"/>
    <xf numFmtId="9" fontId="10" fillId="0" borderId="0" applyFon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4" applyNumberFormat="0" applyAlignment="0" applyProtection="0"/>
    <xf numFmtId="0" fontId="36" fillId="0" borderId="6" applyNumberFormat="0" applyFill="0" applyAlignment="0" applyProtection="0"/>
    <xf numFmtId="0" fontId="37" fillId="10" borderId="7"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9" fillId="33" borderId="0" applyNumberFormat="0" applyBorder="0" applyAlignment="0" applyProtection="0"/>
    <xf numFmtId="0" fontId="9" fillId="36" borderId="0" applyNumberFormat="0" applyBorder="0" applyAlignment="0" applyProtection="0"/>
    <xf numFmtId="0" fontId="9" fillId="13" borderId="0" applyNumberFormat="0" applyBorder="0" applyAlignment="0" applyProtection="0"/>
    <xf numFmtId="0" fontId="9" fillId="37" borderId="0" applyNumberFormat="0" applyBorder="0" applyAlignment="0" applyProtection="0"/>
    <xf numFmtId="0" fontId="9" fillId="17" borderId="0" applyNumberFormat="0" applyBorder="0" applyAlignment="0" applyProtection="0"/>
    <xf numFmtId="0" fontId="9" fillId="38" borderId="0" applyNumberFormat="0" applyBorder="0" applyAlignment="0" applyProtection="0"/>
    <xf numFmtId="0" fontId="9" fillId="21" borderId="0" applyNumberFormat="0" applyBorder="0" applyAlignment="0" applyProtection="0"/>
    <xf numFmtId="0" fontId="9" fillId="39" borderId="0" applyNumberFormat="0" applyBorder="0" applyAlignment="0" applyProtection="0"/>
    <xf numFmtId="0" fontId="9" fillId="25" borderId="0" applyNumberFormat="0" applyBorder="0" applyAlignment="0" applyProtection="0"/>
    <xf numFmtId="0" fontId="9" fillId="40" borderId="0" applyNumberFormat="0" applyBorder="0" applyAlignment="0" applyProtection="0"/>
    <xf numFmtId="0" fontId="9" fillId="29" borderId="0" applyNumberFormat="0" applyBorder="0" applyAlignment="0" applyProtection="0"/>
    <xf numFmtId="0" fontId="9" fillId="41" borderId="0" applyNumberFormat="0" applyBorder="0" applyAlignment="0" applyProtection="0"/>
    <xf numFmtId="0" fontId="9" fillId="14" borderId="0" applyNumberFormat="0" applyBorder="0" applyAlignment="0" applyProtection="0"/>
    <xf numFmtId="0" fontId="9" fillId="42" borderId="0" applyNumberFormat="0" applyBorder="0" applyAlignment="0" applyProtection="0"/>
    <xf numFmtId="0" fontId="9" fillId="18" borderId="0" applyNumberFormat="0" applyBorder="0" applyAlignment="0" applyProtection="0"/>
    <xf numFmtId="0" fontId="9" fillId="43" borderId="0" applyNumberFormat="0" applyBorder="0" applyAlignment="0" applyProtection="0"/>
    <xf numFmtId="0" fontId="9" fillId="22" borderId="0" applyNumberFormat="0" applyBorder="0" applyAlignment="0" applyProtection="0"/>
    <xf numFmtId="0" fontId="9" fillId="39" borderId="0" applyNumberFormat="0" applyBorder="0" applyAlignment="0" applyProtection="0"/>
    <xf numFmtId="0" fontId="9" fillId="26" borderId="0" applyNumberFormat="0" applyBorder="0" applyAlignment="0" applyProtection="0"/>
    <xf numFmtId="0" fontId="9" fillId="41" borderId="0" applyNumberFormat="0" applyBorder="0" applyAlignment="0" applyProtection="0"/>
    <xf numFmtId="0" fontId="9" fillId="30" borderId="0" applyNumberFormat="0" applyBorder="0" applyAlignment="0" applyProtection="0"/>
    <xf numFmtId="0" fontId="9" fillId="44" borderId="0" applyNumberFormat="0" applyBorder="0" applyAlignment="0" applyProtection="0"/>
    <xf numFmtId="0" fontId="9" fillId="34" borderId="0" applyNumberFormat="0" applyBorder="0" applyAlignment="0" applyProtection="0"/>
    <xf numFmtId="0" fontId="41" fillId="45" borderId="0" applyNumberFormat="0" applyBorder="0" applyAlignment="0" applyProtection="0"/>
    <xf numFmtId="0" fontId="41" fillId="15" borderId="0" applyNumberFormat="0" applyBorder="0" applyAlignment="0" applyProtection="0"/>
    <xf numFmtId="0" fontId="41" fillId="42" borderId="0" applyNumberFormat="0" applyBorder="0" applyAlignment="0" applyProtection="0"/>
    <xf numFmtId="0" fontId="41" fillId="19" borderId="0" applyNumberFormat="0" applyBorder="0" applyAlignment="0" applyProtection="0"/>
    <xf numFmtId="0" fontId="41" fillId="43" borderId="0" applyNumberFormat="0" applyBorder="0" applyAlignment="0" applyProtection="0"/>
    <xf numFmtId="0" fontId="41" fillId="23" borderId="0" applyNumberFormat="0" applyBorder="0" applyAlignment="0" applyProtection="0"/>
    <xf numFmtId="0" fontId="41" fillId="46" borderId="0" applyNumberFormat="0" applyBorder="0" applyAlignment="0" applyProtection="0"/>
    <xf numFmtId="0" fontId="41" fillId="27" borderId="0" applyNumberFormat="0" applyBorder="0" applyAlignment="0" applyProtection="0"/>
    <xf numFmtId="0" fontId="41" fillId="47" borderId="0" applyNumberFormat="0" applyBorder="0" applyAlignment="0" applyProtection="0"/>
    <xf numFmtId="0" fontId="41" fillId="31" borderId="0" applyNumberFormat="0" applyBorder="0" applyAlignment="0" applyProtection="0"/>
    <xf numFmtId="0" fontId="41" fillId="48" borderId="0" applyNumberFormat="0" applyBorder="0" applyAlignment="0" applyProtection="0"/>
    <xf numFmtId="0" fontId="41" fillId="35" borderId="0" applyNumberFormat="0" applyBorder="0" applyAlignment="0" applyProtection="0"/>
    <xf numFmtId="0" fontId="41" fillId="49" borderId="0" applyNumberFormat="0" applyBorder="0" applyAlignment="0" applyProtection="0"/>
    <xf numFmtId="0" fontId="41" fillId="12" borderId="0" applyNumberFormat="0" applyBorder="0" applyAlignment="0" applyProtection="0"/>
    <xf numFmtId="0" fontId="41" fillId="50" borderId="0" applyNumberFormat="0" applyBorder="0" applyAlignment="0" applyProtection="0"/>
    <xf numFmtId="0" fontId="41" fillId="16" borderId="0" applyNumberFormat="0" applyBorder="0" applyAlignment="0" applyProtection="0"/>
    <xf numFmtId="0" fontId="41" fillId="51" borderId="0" applyNumberFormat="0" applyBorder="0" applyAlignment="0" applyProtection="0"/>
    <xf numFmtId="0" fontId="41" fillId="20" borderId="0" applyNumberFormat="0" applyBorder="0" applyAlignment="0" applyProtection="0"/>
    <xf numFmtId="0" fontId="41" fillId="46" borderId="0" applyNumberFormat="0" applyBorder="0" applyAlignment="0" applyProtection="0"/>
    <xf numFmtId="0" fontId="41" fillId="24" borderId="0" applyNumberFormat="0" applyBorder="0" applyAlignment="0" applyProtection="0"/>
    <xf numFmtId="0" fontId="41" fillId="47" borderId="0" applyNumberFormat="0" applyBorder="0" applyAlignment="0" applyProtection="0"/>
    <xf numFmtId="0" fontId="41" fillId="28" borderId="0" applyNumberFormat="0" applyBorder="0" applyAlignment="0" applyProtection="0"/>
    <xf numFmtId="0" fontId="41" fillId="53" borderId="0" applyNumberFormat="0" applyBorder="0" applyAlignment="0" applyProtection="0"/>
    <xf numFmtId="0" fontId="41" fillId="32" borderId="0" applyNumberFormat="0" applyBorder="0" applyAlignment="0" applyProtection="0"/>
    <xf numFmtId="0" fontId="35" fillId="54" borderId="4" applyNumberFormat="0" applyAlignment="0" applyProtection="0"/>
    <xf numFmtId="0" fontId="35" fillId="9" borderId="4" applyNumberFormat="0" applyAlignment="0" applyProtection="0"/>
    <xf numFmtId="168" fontId="43" fillId="55" borderId="10">
      <alignment horizontal="right" vertical="center" indent="1"/>
    </xf>
    <xf numFmtId="168" fontId="43" fillId="55" borderId="10">
      <alignment horizontal="right" vertical="center" indent="1"/>
    </xf>
    <xf numFmtId="0" fontId="44" fillId="55" borderId="10">
      <alignment horizontal="left" vertical="center" indent="1"/>
    </xf>
    <xf numFmtId="0" fontId="10" fillId="56" borderId="11"/>
    <xf numFmtId="0" fontId="45" fillId="57" borderId="10">
      <alignment horizontal="center" vertical="center"/>
    </xf>
    <xf numFmtId="0" fontId="46" fillId="56" borderId="10">
      <alignment horizontal="center" vertical="center"/>
    </xf>
    <xf numFmtId="0" fontId="46" fillId="56" borderId="10">
      <alignment horizontal="center" vertical="center"/>
    </xf>
    <xf numFmtId="168" fontId="43" fillId="56" borderId="10">
      <alignment horizontal="right" vertical="center" indent="1"/>
    </xf>
    <xf numFmtId="0" fontId="10" fillId="56" borderId="0"/>
    <xf numFmtId="0" fontId="46" fillId="56" borderId="12">
      <alignment horizontal="left" vertical="center" indent="1"/>
    </xf>
    <xf numFmtId="0" fontId="47" fillId="56" borderId="13">
      <alignment horizontal="left" vertical="center" indent="1"/>
    </xf>
    <xf numFmtId="0" fontId="48" fillId="56" borderId="10">
      <alignment horizontal="left" vertical="center" indent="1"/>
    </xf>
    <xf numFmtId="168" fontId="43" fillId="56" borderId="10">
      <alignment horizontal="right" vertical="center" indent="1"/>
    </xf>
    <xf numFmtId="0" fontId="47" fillId="58" borderId="10">
      <alignment horizontal="left" vertical="center" indent="1"/>
    </xf>
    <xf numFmtId="0" fontId="49" fillId="57" borderId="10">
      <alignment horizontal="left" vertical="center" indent="1"/>
    </xf>
    <xf numFmtId="0" fontId="48" fillId="56" borderId="10">
      <alignment horizontal="left" vertical="center" indent="1"/>
    </xf>
    <xf numFmtId="0" fontId="44" fillId="56" borderId="10">
      <alignment horizontal="left" vertical="center" indent="1"/>
    </xf>
    <xf numFmtId="0" fontId="44" fillId="56" borderId="10">
      <alignment horizontal="left" vertical="center" wrapText="1" indent="1"/>
    </xf>
    <xf numFmtId="0" fontId="47" fillId="58" borderId="10">
      <alignment horizontal="left" vertical="center" indent="1"/>
    </xf>
    <xf numFmtId="0" fontId="47" fillId="58" borderId="10">
      <alignment horizontal="left" vertical="center" indent="1"/>
    </xf>
    <xf numFmtId="43" fontId="42"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42" fillId="0" borderId="0" applyFont="0" applyFill="0" applyBorder="0" applyAlignment="0" applyProtection="0"/>
    <xf numFmtId="43" fontId="9"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0" fillId="0" borderId="0" applyFont="0" applyFill="0" applyBorder="0" applyAlignment="0" applyProtection="0"/>
    <xf numFmtId="0" fontId="52" fillId="0" borderId="0" applyNumberFormat="0" applyFill="0" applyBorder="0" applyAlignment="0" applyProtection="0">
      <alignment vertical="top"/>
      <protection locked="0"/>
    </xf>
    <xf numFmtId="0" fontId="30" fillId="38" borderId="0" applyNumberFormat="0" applyBorder="0" applyAlignment="0" applyProtection="0"/>
    <xf numFmtId="0" fontId="30" fillId="5" borderId="0" applyNumberFormat="0" applyBorder="0" applyAlignment="0" applyProtection="0"/>
    <xf numFmtId="0" fontId="53" fillId="0" borderId="14" applyNumberFormat="0" applyFill="0" applyAlignment="0" applyProtection="0"/>
    <xf numFmtId="0" fontId="27" fillId="0" borderId="1" applyNumberFormat="0" applyFill="0" applyAlignment="0" applyProtection="0"/>
    <xf numFmtId="0" fontId="54" fillId="0" borderId="15" applyNumberFormat="0" applyFill="0" applyAlignment="0" applyProtection="0"/>
    <xf numFmtId="0" fontId="28" fillId="0" borderId="2" applyNumberFormat="0" applyFill="0" applyAlignment="0" applyProtection="0"/>
    <xf numFmtId="0" fontId="55" fillId="0" borderId="16" applyNumberFormat="0" applyFill="0" applyAlignment="0" applyProtection="0"/>
    <xf numFmtId="0" fontId="29" fillId="0" borderId="3" applyNumberFormat="0" applyFill="0" applyAlignment="0" applyProtection="0"/>
    <xf numFmtId="0" fontId="55" fillId="0" borderId="0" applyNumberFormat="0" applyFill="0" applyBorder="0" applyAlignment="0" applyProtection="0"/>
    <xf numFmtId="0" fontId="29" fillId="0" borderId="0" applyNumberFormat="0" applyFill="0" applyBorder="0" applyAlignment="0" applyProtection="0"/>
    <xf numFmtId="0" fontId="56"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9" fillId="0" borderId="0"/>
    <xf numFmtId="0" fontId="50"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50" fillId="0" borderId="0"/>
    <xf numFmtId="0" fontId="10" fillId="0" borderId="0"/>
    <xf numFmtId="0" fontId="10" fillId="0" borderId="0"/>
    <xf numFmtId="0" fontId="9" fillId="0" borderId="0"/>
    <xf numFmtId="0" fontId="9" fillId="0" borderId="0"/>
    <xf numFmtId="0" fontId="9" fillId="0" borderId="0"/>
    <xf numFmtId="0" fontId="42" fillId="52" borderId="8" applyNumberFormat="0" applyFont="0" applyAlignment="0" applyProtection="0"/>
    <xf numFmtId="0" fontId="9" fillId="11" borderId="8" applyNumberFormat="0" applyFont="0" applyAlignment="0" applyProtection="0"/>
    <xf numFmtId="0" fontId="34" fillId="54" borderId="5" applyNumberFormat="0" applyAlignment="0" applyProtection="0"/>
    <xf numFmtId="0" fontId="34" fillId="9" borderId="5" applyNumberFormat="0" applyAlignment="0" applyProtection="0"/>
    <xf numFmtId="9" fontId="42"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42" fillId="0" borderId="0" applyFont="0" applyFill="0" applyBorder="0" applyAlignment="0" applyProtection="0"/>
    <xf numFmtId="9" fontId="9" fillId="0" borderId="0" applyFont="0" applyFill="0" applyBorder="0" applyAlignment="0" applyProtection="0"/>
    <xf numFmtId="0" fontId="57" fillId="0" borderId="0" applyNumberFormat="0" applyFill="0" applyBorder="0" applyAlignment="0" applyProtection="0"/>
    <xf numFmtId="0" fontId="26" fillId="0" borderId="0" applyNumberFormat="0" applyFill="0" applyBorder="0" applyAlignment="0" applyProtection="0"/>
    <xf numFmtId="0" fontId="40" fillId="0" borderId="17" applyNumberFormat="0" applyFill="0" applyAlignment="0" applyProtection="0"/>
    <xf numFmtId="0" fontId="40" fillId="0" borderId="9" applyNumberFormat="0" applyFill="0" applyAlignment="0" applyProtection="0"/>
    <xf numFmtId="169" fontId="51" fillId="59" borderId="0" applyNumberFormat="0" applyBorder="0">
      <protection locked="0"/>
    </xf>
    <xf numFmtId="169" fontId="51" fillId="59" borderId="0" applyNumberFormat="0" applyBorder="0">
      <protection locked="0"/>
    </xf>
    <xf numFmtId="0" fontId="8" fillId="0" borderId="0"/>
    <xf numFmtId="170" fontId="60" fillId="0" borderId="0" applyFont="0" applyFill="0" applyBorder="0" applyAlignment="0" applyProtection="0"/>
    <xf numFmtId="2" fontId="60" fillId="0" borderId="0" applyFont="0" applyFill="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3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3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38"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39"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40"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49" fontId="61" fillId="0" borderId="10" applyNumberFormat="0" applyFont="0" applyFill="0" applyBorder="0" applyProtection="0">
      <alignment horizontal="left" vertical="center" indent="2"/>
    </xf>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4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43"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9"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41"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4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49" fontId="61" fillId="0" borderId="18" applyNumberFormat="0" applyFont="0" applyFill="0" applyBorder="0" applyProtection="0">
      <alignment horizontal="left" vertical="center" indent="5"/>
    </xf>
    <xf numFmtId="4" fontId="62" fillId="0" borderId="19" applyFill="0" applyBorder="0" applyProtection="0">
      <alignment horizontal="right" vertical="center"/>
    </xf>
    <xf numFmtId="0" fontId="63" fillId="0" borderId="0"/>
    <xf numFmtId="0" fontId="64" fillId="0" borderId="0"/>
    <xf numFmtId="0" fontId="63" fillId="0" borderId="0"/>
    <xf numFmtId="0" fontId="64" fillId="0" borderId="0"/>
    <xf numFmtId="0" fontId="63" fillId="0" borderId="0"/>
    <xf numFmtId="0" fontId="64"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3" fillId="0" borderId="0"/>
    <xf numFmtId="0" fontId="64" fillId="0" borderId="0"/>
    <xf numFmtId="0" fontId="63" fillId="0" borderId="0"/>
    <xf numFmtId="0" fontId="64" fillId="0" borderId="0"/>
    <xf numFmtId="44" fontId="10" fillId="0" borderId="0" applyFont="0" applyFill="0" applyBorder="0" applyAlignment="0" applyProtection="0"/>
    <xf numFmtId="44" fontId="50"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4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171" fontId="66" fillId="0" borderId="20" applyNumberFormat="0" applyFill="0">
      <alignment horizontal="right"/>
    </xf>
    <xf numFmtId="169" fontId="67" fillId="60" borderId="0" applyNumberFormat="0" applyBorder="0">
      <protection locked="0"/>
    </xf>
    <xf numFmtId="0" fontId="68" fillId="0" borderId="16" applyNumberFormat="0" applyFill="0" applyAlignment="0" applyProtection="0"/>
    <xf numFmtId="0" fontId="69" fillId="0" borderId="20">
      <alignment horizontal="left"/>
    </xf>
    <xf numFmtId="0" fontId="70" fillId="0" borderId="0" applyNumberFormat="0" applyFill="0" applyBorder="0" applyAlignment="0" applyProtection="0">
      <alignment vertical="top"/>
      <protection locked="0"/>
    </xf>
    <xf numFmtId="0" fontId="56" fillId="0" borderId="0" applyNumberFormat="0" applyFill="0" applyBorder="0" applyAlignment="0" applyProtection="0"/>
    <xf numFmtId="0" fontId="71"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69" fontId="74" fillId="59" borderId="0" applyNumberFormat="0" applyBorder="0">
      <alignment horizontal="left"/>
      <protection locked="0"/>
    </xf>
    <xf numFmtId="0" fontId="2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169" fontId="67" fillId="61" borderId="0" applyNumberFormat="0" applyBorder="0">
      <alignment horizontal="right"/>
      <protection locked="0"/>
    </xf>
    <xf numFmtId="169" fontId="67" fillId="62" borderId="0" applyNumberFormat="0" applyBorder="0">
      <alignment horizontal="right"/>
      <protection locked="0"/>
    </xf>
    <xf numFmtId="169" fontId="76" fillId="63" borderId="0" applyNumberFormat="0" applyBorder="0">
      <alignment horizontal="right"/>
      <protection locked="0"/>
    </xf>
    <xf numFmtId="169" fontId="77" fillId="61" borderId="0" applyNumberFormat="0" applyBorder="0">
      <alignment horizontal="right"/>
      <protection locked="0"/>
    </xf>
    <xf numFmtId="169" fontId="78" fillId="61" borderId="0" applyNumberFormat="0" applyBorder="0">
      <alignment horizontal="right"/>
      <protection locked="0"/>
    </xf>
    <xf numFmtId="169" fontId="79" fillId="64" borderId="0" applyNumberFormat="0" applyBorder="0">
      <alignment horizontal="right" vertical="center"/>
      <protection locked="0"/>
    </xf>
    <xf numFmtId="172" fontId="80" fillId="0" borderId="0"/>
    <xf numFmtId="172" fontId="81" fillId="0" borderId="0"/>
    <xf numFmtId="173" fontId="66" fillId="0" borderId="0"/>
    <xf numFmtId="173" fontId="66" fillId="0" borderId="0"/>
    <xf numFmtId="173" fontId="82" fillId="0" borderId="0"/>
    <xf numFmtId="173" fontId="82" fillId="0" borderId="0"/>
    <xf numFmtId="173" fontId="83" fillId="0" borderId="0"/>
    <xf numFmtId="173" fontId="66" fillId="0" borderId="0"/>
    <xf numFmtId="173" fontId="8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4" fillId="0" borderId="0"/>
    <xf numFmtId="0" fontId="8" fillId="0" borderId="0"/>
    <xf numFmtId="37" fontId="85" fillId="0" borderId="0"/>
    <xf numFmtId="0" fontId="59" fillId="0" borderId="0"/>
    <xf numFmtId="37" fontId="85"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9"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58" fillId="0" borderId="0"/>
    <xf numFmtId="0" fontId="8" fillId="0" borderId="0"/>
    <xf numFmtId="0" fontId="10" fillId="0" borderId="0"/>
    <xf numFmtId="0" fontId="10" fillId="0" borderId="0"/>
    <xf numFmtId="0" fontId="8" fillId="0" borderId="0"/>
    <xf numFmtId="0" fontId="8" fillId="0" borderId="0"/>
    <xf numFmtId="169" fontId="86" fillId="0" borderId="0" applyBorder="0"/>
    <xf numFmtId="0" fontId="8" fillId="0" borderId="0"/>
    <xf numFmtId="0" fontId="8"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65" fillId="0" borderId="0"/>
    <xf numFmtId="0" fontId="10" fillId="0" borderId="0"/>
    <xf numFmtId="0" fontId="59" fillId="0" borderId="0"/>
    <xf numFmtId="0" fontId="87" fillId="0" borderId="0"/>
    <xf numFmtId="0" fontId="10" fillId="0" borderId="0"/>
    <xf numFmtId="174" fontId="10" fillId="0" borderId="0"/>
    <xf numFmtId="0" fontId="8" fillId="0" borderId="0"/>
    <xf numFmtId="0" fontId="8" fillId="0" borderId="0"/>
    <xf numFmtId="0" fontId="10" fillId="0" borderId="0"/>
    <xf numFmtId="0" fontId="65" fillId="0" borderId="0"/>
    <xf numFmtId="0" fontId="10" fillId="0" borderId="0"/>
    <xf numFmtId="0" fontId="8" fillId="0" borderId="0"/>
    <xf numFmtId="0" fontId="8" fillId="0" borderId="0"/>
    <xf numFmtId="0" fontId="8" fillId="0" borderId="0"/>
    <xf numFmtId="0" fontId="8" fillId="0" borderId="0"/>
    <xf numFmtId="0" fontId="8" fillId="0" borderId="0"/>
    <xf numFmtId="4" fontId="61" fillId="0" borderId="10" applyFill="0" applyBorder="0" applyProtection="0">
      <alignment horizontal="right" vertical="center"/>
    </xf>
    <xf numFmtId="0" fontId="88" fillId="2" borderId="0" applyNumberFormat="0" applyFont="0" applyBorder="0" applyAlignment="0" applyProtection="0"/>
    <xf numFmtId="0" fontId="89" fillId="2" borderId="0" applyNumberFormat="0" applyFont="0" applyBorder="0" applyAlignment="0" applyProtection="0"/>
    <xf numFmtId="0" fontId="8" fillId="11"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0" fontId="42" fillId="52" borderId="8" applyNumberFormat="0" applyFont="0" applyAlignment="0" applyProtection="0"/>
    <xf numFmtId="0" fontId="8" fillId="11" borderId="8" applyNumberFormat="0" applyFont="0" applyAlignment="0" applyProtection="0"/>
    <xf numFmtId="0" fontId="8" fillId="11" borderId="8" applyNumberFormat="0" applyFont="0" applyAlignment="0" applyProtection="0"/>
    <xf numFmtId="9" fontId="42"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6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4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0" fillId="0" borderId="0"/>
    <xf numFmtId="168" fontId="90" fillId="65" borderId="21">
      <alignment vertical="center"/>
    </xf>
    <xf numFmtId="166" fontId="91" fillId="65" borderId="21">
      <alignment vertical="center"/>
    </xf>
    <xf numFmtId="168" fontId="92" fillId="66" borderId="21">
      <alignment vertical="center"/>
    </xf>
    <xf numFmtId="0" fontId="10" fillId="67" borderId="22" applyBorder="0">
      <alignment horizontal="left" vertical="center"/>
    </xf>
    <xf numFmtId="49" fontId="10" fillId="68" borderId="10">
      <alignment vertical="center" wrapText="1"/>
    </xf>
    <xf numFmtId="0" fontId="10" fillId="69" borderId="23">
      <alignment horizontal="left" vertical="center" wrapText="1"/>
    </xf>
    <xf numFmtId="0" fontId="93" fillId="70" borderId="10">
      <alignment horizontal="left" vertical="center" wrapText="1"/>
    </xf>
    <xf numFmtId="0" fontId="10" fillId="71" borderId="10">
      <alignment horizontal="left" vertical="center" wrapText="1"/>
    </xf>
    <xf numFmtId="0" fontId="10" fillId="72" borderId="10">
      <alignment horizontal="left" vertical="center" wrapText="1"/>
    </xf>
    <xf numFmtId="169" fontId="94" fillId="73" borderId="0" applyNumberFormat="0" applyBorder="0">
      <alignment horizontal="center"/>
      <protection locked="0"/>
    </xf>
    <xf numFmtId="169" fontId="51" fillId="61"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5" fillId="60" borderId="0" applyNumberFormat="0" applyBorder="0">
      <alignment horizontal="center"/>
      <protection locked="0"/>
    </xf>
    <xf numFmtId="169" fontId="95" fillId="61" borderId="0" applyNumberFormat="0" applyBorder="0">
      <alignment horizontal="left"/>
      <protection locked="0"/>
    </xf>
    <xf numFmtId="169" fontId="96" fillId="60" borderId="0" applyNumberFormat="0" applyBorder="0">
      <protection locked="0"/>
    </xf>
    <xf numFmtId="169" fontId="51" fillId="62" borderId="0" applyNumberFormat="0" applyBorder="0">
      <alignment horizontal="left"/>
      <protection locked="0"/>
    </xf>
    <xf numFmtId="169" fontId="67" fillId="62" borderId="0" applyNumberFormat="0" applyBorder="0">
      <alignment horizontal="left"/>
      <protection locked="0"/>
    </xf>
    <xf numFmtId="169" fontId="76" fillId="63" borderId="0" applyNumberFormat="0" applyBorder="0">
      <alignment horizontal="left"/>
      <protection locked="0"/>
    </xf>
    <xf numFmtId="169" fontId="97" fillId="62" borderId="0" applyNumberFormat="0" applyBorder="0">
      <alignment horizontal="left" vertical="center"/>
      <protection locked="0"/>
    </xf>
    <xf numFmtId="169" fontId="98" fillId="60" borderId="0" applyNumberFormat="0" applyBorder="0">
      <protection locked="0"/>
    </xf>
    <xf numFmtId="0" fontId="40" fillId="0" borderId="9" applyNumberFormat="0" applyFill="0" applyAlignment="0" applyProtection="0"/>
    <xf numFmtId="169" fontId="51" fillId="62" borderId="0" applyNumberFormat="0" applyBorder="0">
      <alignment horizontal="right"/>
      <protection locked="0"/>
    </xf>
    <xf numFmtId="169" fontId="99" fillId="74" borderId="0" applyNumberFormat="0" applyBorder="0">
      <protection locked="0"/>
    </xf>
    <xf numFmtId="169" fontId="100" fillId="74" borderId="0" applyNumberFormat="0" applyBorder="0">
      <protection locked="0"/>
    </xf>
    <xf numFmtId="169" fontId="51" fillId="59" borderId="0" applyNumberFormat="0" applyBorder="0">
      <protection locked="0"/>
    </xf>
    <xf numFmtId="169" fontId="51" fillId="61" borderId="0" applyNumberFormat="0" applyBorder="0">
      <protection locked="0"/>
    </xf>
    <xf numFmtId="169" fontId="51" fillId="61" borderId="0" applyNumberFormat="0" applyBorder="0">
      <protection locked="0"/>
    </xf>
    <xf numFmtId="169" fontId="101" fillId="75" borderId="0" applyNumberFormat="0" applyBorder="0">
      <protection locked="0"/>
    </xf>
    <xf numFmtId="0" fontId="7" fillId="0" borderId="0"/>
    <xf numFmtId="0" fontId="6" fillId="3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9" fontId="6" fillId="0" borderId="0" applyFont="0" applyFill="0" applyBorder="0" applyAlignment="0" applyProtection="0"/>
    <xf numFmtId="0" fontId="6" fillId="0" borderId="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6"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3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8"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40"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4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42"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4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9"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41"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4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0" fontId="6" fillId="11" borderId="8"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59" fillId="0" borderId="0"/>
    <xf numFmtId="0" fontId="59" fillId="0" borderId="0"/>
    <xf numFmtId="43" fontId="59" fillId="0" borderId="0" applyFont="0" applyFill="0" applyBorder="0" applyAlignment="0" applyProtection="0"/>
    <xf numFmtId="0" fontId="10" fillId="0" borderId="0"/>
    <xf numFmtId="0" fontId="10"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0" fillId="0" borderId="0"/>
    <xf numFmtId="0" fontId="55" fillId="0" borderId="50"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10" fillId="0" borderId="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8" fillId="0" borderId="50"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3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9" fontId="5" fillId="0" borderId="0" applyFont="0" applyFill="0" applyBorder="0" applyAlignment="0" applyProtection="0"/>
    <xf numFmtId="0" fontId="5" fillId="0" borderId="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36"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3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3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40"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4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42"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4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4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4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0" fontId="5" fillId="11"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3" fontId="10" fillId="0" borderId="0" applyFont="0" applyFill="0" applyBorder="0" applyAlignment="0" applyProtection="0"/>
    <xf numFmtId="0" fontId="10" fillId="0" borderId="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4"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8" fontId="90" fillId="65" borderId="55">
      <alignment vertical="center"/>
    </xf>
    <xf numFmtId="166" fontId="91" fillId="65" borderId="55">
      <alignment vertical="center"/>
    </xf>
    <xf numFmtId="168" fontId="92" fillId="66" borderId="55">
      <alignment vertical="center"/>
    </xf>
    <xf numFmtId="0" fontId="4" fillId="0" borderId="0"/>
    <xf numFmtId="43" fontId="59" fillId="0" borderId="0" applyFont="0" applyFill="0" applyBorder="0" applyAlignment="0" applyProtection="0"/>
    <xf numFmtId="44" fontId="59" fillId="0" borderId="0" applyFont="0" applyFill="0" applyBorder="0" applyAlignment="0" applyProtection="0"/>
    <xf numFmtId="9" fontId="113" fillId="0" borderId="0" applyFont="0" applyFill="0" applyBorder="0" applyAlignment="0" applyProtection="0"/>
    <xf numFmtId="176" fontId="113" fillId="0" borderId="0"/>
    <xf numFmtId="44" fontId="113" fillId="0" borderId="0" applyFont="0" applyFill="0" applyBorder="0" applyAlignment="0" applyProtection="0"/>
    <xf numFmtId="43" fontId="113" fillId="0" borderId="0" applyFont="0" applyFill="0" applyBorder="0" applyAlignment="0" applyProtection="0"/>
    <xf numFmtId="0" fontId="114" fillId="8" borderId="4" applyNumberFormat="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12" fillId="35" borderId="0" applyNumberFormat="0" applyBorder="0" applyAlignment="0" applyProtection="0"/>
    <xf numFmtId="0" fontId="59" fillId="34" borderId="0" applyNumberFormat="0" applyBorder="0" applyAlignment="0" applyProtection="0"/>
    <xf numFmtId="0" fontId="115"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9" fontId="4" fillId="0" borderId="0" applyFont="0" applyFill="0" applyBorder="0" applyAlignment="0" applyProtection="0"/>
    <xf numFmtId="0" fontId="1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0" fillId="0" borderId="0"/>
    <xf numFmtId="0" fontId="4" fillId="3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49" fontId="61" fillId="0" borderId="58" applyNumberFormat="0" applyFont="0" applyFill="0" applyBorder="0" applyProtection="0">
      <alignment horizontal="left" vertical="center" indent="5"/>
    </xf>
    <xf numFmtId="0" fontId="48" fillId="56" borderId="56">
      <alignment horizontal="left" vertical="center" indent="1"/>
    </xf>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9" fontId="4" fillId="0" borderId="0" applyFont="0" applyFill="0" applyBorder="0" applyAlignment="0" applyProtection="0"/>
    <xf numFmtId="0" fontId="40" fillId="0" borderId="57" applyNumberFormat="0" applyFill="0" applyAlignment="0" applyProtection="0"/>
    <xf numFmtId="0" fontId="4" fillId="0" borderId="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36"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3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39"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40"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4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42"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4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9"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41"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4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4" fillId="56" borderId="56">
      <alignment horizontal="left" vertical="center" wrapText="1" indent="1"/>
    </xf>
    <xf numFmtId="0" fontId="48" fillId="56" borderId="56">
      <alignment horizontal="left" vertical="center" indent="1"/>
    </xf>
    <xf numFmtId="43" fontId="4" fillId="0" borderId="0" applyFont="0" applyFill="0" applyBorder="0" applyAlignment="0" applyProtection="0"/>
    <xf numFmtId="0" fontId="46" fillId="56" borderId="56">
      <alignment horizontal="center" vertical="center"/>
    </xf>
    <xf numFmtId="43" fontId="4" fillId="0" borderId="0" applyFont="0" applyFill="0" applyBorder="0" applyAlignment="0" applyProtection="0"/>
    <xf numFmtId="43" fontId="4" fillId="0" borderId="0" applyFont="0" applyFill="0" applyBorder="0" applyAlignment="0" applyProtection="0"/>
    <xf numFmtId="0" fontId="46" fillId="56" borderId="56">
      <alignment horizontal="center" vertical="center"/>
    </xf>
    <xf numFmtId="43" fontId="4" fillId="0" borderId="0" applyFont="0" applyFill="0" applyBorder="0" applyAlignment="0" applyProtection="0"/>
    <xf numFmtId="0" fontId="44" fillId="55" borderId="56">
      <alignment horizontal="left" vertical="center" indent="1"/>
    </xf>
    <xf numFmtId="168" fontId="43" fillId="55" borderId="56">
      <alignment horizontal="right" vertical="center" inden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 fontId="61" fillId="0" borderId="56" applyFill="0" applyBorder="0" applyProtection="0">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9" fontId="61" fillId="0" borderId="56" applyNumberFormat="0" applyFont="0" applyFill="0" applyBorder="0" applyProtection="0">
      <alignment horizontal="left" vertical="center" indent="2"/>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0" fontId="4" fillId="11"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4" fillId="56" borderId="56">
      <alignment horizontal="left" vertical="center" indent="1"/>
    </xf>
    <xf numFmtId="0" fontId="45" fillId="57" borderId="56">
      <alignment horizontal="center" vertical="center"/>
    </xf>
    <xf numFmtId="168" fontId="43" fillId="56" borderId="56">
      <alignment horizontal="right" vertical="center" indent="1"/>
    </xf>
    <xf numFmtId="0" fontId="4" fillId="0" borderId="0"/>
    <xf numFmtId="0" fontId="49" fillId="57" borderId="56">
      <alignment horizontal="left" vertical="center" indent="1"/>
    </xf>
    <xf numFmtId="0" fontId="47" fillId="58" borderId="56">
      <alignment horizontal="left" vertical="center" indent="1"/>
    </xf>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7" fillId="58" borderId="56">
      <alignment horizontal="left" vertical="center" indent="1"/>
    </xf>
    <xf numFmtId="168" fontId="90" fillId="65" borderId="59">
      <alignment vertical="center"/>
    </xf>
    <xf numFmtId="166" fontId="91" fillId="65" borderId="59">
      <alignment vertical="center"/>
    </xf>
    <xf numFmtId="168" fontId="92" fillId="66" borderId="59">
      <alignment vertical="center"/>
    </xf>
    <xf numFmtId="49" fontId="10" fillId="68" borderId="56">
      <alignment vertical="center" wrapText="1"/>
    </xf>
    <xf numFmtId="0" fontId="10" fillId="69" borderId="61">
      <alignment horizontal="left" vertical="center" wrapText="1"/>
    </xf>
    <xf numFmtId="0" fontId="93" fillId="70" borderId="56">
      <alignment horizontal="left" vertical="center" wrapText="1"/>
    </xf>
    <xf numFmtId="0" fontId="10" fillId="72" borderId="56">
      <alignment horizontal="left" vertical="center" wrapText="1"/>
    </xf>
    <xf numFmtId="0" fontId="10" fillId="0" borderId="0"/>
    <xf numFmtId="168" fontId="43" fillId="55" borderId="56">
      <alignment horizontal="right" vertical="center" indent="1"/>
    </xf>
    <xf numFmtId="168" fontId="43" fillId="56" borderId="56">
      <alignment horizontal="right" vertical="center" indent="1"/>
    </xf>
    <xf numFmtId="0" fontId="47" fillId="58" borderId="56">
      <alignment horizontal="left" vertical="center" indent="1"/>
    </xf>
    <xf numFmtId="0" fontId="10" fillId="71" borderId="56">
      <alignment horizontal="left" vertical="center" wrapText="1"/>
    </xf>
    <xf numFmtId="0" fontId="10" fillId="67" borderId="60" applyBorder="0">
      <alignment horizontal="left" vertical="center"/>
    </xf>
    <xf numFmtId="0" fontId="59" fillId="0" borderId="0"/>
    <xf numFmtId="43" fontId="59" fillId="0" borderId="0" applyFont="0" applyFill="0" applyBorder="0" applyAlignment="0" applyProtection="0"/>
    <xf numFmtId="0" fontId="59" fillId="0" borderId="0"/>
    <xf numFmtId="43" fontId="5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0" fillId="0" borderId="0"/>
    <xf numFmtId="0" fontId="10" fillId="0" borderId="0"/>
    <xf numFmtId="0" fontId="10" fillId="0" borderId="0"/>
    <xf numFmtId="0" fontId="60" fillId="0" borderId="0"/>
    <xf numFmtId="43" fontId="10"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166" fontId="91" fillId="65" borderId="73">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166" fontId="91" fillId="65" borderId="73">
      <alignment vertical="center"/>
    </xf>
    <xf numFmtId="0" fontId="45" fillId="57" borderId="70">
      <alignment horizontal="center" vertical="center"/>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8" fontId="90" fillId="65" borderId="73">
      <alignment vertical="center"/>
    </xf>
    <xf numFmtId="0" fontId="10" fillId="67" borderId="74" applyBorder="0">
      <alignment horizontal="lef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10" fillId="72" borderId="70">
      <alignment horizontal="left" vertical="center" wrapText="1"/>
    </xf>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91" fillId="65" borderId="67">
      <alignment vertical="center"/>
    </xf>
    <xf numFmtId="0" fontId="48" fillId="56" borderId="7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91" fillId="65" borderId="67">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64">
      <alignment horizontal="left" vertical="center" wrapText="1" indent="1"/>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0" fillId="0" borderId="65" applyNumberFormat="0" applyFill="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91" fillId="65" borderId="73">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2" fillId="66" borderId="73">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4" fillId="56" borderId="70">
      <alignment horizontal="left" vertical="center"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90" fillId="65" borderId="59">
      <alignment vertical="center"/>
    </xf>
    <xf numFmtId="166" fontId="91" fillId="65" borderId="59">
      <alignment vertical="center"/>
    </xf>
    <xf numFmtId="168" fontId="92" fillId="66" borderId="59">
      <alignment vertical="center"/>
    </xf>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49" fontId="61" fillId="0" borderId="58" applyNumberFormat="0" applyFont="0" applyFill="0" applyBorder="0" applyProtection="0">
      <alignment horizontal="left" vertical="center" indent="5"/>
    </xf>
    <xf numFmtId="0" fontId="48" fillId="56" borderId="56">
      <alignment horizontal="left" vertical="center" indent="1"/>
    </xf>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9" fontId="2" fillId="0" borderId="0" applyFont="0" applyFill="0" applyBorder="0" applyAlignment="0" applyProtection="0"/>
    <xf numFmtId="0" fontId="40" fillId="0" borderId="57" applyNumberFormat="0" applyFill="0" applyAlignment="0" applyProtection="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36"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38"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40"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4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43"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4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4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4" fillId="56" borderId="56">
      <alignment horizontal="left" vertical="center" wrapText="1" indent="1"/>
    </xf>
    <xf numFmtId="0" fontId="48" fillId="56" borderId="56">
      <alignment horizontal="left" vertical="center" indent="1"/>
    </xf>
    <xf numFmtId="43" fontId="2" fillId="0" borderId="0" applyFont="0" applyFill="0" applyBorder="0" applyAlignment="0" applyProtection="0"/>
    <xf numFmtId="0" fontId="46" fillId="56" borderId="56">
      <alignment horizontal="center" vertical="center"/>
    </xf>
    <xf numFmtId="43" fontId="2" fillId="0" borderId="0" applyFont="0" applyFill="0" applyBorder="0" applyAlignment="0" applyProtection="0"/>
    <xf numFmtId="43" fontId="2" fillId="0" borderId="0" applyFont="0" applyFill="0" applyBorder="0" applyAlignment="0" applyProtection="0"/>
    <xf numFmtId="0" fontId="46" fillId="56" borderId="56">
      <alignment horizontal="center" vertical="center"/>
    </xf>
    <xf numFmtId="43" fontId="2" fillId="0" borderId="0" applyFont="0" applyFill="0" applyBorder="0" applyAlignment="0" applyProtection="0"/>
    <xf numFmtId="0" fontId="44" fillId="55" borderId="56">
      <alignment horizontal="left" vertical="center" indent="1"/>
    </xf>
    <xf numFmtId="168" fontId="43" fillId="55" borderId="56">
      <alignment horizontal="right" vertical="center" inden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 fontId="61" fillId="0" borderId="56" applyFill="0" applyBorder="0" applyProtection="0">
      <alignment horizontal="righ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61" fillId="0" borderId="56" applyNumberFormat="0" applyFont="0" applyFill="0" applyBorder="0" applyProtection="0">
      <alignment horizontal="left" vertical="center" indent="2"/>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0" fontId="2" fillId="11"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56" borderId="56">
      <alignment horizontal="left" vertical="center" indent="1"/>
    </xf>
    <xf numFmtId="0" fontId="45" fillId="57" borderId="56">
      <alignment horizontal="center" vertical="center"/>
    </xf>
    <xf numFmtId="168" fontId="43" fillId="56" borderId="56">
      <alignment horizontal="right" vertical="center" indent="1"/>
    </xf>
    <xf numFmtId="0" fontId="2" fillId="0" borderId="0"/>
    <xf numFmtId="0" fontId="49" fillId="57" borderId="56">
      <alignment horizontal="left" vertical="center" indent="1"/>
    </xf>
    <xf numFmtId="0" fontId="47" fillId="58" borderId="56">
      <alignment horizontal="left" vertical="center" indent="1"/>
    </xf>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7" fillId="58" borderId="56">
      <alignment horizontal="left" vertical="center" indent="1"/>
    </xf>
    <xf numFmtId="168" fontId="90" fillId="65" borderId="59">
      <alignment vertical="center"/>
    </xf>
    <xf numFmtId="166" fontId="91" fillId="65" borderId="59">
      <alignment vertical="center"/>
    </xf>
    <xf numFmtId="168" fontId="92" fillId="66" borderId="59">
      <alignment vertical="center"/>
    </xf>
    <xf numFmtId="49" fontId="10" fillId="68" borderId="56">
      <alignment vertical="center" wrapText="1"/>
    </xf>
    <xf numFmtId="0" fontId="10" fillId="69" borderId="61">
      <alignment horizontal="left" vertical="center" wrapText="1"/>
    </xf>
    <xf numFmtId="0" fontId="93" fillId="70" borderId="56">
      <alignment horizontal="left" vertical="center" wrapText="1"/>
    </xf>
    <xf numFmtId="0" fontId="10" fillId="72" borderId="56">
      <alignment horizontal="left" vertical="center" wrapText="1"/>
    </xf>
    <xf numFmtId="168" fontId="43" fillId="55" borderId="56">
      <alignment horizontal="right" vertical="center" indent="1"/>
    </xf>
    <xf numFmtId="168" fontId="43" fillId="56" borderId="56">
      <alignment horizontal="right" vertical="center" indent="1"/>
    </xf>
    <xf numFmtId="0" fontId="47" fillId="58" borderId="56">
      <alignment horizontal="left" vertical="center" indent="1"/>
    </xf>
    <xf numFmtId="0" fontId="10" fillId="71" borderId="56">
      <alignment horizontal="left" vertical="center" wrapText="1"/>
    </xf>
    <xf numFmtId="0" fontId="10" fillId="67" borderId="60" applyBorder="0">
      <alignment horizontal="left" vertical="center"/>
    </xf>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0" fillId="0" borderId="0"/>
    <xf numFmtId="0" fontId="10" fillId="0" borderId="0"/>
    <xf numFmtId="0" fontId="10" fillId="0" borderId="0"/>
    <xf numFmtId="43" fontId="10"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9" fillId="57" borderId="70">
      <alignment horizontal="left" vertical="center" indent="1"/>
    </xf>
    <xf numFmtId="0" fontId="10" fillId="69" borderId="69">
      <alignment horizontal="left" vertical="center" wrapText="1"/>
    </xf>
    <xf numFmtId="49" fontId="10" fillId="68" borderId="64">
      <alignment vertical="center" wrapText="1"/>
    </xf>
    <xf numFmtId="168" fontId="92" fillId="66" borderId="67">
      <alignment vertical="center"/>
    </xf>
    <xf numFmtId="0" fontId="10" fillId="69" borderId="75">
      <alignment horizontal="left" vertical="center" wrapText="1"/>
    </xf>
    <xf numFmtId="0" fontId="10" fillId="72" borderId="64">
      <alignment horizontal="left" vertical="center" wrapText="1"/>
    </xf>
    <xf numFmtId="168" fontId="90" fillId="65" borderId="73">
      <alignment vertical="center"/>
    </xf>
    <xf numFmtId="49" fontId="61" fillId="0" borderId="66" applyNumberFormat="0" applyFont="0" applyFill="0" applyBorder="0" applyProtection="0">
      <alignment horizontal="left" vertical="center" indent="5"/>
    </xf>
    <xf numFmtId="168" fontId="43" fillId="56" borderId="64">
      <alignment horizontal="right" vertical="center" indent="1"/>
    </xf>
    <xf numFmtId="168" fontId="43" fillId="55" borderId="64">
      <alignment horizontal="right" vertical="center" indent="1"/>
    </xf>
    <xf numFmtId="0" fontId="93" fillId="70" borderId="70">
      <alignment horizontal="left" vertical="center" wrapText="1"/>
    </xf>
    <xf numFmtId="0" fontId="46" fillId="56" borderId="64">
      <alignment horizontal="center" vertical="center"/>
    </xf>
    <xf numFmtId="168" fontId="90" fillId="65" borderId="67">
      <alignment vertical="center"/>
    </xf>
    <xf numFmtId="0" fontId="40" fillId="0" borderId="71" applyNumberFormat="0" applyFill="0" applyAlignment="0" applyProtection="0"/>
    <xf numFmtId="4" fontId="61" fillId="0" borderId="70" applyFill="0" applyBorder="0" applyProtection="0">
      <alignment horizontal="right" vertical="center"/>
    </xf>
    <xf numFmtId="0" fontId="47" fillId="58" borderId="64">
      <alignment horizontal="left" vertical="center" indent="1"/>
    </xf>
    <xf numFmtId="0" fontId="10" fillId="69" borderId="75">
      <alignment horizontal="left" vertical="center" wrapText="1"/>
    </xf>
    <xf numFmtId="0" fontId="48" fillId="56" borderId="70">
      <alignment horizontal="left" vertical="center" indent="1"/>
    </xf>
    <xf numFmtId="0" fontId="10" fillId="71" borderId="64">
      <alignment horizontal="left" vertical="center" wrapText="1"/>
    </xf>
    <xf numFmtId="49" fontId="61" fillId="0" borderId="66" applyNumberFormat="0" applyFont="0" applyFill="0" applyBorder="0" applyProtection="0">
      <alignment horizontal="left" vertical="center" indent="5"/>
    </xf>
    <xf numFmtId="49" fontId="61" fillId="0" borderId="72" applyNumberFormat="0" applyFont="0" applyFill="0" applyBorder="0" applyProtection="0">
      <alignment horizontal="left" vertical="center" indent="5"/>
    </xf>
    <xf numFmtId="0" fontId="48" fillId="56" borderId="64">
      <alignment horizontal="left" vertical="center" indent="1"/>
    </xf>
    <xf numFmtId="168" fontId="43" fillId="56" borderId="64">
      <alignment horizontal="right" vertical="center" indent="1"/>
    </xf>
    <xf numFmtId="168" fontId="43" fillId="56" borderId="70">
      <alignment horizontal="right" vertical="center" indent="1"/>
    </xf>
    <xf numFmtId="0" fontId="44" fillId="55" borderId="70">
      <alignment horizontal="left" vertical="center" indent="1"/>
    </xf>
    <xf numFmtId="166" fontId="91" fillId="65" borderId="67">
      <alignment vertical="center"/>
    </xf>
    <xf numFmtId="0" fontId="46" fillId="56" borderId="70">
      <alignment horizontal="center" vertical="center"/>
    </xf>
    <xf numFmtId="168" fontId="92" fillId="66" borderId="67">
      <alignment vertical="center"/>
    </xf>
    <xf numFmtId="0" fontId="40" fillId="0" borderId="71" applyNumberFormat="0" applyFill="0" applyAlignment="0" applyProtection="0"/>
    <xf numFmtId="0" fontId="10" fillId="71" borderId="64">
      <alignment horizontal="left" vertical="center" wrapText="1"/>
    </xf>
    <xf numFmtId="0" fontId="44" fillId="56" borderId="64">
      <alignment horizontal="left" vertical="center" indent="1"/>
    </xf>
    <xf numFmtId="0" fontId="10" fillId="67" borderId="74" applyBorder="0">
      <alignment horizontal="left" vertical="center"/>
    </xf>
    <xf numFmtId="168" fontId="92" fillId="66" borderId="67">
      <alignment vertical="center"/>
    </xf>
    <xf numFmtId="0" fontId="10" fillId="72" borderId="70">
      <alignment horizontal="left" vertical="center" wrapText="1"/>
    </xf>
    <xf numFmtId="49" fontId="61" fillId="0" borderId="64" applyNumberFormat="0" applyFont="0" applyFill="0" applyBorder="0" applyProtection="0">
      <alignment horizontal="left" vertical="center" indent="2"/>
    </xf>
    <xf numFmtId="0" fontId="48" fillId="56" borderId="64">
      <alignment horizontal="left" vertical="center" indent="1"/>
    </xf>
    <xf numFmtId="0" fontId="40" fillId="0" borderId="71" applyNumberFormat="0" applyFill="0" applyAlignment="0" applyProtection="0"/>
    <xf numFmtId="0" fontId="46" fillId="56" borderId="64">
      <alignment horizontal="center" vertical="center"/>
    </xf>
    <xf numFmtId="0" fontId="48" fillId="56" borderId="64">
      <alignment horizontal="left" vertical="center" indent="1"/>
    </xf>
    <xf numFmtId="168" fontId="43" fillId="55" borderId="70">
      <alignment horizontal="right" vertical="center" indent="1"/>
    </xf>
    <xf numFmtId="0" fontId="47" fillId="58" borderId="64">
      <alignment horizontal="left" vertical="center" indent="1"/>
    </xf>
    <xf numFmtId="168" fontId="92" fillId="66" borderId="67">
      <alignment vertical="center"/>
    </xf>
    <xf numFmtId="0" fontId="44" fillId="56" borderId="64">
      <alignment horizontal="left" vertical="center" indent="1"/>
    </xf>
    <xf numFmtId="49" fontId="61" fillId="0" borderId="70" applyNumberFormat="0" applyFont="0" applyFill="0" applyBorder="0" applyProtection="0">
      <alignment horizontal="left" vertical="center" indent="2"/>
    </xf>
    <xf numFmtId="168" fontId="92" fillId="66" borderId="73">
      <alignment vertical="center"/>
    </xf>
    <xf numFmtId="168" fontId="92" fillId="66" borderId="73">
      <alignment vertical="center"/>
    </xf>
    <xf numFmtId="0" fontId="48" fillId="56" borderId="70">
      <alignment horizontal="left" vertical="center" indent="1"/>
    </xf>
    <xf numFmtId="0" fontId="93" fillId="70" borderId="64">
      <alignment horizontal="left" vertical="center" wrapText="1"/>
    </xf>
    <xf numFmtId="49" fontId="61" fillId="0" borderId="64" applyNumberFormat="0" applyFont="0" applyFill="0" applyBorder="0" applyProtection="0">
      <alignment horizontal="left" vertical="center" indent="2"/>
    </xf>
    <xf numFmtId="0" fontId="48" fillId="56" borderId="70">
      <alignment horizontal="left" vertical="center" indent="1"/>
    </xf>
    <xf numFmtId="0" fontId="47" fillId="58" borderId="70">
      <alignment horizontal="left" vertical="center" indent="1"/>
    </xf>
    <xf numFmtId="0" fontId="40" fillId="0" borderId="65" applyNumberFormat="0" applyFill="0" applyAlignment="0" applyProtection="0"/>
    <xf numFmtId="168" fontId="43" fillId="55" borderId="64">
      <alignment horizontal="right" vertical="center" indent="1"/>
    </xf>
    <xf numFmtId="49" fontId="61" fillId="0" borderId="64" applyNumberFormat="0" applyFont="0" applyFill="0" applyBorder="0" applyProtection="0">
      <alignment horizontal="left" vertical="center" indent="2"/>
    </xf>
    <xf numFmtId="0" fontId="47" fillId="58" borderId="70">
      <alignment horizontal="left" vertical="center" indent="1"/>
    </xf>
    <xf numFmtId="0" fontId="44" fillId="55" borderId="64">
      <alignment horizontal="left" vertical="center" indent="1"/>
    </xf>
    <xf numFmtId="0" fontId="48" fillId="56" borderId="64">
      <alignment horizontal="left" vertical="center" indent="1"/>
    </xf>
    <xf numFmtId="166" fontId="91" fillId="65" borderId="73">
      <alignment vertical="center"/>
    </xf>
    <xf numFmtId="0" fontId="47" fillId="58" borderId="64">
      <alignment horizontal="left" vertical="center" indent="1"/>
    </xf>
    <xf numFmtId="168" fontId="90" fillId="65" borderId="73">
      <alignment vertical="center"/>
    </xf>
    <xf numFmtId="4" fontId="61" fillId="0" borderId="70" applyFill="0" applyBorder="0" applyProtection="0">
      <alignment horizontal="right" vertical="center"/>
    </xf>
    <xf numFmtId="168" fontId="43" fillId="55" borderId="70">
      <alignment horizontal="right" vertical="center" indent="1"/>
    </xf>
    <xf numFmtId="0" fontId="46" fillId="56" borderId="70">
      <alignment horizontal="center" vertical="center"/>
    </xf>
    <xf numFmtId="168" fontId="92" fillId="66" borderId="67">
      <alignment vertical="center"/>
    </xf>
    <xf numFmtId="0" fontId="10" fillId="67" borderId="68" applyBorder="0">
      <alignment horizontal="left" vertical="center"/>
    </xf>
    <xf numFmtId="0" fontId="45" fillId="57" borderId="64">
      <alignment horizontal="center" vertical="center"/>
    </xf>
    <xf numFmtId="0" fontId="10" fillId="67" borderId="68" applyBorder="0">
      <alignment horizontal="left" vertical="center"/>
    </xf>
    <xf numFmtId="0" fontId="44" fillId="56" borderId="64">
      <alignment horizontal="left" vertical="center" indent="1"/>
    </xf>
    <xf numFmtId="0" fontId="46" fillId="56" borderId="70">
      <alignment horizontal="center" vertical="center"/>
    </xf>
    <xf numFmtId="0" fontId="40" fillId="0" borderId="71" applyNumberFormat="0" applyFill="0" applyAlignment="0" applyProtection="0"/>
    <xf numFmtId="168" fontId="90" fillId="65" borderId="67">
      <alignment vertical="center"/>
    </xf>
    <xf numFmtId="49" fontId="61" fillId="0" borderId="72" applyNumberFormat="0" applyFont="0" applyFill="0" applyBorder="0" applyProtection="0">
      <alignment horizontal="left" vertical="center" indent="5"/>
    </xf>
    <xf numFmtId="49" fontId="61" fillId="0" borderId="66" applyNumberFormat="0" applyFont="0" applyFill="0" applyBorder="0" applyProtection="0">
      <alignment horizontal="left" vertical="center" indent="5"/>
    </xf>
    <xf numFmtId="0" fontId="93" fillId="70" borderId="64">
      <alignment horizontal="left" vertical="center" wrapText="1"/>
    </xf>
    <xf numFmtId="168" fontId="90" fillId="65" borderId="67">
      <alignment vertical="center"/>
    </xf>
    <xf numFmtId="0" fontId="47" fillId="58" borderId="70">
      <alignment horizontal="left" vertical="center" indent="1"/>
    </xf>
    <xf numFmtId="168" fontId="43" fillId="55" borderId="64">
      <alignment horizontal="right" vertical="center" indent="1"/>
    </xf>
    <xf numFmtId="168" fontId="43" fillId="56" borderId="70">
      <alignment horizontal="right" vertical="center" indent="1"/>
    </xf>
    <xf numFmtId="168" fontId="43" fillId="56" borderId="64">
      <alignment horizontal="right" vertical="center" indent="1"/>
    </xf>
    <xf numFmtId="0" fontId="45" fillId="57" borderId="64">
      <alignment horizontal="center" vertical="center"/>
    </xf>
    <xf numFmtId="0" fontId="47" fillId="58" borderId="70">
      <alignment horizontal="left" vertical="center" indent="1"/>
    </xf>
    <xf numFmtId="168" fontId="90" fillId="65" borderId="67">
      <alignment vertical="center"/>
    </xf>
    <xf numFmtId="49" fontId="10" fillId="68" borderId="64">
      <alignment vertical="center" wrapText="1"/>
    </xf>
    <xf numFmtId="0" fontId="45" fillId="57" borderId="64">
      <alignment horizontal="center" vertical="center"/>
    </xf>
    <xf numFmtId="4" fontId="61" fillId="0" borderId="64" applyFill="0" applyBorder="0" applyProtection="0">
      <alignment horizontal="right" vertical="center"/>
    </xf>
    <xf numFmtId="49" fontId="61" fillId="0" borderId="72" applyNumberFormat="0" applyFont="0" applyFill="0" applyBorder="0" applyProtection="0">
      <alignment horizontal="left" vertical="center" indent="5"/>
    </xf>
    <xf numFmtId="168" fontId="43" fillId="55" borderId="70">
      <alignment horizontal="right" vertical="center" indent="1"/>
    </xf>
    <xf numFmtId="0" fontId="47" fillId="58" borderId="70">
      <alignment horizontal="left" vertical="center" indent="1"/>
    </xf>
    <xf numFmtId="0" fontId="10" fillId="72" borderId="64">
      <alignment horizontal="left" vertical="center" wrapText="1"/>
    </xf>
    <xf numFmtId="0" fontId="44" fillId="55" borderId="64">
      <alignment horizontal="left" vertical="center" indent="1"/>
    </xf>
    <xf numFmtId="168" fontId="43" fillId="56" borderId="70">
      <alignment horizontal="right" vertical="center" indent="1"/>
    </xf>
    <xf numFmtId="0" fontId="44" fillId="55" borderId="64">
      <alignment horizontal="left" vertical="center" indent="1"/>
    </xf>
    <xf numFmtId="168" fontId="43" fillId="55" borderId="64">
      <alignment horizontal="right" vertical="center" indent="1"/>
    </xf>
    <xf numFmtId="0" fontId="46" fillId="56" borderId="70">
      <alignment horizontal="center" vertical="center"/>
    </xf>
    <xf numFmtId="0" fontId="46" fillId="56" borderId="64">
      <alignment horizontal="center" vertical="center"/>
    </xf>
    <xf numFmtId="0" fontId="10" fillId="71" borderId="64">
      <alignment horizontal="left" vertical="center" wrapText="1"/>
    </xf>
    <xf numFmtId="0" fontId="44" fillId="56" borderId="70">
      <alignment horizontal="left" vertical="center" indent="1"/>
    </xf>
    <xf numFmtId="0" fontId="44" fillId="56" borderId="70">
      <alignment horizontal="left" vertical="center" wrapText="1" indent="1"/>
    </xf>
    <xf numFmtId="168" fontId="43" fillId="56" borderId="64">
      <alignment horizontal="right" vertical="center" indent="1"/>
    </xf>
    <xf numFmtId="0" fontId="40" fillId="0" borderId="71" applyNumberFormat="0" applyFill="0" applyAlignment="0" applyProtection="0"/>
    <xf numFmtId="49" fontId="10" fillId="68" borderId="64">
      <alignment vertical="center" wrapText="1"/>
    </xf>
    <xf numFmtId="0" fontId="44" fillId="56" borderId="64">
      <alignment horizontal="left" vertical="center" wrapText="1" indent="1"/>
    </xf>
    <xf numFmtId="166" fontId="91" fillId="65" borderId="67">
      <alignment vertical="center"/>
    </xf>
    <xf numFmtId="168" fontId="92" fillId="66" borderId="73">
      <alignment vertical="center"/>
    </xf>
    <xf numFmtId="4" fontId="61" fillId="0" borderId="64" applyFill="0" applyBorder="0" applyProtection="0">
      <alignment horizontal="right" vertical="center"/>
    </xf>
    <xf numFmtId="0" fontId="10" fillId="72" borderId="64">
      <alignment horizontal="left" vertical="center" wrapText="1"/>
    </xf>
    <xf numFmtId="0" fontId="49" fillId="57" borderId="64">
      <alignment horizontal="left" vertical="center" indent="1"/>
    </xf>
    <xf numFmtId="166" fontId="91" fillId="65" borderId="67">
      <alignment vertical="center"/>
    </xf>
    <xf numFmtId="0" fontId="40" fillId="0" borderId="65" applyNumberFormat="0" applyFill="0" applyAlignment="0" applyProtection="0"/>
    <xf numFmtId="0" fontId="10" fillId="71" borderId="70">
      <alignment horizontal="left" vertical="center" wrapText="1"/>
    </xf>
    <xf numFmtId="168" fontId="92" fillId="66" borderId="73">
      <alignment vertical="center"/>
    </xf>
    <xf numFmtId="168" fontId="90" fillId="65" borderId="67">
      <alignment vertical="center"/>
    </xf>
    <xf numFmtId="4" fontId="61" fillId="0" borderId="70" applyFill="0" applyBorder="0" applyProtection="0">
      <alignment horizontal="right" vertical="center"/>
    </xf>
    <xf numFmtId="168" fontId="43" fillId="56" borderId="64">
      <alignment horizontal="right" vertical="center" indent="1"/>
    </xf>
    <xf numFmtId="168" fontId="90" fillId="65" borderId="67">
      <alignment vertical="center"/>
    </xf>
    <xf numFmtId="0" fontId="47" fillId="58" borderId="64">
      <alignment horizontal="left" vertical="center" indent="1"/>
    </xf>
    <xf numFmtId="168" fontId="90" fillId="65" borderId="73">
      <alignment vertical="center"/>
    </xf>
    <xf numFmtId="0" fontId="47" fillId="58" borderId="64">
      <alignment horizontal="left" vertical="center" indent="1"/>
    </xf>
    <xf numFmtId="0" fontId="40" fillId="0" borderId="71" applyNumberFormat="0" applyFill="0" applyAlignment="0" applyProtection="0"/>
    <xf numFmtId="0" fontId="48" fillId="56" borderId="70">
      <alignment horizontal="left" vertical="center" indent="1"/>
    </xf>
    <xf numFmtId="168" fontId="92" fillId="66" borderId="73">
      <alignment vertical="center"/>
    </xf>
    <xf numFmtId="49" fontId="61" fillId="0" borderId="70" applyNumberFormat="0" applyFont="0" applyFill="0" applyBorder="0" applyProtection="0">
      <alignment horizontal="left" vertical="center" indent="2"/>
    </xf>
    <xf numFmtId="0" fontId="44" fillId="56" borderId="70">
      <alignment horizontal="left" vertical="center" wrapText="1" indent="1"/>
    </xf>
    <xf numFmtId="0" fontId="40" fillId="0" borderId="71" applyNumberFormat="0" applyFill="0" applyAlignment="0" applyProtection="0"/>
    <xf numFmtId="0" fontId="40" fillId="0" borderId="65" applyNumberFormat="0" applyFill="0" applyAlignment="0" applyProtection="0"/>
    <xf numFmtId="0" fontId="45" fillId="57" borderId="70">
      <alignment horizontal="center" vertical="center"/>
    </xf>
    <xf numFmtId="0" fontId="49" fillId="57" borderId="64">
      <alignment horizontal="left" vertical="center" indent="1"/>
    </xf>
    <xf numFmtId="0" fontId="40" fillId="0" borderId="65" applyNumberFormat="0" applyFill="0" applyAlignment="0" applyProtection="0"/>
    <xf numFmtId="0" fontId="93" fillId="70" borderId="64">
      <alignment horizontal="left" vertical="center" wrapText="1"/>
    </xf>
    <xf numFmtId="0" fontId="44" fillId="56" borderId="70">
      <alignment horizontal="left" vertical="center" wrapText="1" indent="1"/>
    </xf>
    <xf numFmtId="0" fontId="47" fillId="58" borderId="64">
      <alignment horizontal="left" vertical="center" indent="1"/>
    </xf>
    <xf numFmtId="0" fontId="46" fillId="56" borderId="64">
      <alignment horizontal="center" vertical="center"/>
    </xf>
    <xf numFmtId="0" fontId="10" fillId="69" borderId="69">
      <alignment horizontal="left" vertical="center" wrapText="1"/>
    </xf>
    <xf numFmtId="168" fontId="43" fillId="56" borderId="64">
      <alignment horizontal="right" vertical="center" indent="1"/>
    </xf>
    <xf numFmtId="0" fontId="40" fillId="0" borderId="65" applyNumberFormat="0" applyFill="0" applyAlignment="0" applyProtection="0"/>
    <xf numFmtId="168" fontId="90" fillId="65" borderId="73">
      <alignment vertical="center"/>
    </xf>
    <xf numFmtId="168" fontId="90" fillId="65" borderId="73">
      <alignment vertical="center"/>
    </xf>
    <xf numFmtId="0" fontId="46" fillId="56" borderId="70">
      <alignment horizontal="center" vertical="center"/>
    </xf>
    <xf numFmtId="0" fontId="44" fillId="55" borderId="70">
      <alignment horizontal="left" vertical="center" indent="1"/>
    </xf>
    <xf numFmtId="168" fontId="43" fillId="55" borderId="70">
      <alignment horizontal="right" vertical="center" indent="1"/>
    </xf>
    <xf numFmtId="166" fontId="91" fillId="65" borderId="73">
      <alignment vertical="center"/>
    </xf>
    <xf numFmtId="168" fontId="43" fillId="55" borderId="64">
      <alignment horizontal="right" vertical="center" indent="1"/>
    </xf>
    <xf numFmtId="168" fontId="43" fillId="55" borderId="70">
      <alignment horizontal="right" vertical="center" indent="1"/>
    </xf>
    <xf numFmtId="0" fontId="48" fillId="56" borderId="64">
      <alignment horizontal="left" vertical="center" indent="1"/>
    </xf>
    <xf numFmtId="166" fontId="91" fillId="65" borderId="73">
      <alignment vertical="center"/>
    </xf>
    <xf numFmtId="0" fontId="46" fillId="56" borderId="70">
      <alignment horizontal="center" vertical="center"/>
    </xf>
    <xf numFmtId="0" fontId="10" fillId="67" borderId="68" applyBorder="0">
      <alignment horizontal="left" vertical="center"/>
    </xf>
    <xf numFmtId="0" fontId="40" fillId="0" borderId="65" applyNumberFormat="0" applyFill="0" applyAlignment="0" applyProtection="0"/>
    <xf numFmtId="0" fontId="44" fillId="55" borderId="70">
      <alignment horizontal="left" vertical="center" indent="1"/>
    </xf>
    <xf numFmtId="0" fontId="10" fillId="69" borderId="69">
      <alignment horizontal="left" vertical="center" wrapText="1"/>
    </xf>
    <xf numFmtId="0" fontId="10" fillId="71" borderId="70">
      <alignment horizontal="left" vertical="center" wrapText="1"/>
    </xf>
    <xf numFmtId="0" fontId="47" fillId="58" borderId="64">
      <alignment horizontal="left" vertical="center" indent="1"/>
    </xf>
    <xf numFmtId="0" fontId="46" fillId="56" borderId="64">
      <alignment horizontal="center" vertical="center"/>
    </xf>
    <xf numFmtId="0" fontId="47" fillId="58" borderId="70">
      <alignment horizontal="left" vertical="center" indent="1"/>
    </xf>
    <xf numFmtId="168" fontId="92" fillId="66" borderId="67">
      <alignment vertical="center"/>
    </xf>
    <xf numFmtId="0" fontId="44" fillId="56" borderId="64">
      <alignment horizontal="left" vertical="center" wrapText="1" indent="1"/>
    </xf>
    <xf numFmtId="4" fontId="61" fillId="0" borderId="64" applyFill="0" applyBorder="0" applyProtection="0">
      <alignment horizontal="right" vertical="center"/>
    </xf>
    <xf numFmtId="0" fontId="48" fillId="56" borderId="64">
      <alignment horizontal="left" vertical="center" indent="1"/>
    </xf>
    <xf numFmtId="168" fontId="43" fillId="55" borderId="64">
      <alignment horizontal="right" vertical="center" indent="1"/>
    </xf>
    <xf numFmtId="0" fontId="47" fillId="58" borderId="64">
      <alignment horizontal="left" vertical="center" indent="1"/>
    </xf>
    <xf numFmtId="49" fontId="10" fillId="68" borderId="70">
      <alignment vertical="center" wrapText="1"/>
    </xf>
    <xf numFmtId="168" fontId="92" fillId="66" borderId="67">
      <alignment vertical="center"/>
    </xf>
    <xf numFmtId="0" fontId="48" fillId="56" borderId="70">
      <alignment horizontal="left" vertical="center" indent="1"/>
    </xf>
    <xf numFmtId="168" fontId="90" fillId="65" borderId="67">
      <alignment vertical="center"/>
    </xf>
    <xf numFmtId="0" fontId="49" fillId="57" borderId="70">
      <alignment horizontal="left" vertical="center" indent="1"/>
    </xf>
    <xf numFmtId="166" fontId="91" fillId="65" borderId="67">
      <alignment vertical="center"/>
    </xf>
    <xf numFmtId="0" fontId="47" fillId="58" borderId="64">
      <alignment horizontal="left" vertical="center" indent="1"/>
    </xf>
    <xf numFmtId="49" fontId="10" fillId="68" borderId="70">
      <alignment vertical="center" wrapText="1"/>
    </xf>
    <xf numFmtId="168" fontId="43" fillId="56" borderId="70">
      <alignment horizontal="right" vertical="center" indent="1"/>
    </xf>
    <xf numFmtId="166" fontId="91" fillId="65" borderId="67">
      <alignment vertical="center"/>
    </xf>
    <xf numFmtId="0" fontId="49" fillId="57" borderId="64">
      <alignment horizontal="left" vertical="center" indent="1"/>
    </xf>
    <xf numFmtId="0" fontId="46" fillId="56" borderId="64">
      <alignment horizontal="center" vertical="center"/>
    </xf>
    <xf numFmtId="0" fontId="93" fillId="70" borderId="70">
      <alignment horizontal="left" vertical="center" wrapText="1"/>
    </xf>
    <xf numFmtId="49" fontId="61" fillId="0" borderId="70" applyNumberFormat="0" applyFont="0" applyFill="0" applyBorder="0" applyProtection="0">
      <alignment horizontal="left" vertical="center" indent="2"/>
    </xf>
    <xf numFmtId="0" fontId="44" fillId="56" borderId="70">
      <alignment horizontal="left" vertical="center" indent="1"/>
    </xf>
    <xf numFmtId="0" fontId="45" fillId="57" borderId="70">
      <alignment horizontal="center" vertical="center"/>
    </xf>
    <xf numFmtId="168" fontId="43" fillId="56" borderId="70">
      <alignment horizontal="right" vertical="center" indent="1"/>
    </xf>
    <xf numFmtId="0" fontId="49" fillId="57" borderId="70">
      <alignment horizontal="left" vertical="center" indent="1"/>
    </xf>
    <xf numFmtId="0" fontId="47" fillId="58" borderId="70">
      <alignment horizontal="left" vertical="center" indent="1"/>
    </xf>
    <xf numFmtId="0" fontId="47" fillId="58" borderId="70">
      <alignment horizontal="left" vertical="center" indent="1"/>
    </xf>
    <xf numFmtId="168" fontId="90" fillId="65" borderId="73">
      <alignment vertical="center"/>
    </xf>
    <xf numFmtId="166" fontId="91" fillId="65" borderId="73">
      <alignment vertical="center"/>
    </xf>
    <xf numFmtId="168" fontId="92" fillId="66" borderId="73">
      <alignment vertical="center"/>
    </xf>
    <xf numFmtId="49" fontId="10" fillId="68" borderId="70">
      <alignment vertical="center" wrapText="1"/>
    </xf>
    <xf numFmtId="0" fontId="10" fillId="69" borderId="75">
      <alignment horizontal="left" vertical="center" wrapText="1"/>
    </xf>
    <xf numFmtId="0" fontId="93" fillId="70" borderId="70">
      <alignment horizontal="left" vertical="center" wrapText="1"/>
    </xf>
    <xf numFmtId="0" fontId="10" fillId="72" borderId="70">
      <alignment horizontal="left" vertical="center" wrapText="1"/>
    </xf>
    <xf numFmtId="168" fontId="43" fillId="55" borderId="70">
      <alignment horizontal="right" vertical="center" indent="1"/>
    </xf>
    <xf numFmtId="168" fontId="43" fillId="56" borderId="70">
      <alignment horizontal="right" vertical="center" indent="1"/>
    </xf>
    <xf numFmtId="0" fontId="47" fillId="58" borderId="70">
      <alignment horizontal="left" vertical="center" indent="1"/>
    </xf>
    <xf numFmtId="0" fontId="10" fillId="71" borderId="70">
      <alignment horizontal="left" vertical="center" wrapText="1"/>
    </xf>
    <xf numFmtId="0" fontId="10" fillId="67" borderId="74" applyBorder="0">
      <alignment horizontal="left" vertical="center"/>
    </xf>
    <xf numFmtId="0" fontId="118" fillId="0" borderId="0"/>
    <xf numFmtId="43" fontId="118" fillId="0" borderId="0" applyFont="0" applyFill="0" applyBorder="0" applyAlignment="0" applyProtection="0"/>
    <xf numFmtId="9" fontId="118" fillId="0" borderId="0" applyFont="0" applyFill="0" applyBorder="0" applyAlignment="0" applyProtection="0"/>
    <xf numFmtId="44" fontId="118" fillId="0" borderId="0" applyFont="0" applyFill="0" applyBorder="0" applyAlignment="0" applyProtection="0"/>
    <xf numFmtId="0" fontId="118" fillId="0" borderId="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4" fillId="9" borderId="5" applyNumberFormat="0" applyAlignment="0" applyProtection="0"/>
    <xf numFmtId="0" fontId="35" fillId="9" borderId="4" applyNumberFormat="0" applyAlignment="0" applyProtection="0"/>
    <xf numFmtId="0" fontId="40" fillId="0" borderId="9"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2" borderId="0" applyNumberFormat="0" applyBorder="0" applyAlignment="0" applyProtection="0"/>
    <xf numFmtId="0" fontId="1" fillId="34" borderId="0" applyNumberFormat="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11" borderId="8" applyNumberFormat="0" applyFont="0" applyAlignment="0" applyProtection="0"/>
    <xf numFmtId="0" fontId="1" fillId="33"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122" fillId="45" borderId="0" applyNumberFormat="0" applyBorder="0" applyAlignment="0" applyProtection="0"/>
    <xf numFmtId="0" fontId="122" fillId="42" borderId="0" applyNumberFormat="0" applyBorder="0" applyAlignment="0" applyProtection="0"/>
    <xf numFmtId="0" fontId="122" fillId="43"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48" borderId="0" applyNumberFormat="0" applyBorder="0" applyAlignment="0" applyProtection="0"/>
    <xf numFmtId="0" fontId="122" fillId="49" borderId="0" applyNumberFormat="0" applyBorder="0" applyAlignment="0" applyProtection="0"/>
    <xf numFmtId="0" fontId="122" fillId="50" borderId="0" applyNumberFormat="0" applyBorder="0" applyAlignment="0" applyProtection="0"/>
    <xf numFmtId="0" fontId="122" fillId="51" borderId="0" applyNumberFormat="0" applyBorder="0" applyAlignment="0" applyProtection="0"/>
    <xf numFmtId="0" fontId="122" fillId="46" borderId="0" applyNumberFormat="0" applyBorder="0" applyAlignment="0" applyProtection="0"/>
    <xf numFmtId="0" fontId="122" fillId="47" borderId="0" applyNumberFormat="0" applyBorder="0" applyAlignment="0" applyProtection="0"/>
    <xf numFmtId="0" fontId="122" fillId="53" borderId="0" applyNumberFormat="0" applyBorder="0" applyAlignment="0" applyProtection="0"/>
    <xf numFmtId="0" fontId="123" fillId="37" borderId="0" applyNumberFormat="0" applyBorder="0" applyAlignment="0" applyProtection="0"/>
    <xf numFmtId="0" fontId="124" fillId="54" borderId="78" applyNumberFormat="0" applyAlignment="0" applyProtection="0"/>
    <xf numFmtId="0" fontId="125" fillId="81" borderId="79" applyNumberFormat="0" applyAlignment="0" applyProtection="0"/>
    <xf numFmtId="43" fontId="42" fillId="0" borderId="0" applyFont="0" applyFill="0" applyBorder="0" applyAlignment="0" applyProtection="0"/>
    <xf numFmtId="0" fontId="126" fillId="0" borderId="0" applyNumberFormat="0" applyFill="0" applyBorder="0" applyAlignment="0" applyProtection="0"/>
    <xf numFmtId="0" fontId="127" fillId="38" borderId="0" applyNumberFormat="0" applyBorder="0" applyAlignment="0" applyProtection="0"/>
    <xf numFmtId="0" fontId="128" fillId="0" borderId="14" applyNumberFormat="0" applyFill="0" applyAlignment="0" applyProtection="0"/>
    <xf numFmtId="0" fontId="129" fillId="0" borderId="15" applyNumberFormat="0" applyFill="0" applyAlignment="0" applyProtection="0"/>
    <xf numFmtId="0" fontId="68" fillId="0" borderId="50" applyNumberFormat="0" applyFill="0" applyAlignment="0" applyProtection="0"/>
    <xf numFmtId="0" fontId="68" fillId="0" borderId="0" applyNumberFormat="0" applyFill="0" applyBorder="0" applyAlignment="0" applyProtection="0"/>
    <xf numFmtId="0" fontId="130" fillId="80" borderId="78" applyNumberFormat="0" applyAlignment="0" applyProtection="0"/>
    <xf numFmtId="0" fontId="131" fillId="0" borderId="80" applyNumberFormat="0" applyFill="0" applyAlignment="0" applyProtection="0"/>
    <xf numFmtId="0" fontId="132" fillId="82" borderId="0" applyNumberFormat="0" applyBorder="0" applyAlignment="0" applyProtection="0"/>
    <xf numFmtId="0" fontId="10" fillId="52" borderId="81" applyNumberFormat="0" applyFont="0" applyAlignment="0" applyProtection="0"/>
    <xf numFmtId="0" fontId="133" fillId="54" borderId="82" applyNumberFormat="0" applyAlignment="0" applyProtection="0"/>
    <xf numFmtId="0" fontId="134" fillId="0" borderId="0" applyNumberFormat="0" applyFill="0" applyBorder="0" applyAlignment="0" applyProtection="0"/>
    <xf numFmtId="0" fontId="120" fillId="0" borderId="71"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9" fontId="10" fillId="0" borderId="0" applyFont="0" applyFill="0" applyBorder="0" applyAlignment="0" applyProtection="0"/>
    <xf numFmtId="0" fontId="120" fillId="0" borderId="71" applyNumberFormat="0" applyFill="0" applyAlignment="0" applyProtection="0"/>
    <xf numFmtId="0" fontId="121" fillId="0" borderId="0" applyNumberForma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80" borderId="0" applyNumberFormat="0" applyBorder="0" applyAlignment="0" applyProtection="0"/>
    <xf numFmtId="0" fontId="42" fillId="8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0" borderId="0"/>
    <xf numFmtId="9" fontId="10" fillId="0" borderId="0" applyFont="0" applyFill="0" applyBorder="0" applyAlignment="0" applyProtection="0"/>
    <xf numFmtId="0" fontId="120" fillId="0" borderId="71" applyNumberFormat="0" applyFill="0" applyAlignment="0" applyProtection="0"/>
    <xf numFmtId="0" fontId="120" fillId="0" borderId="71" applyNumberFormat="0" applyFill="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9" fontId="10" fillId="0" borderId="0" applyFont="0" applyFill="0" applyBorder="0" applyAlignment="0" applyProtection="0"/>
    <xf numFmtId="0" fontId="119" fillId="0" borderId="0"/>
    <xf numFmtId="0" fontId="31" fillId="6" borderId="0" applyNumberFormat="0" applyBorder="0" applyAlignment="0" applyProtection="0"/>
    <xf numFmtId="0" fontId="26" fillId="0" borderId="0" applyNumberFormat="0" applyFill="0" applyBorder="0" applyAlignment="0" applyProtection="0"/>
    <xf numFmtId="0" fontId="32" fillId="7" borderId="0" applyNumberFormat="0" applyBorder="0" applyAlignment="0" applyProtection="0"/>
    <xf numFmtId="0" fontId="41" fillId="15" borderId="0" applyNumberFormat="0" applyBorder="0" applyAlignment="0" applyProtection="0"/>
    <xf numFmtId="0" fontId="41" fillId="19"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10" fillId="0" borderId="0"/>
    <xf numFmtId="0" fontId="76" fillId="0" borderId="70" applyNumberFormat="0"/>
    <xf numFmtId="0" fontId="107" fillId="0" borderId="70" applyNumberFormat="0"/>
    <xf numFmtId="43" fontId="10" fillId="0" borderId="0" applyFont="0" applyFill="0" applyBorder="0" applyAlignment="0" applyProtection="0"/>
    <xf numFmtId="0" fontId="135" fillId="0" borderId="0"/>
    <xf numFmtId="1" fontId="136" fillId="4" borderId="0">
      <alignment horizontal="center" wrapText="1"/>
    </xf>
    <xf numFmtId="0" fontId="10" fillId="0" borderId="0"/>
    <xf numFmtId="0" fontId="58" fillId="0" borderId="0"/>
    <xf numFmtId="0" fontId="1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 fontId="67" fillId="83" borderId="82" applyNumberFormat="0" applyProtection="0">
      <alignment horizontal="right" vertical="center"/>
    </xf>
    <xf numFmtId="0" fontId="10" fillId="0" borderId="0"/>
    <xf numFmtId="0" fontId="22" fillId="0" borderId="0" applyNumberFormat="0" applyFill="0" applyBorder="0" applyAlignment="0" applyProtection="0">
      <alignment vertical="top"/>
      <protection locked="0"/>
    </xf>
    <xf numFmtId="44" fontId="1" fillId="0" borderId="0" applyFont="0" applyFill="0" applyBorder="0" applyAlignment="0" applyProtection="0"/>
    <xf numFmtId="0" fontId="67" fillId="0" borderId="0">
      <alignment vertical="top"/>
    </xf>
    <xf numFmtId="0" fontId="1" fillId="0" borderId="0"/>
    <xf numFmtId="0" fontId="119" fillId="0" borderId="0"/>
    <xf numFmtId="0" fontId="119" fillId="0" borderId="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cellStyleXfs>
  <cellXfs count="531">
    <xf numFmtId="0" fontId="0" fillId="0" borderId="0" xfId="0"/>
    <xf numFmtId="0" fontId="10" fillId="0" borderId="0" xfId="0" applyFont="1"/>
    <xf numFmtId="0" fontId="0" fillId="0" borderId="0" xfId="0" applyAlignment="1">
      <alignment horizontal="center"/>
    </xf>
    <xf numFmtId="0" fontId="10" fillId="0" borderId="0" xfId="0" applyFont="1" applyAlignment="1">
      <alignment horizontal="center"/>
    </xf>
    <xf numFmtId="0" fontId="11" fillId="0" borderId="0" xfId="1" applyNumberFormat="1" applyFont="1"/>
    <xf numFmtId="0" fontId="11" fillId="0" borderId="0" xfId="0" applyFont="1"/>
    <xf numFmtId="164" fontId="0" fillId="0" borderId="0" xfId="0" applyNumberFormat="1"/>
    <xf numFmtId="9" fontId="12" fillId="0" borderId="0" xfId="7" applyFont="1"/>
    <xf numFmtId="164" fontId="11" fillId="0" borderId="0" xfId="0" applyNumberFormat="1" applyFont="1"/>
    <xf numFmtId="0" fontId="11" fillId="0" borderId="0" xfId="0" applyFont="1" applyAlignment="1">
      <alignment horizontal="center" wrapText="1"/>
    </xf>
    <xf numFmtId="9" fontId="0" fillId="0" borderId="0" xfId="0" applyNumberFormat="1"/>
    <xf numFmtId="164" fontId="13" fillId="0" borderId="0" xfId="0" applyNumberFormat="1" applyFont="1"/>
    <xf numFmtId="164" fontId="13" fillId="0" borderId="0" xfId="1" applyNumberFormat="1" applyFont="1"/>
    <xf numFmtId="9" fontId="11" fillId="0" borderId="0" xfId="7" applyFont="1" applyAlignment="1">
      <alignment horizontal="center"/>
    </xf>
    <xf numFmtId="166" fontId="12" fillId="0" borderId="0" xfId="7" applyNumberFormat="1" applyFont="1" applyAlignment="1">
      <alignment horizontal="center"/>
    </xf>
    <xf numFmtId="0" fontId="12" fillId="0" borderId="0" xfId="0" applyFont="1" applyAlignment="1">
      <alignment horizontal="center"/>
    </xf>
    <xf numFmtId="165" fontId="11" fillId="0" borderId="0" xfId="2" applyNumberFormat="1" applyFont="1"/>
    <xf numFmtId="0" fontId="10" fillId="3" borderId="0" xfId="5" applyFont="1" applyFill="1"/>
    <xf numFmtId="0" fontId="20" fillId="3" borderId="0" xfId="5" applyFont="1" applyFill="1"/>
    <xf numFmtId="0" fontId="21" fillId="3" borderId="0" xfId="5" applyFont="1" applyFill="1" applyAlignment="1">
      <alignment horizontal="left"/>
    </xf>
    <xf numFmtId="0" fontId="10" fillId="3" borderId="0" xfId="0" applyFont="1" applyFill="1" applyAlignment="1">
      <alignment horizontal="center"/>
    </xf>
    <xf numFmtId="0" fontId="23" fillId="3" borderId="0" xfId="5" applyFont="1" applyFill="1" applyAlignment="1">
      <alignment horizontal="left"/>
    </xf>
    <xf numFmtId="9" fontId="0" fillId="0" borderId="0" xfId="7" applyFont="1"/>
    <xf numFmtId="0" fontId="0" fillId="0" borderId="0" xfId="0" applyAlignment="1">
      <alignment horizontal="right"/>
    </xf>
    <xf numFmtId="9" fontId="0" fillId="0" borderId="0" xfId="7" applyFont="1" applyAlignment="1">
      <alignment horizontal="right"/>
    </xf>
    <xf numFmtId="164" fontId="0" fillId="0" borderId="0" xfId="0" applyNumberFormat="1" applyAlignment="1">
      <alignment horizontal="right"/>
    </xf>
    <xf numFmtId="164" fontId="11" fillId="0" borderId="0" xfId="0" applyNumberFormat="1" applyFont="1" applyAlignment="1">
      <alignment horizontal="right"/>
    </xf>
    <xf numFmtId="9" fontId="11" fillId="0" borderId="0" xfId="7" applyFont="1" applyAlignment="1">
      <alignment horizontal="right"/>
    </xf>
    <xf numFmtId="166" fontId="12" fillId="0" borderId="0" xfId="7" applyNumberFormat="1" applyFont="1" applyAlignment="1">
      <alignment horizontal="right"/>
    </xf>
    <xf numFmtId="0" fontId="12" fillId="0" borderId="0" xfId="0" applyFont="1" applyAlignment="1">
      <alignment horizontal="right"/>
    </xf>
    <xf numFmtId="0" fontId="25" fillId="0" borderId="0" xfId="0" applyFont="1"/>
    <xf numFmtId="0" fontId="10" fillId="3" borderId="0" xfId="5" applyFont="1" applyFill="1" applyAlignment="1">
      <alignment horizontal="center"/>
    </xf>
    <xf numFmtId="0" fontId="102" fillId="3" borderId="0" xfId="5" applyFont="1" applyFill="1"/>
    <xf numFmtId="0" fontId="102" fillId="3" borderId="0" xfId="5" applyFont="1" applyFill="1" applyAlignment="1">
      <alignment horizontal="center"/>
    </xf>
    <xf numFmtId="164" fontId="10" fillId="0" borderId="0" xfId="1" applyNumberFormat="1"/>
    <xf numFmtId="9" fontId="10" fillId="0" borderId="0" xfId="7"/>
    <xf numFmtId="165" fontId="10" fillId="0" borderId="0" xfId="2" applyNumberFormat="1"/>
    <xf numFmtId="166" fontId="10" fillId="0" borderId="0" xfId="7" applyNumberFormat="1" applyAlignment="1">
      <alignment horizontal="center"/>
    </xf>
    <xf numFmtId="0" fontId="14" fillId="0" borderId="0" xfId="0" applyFont="1"/>
    <xf numFmtId="3" fontId="10" fillId="0" borderId="0" xfId="0" applyNumberFormat="1" applyFont="1" applyAlignment="1">
      <alignment horizontal="center"/>
    </xf>
    <xf numFmtId="3" fontId="0" fillId="0" borderId="0" xfId="0" applyNumberFormat="1" applyAlignment="1">
      <alignment horizontal="center"/>
    </xf>
    <xf numFmtId="9" fontId="0" fillId="0" borderId="0" xfId="7" applyFont="1" applyAlignment="1">
      <alignment horizontal="center"/>
    </xf>
    <xf numFmtId="9" fontId="0" fillId="0" borderId="0" xfId="0" applyNumberFormat="1" applyAlignment="1">
      <alignment horizontal="right"/>
    </xf>
    <xf numFmtId="0" fontId="10" fillId="0" borderId="0" xfId="0" applyFont="1" applyAlignment="1">
      <alignment horizontal="right"/>
    </xf>
    <xf numFmtId="9" fontId="10" fillId="0" borderId="0" xfId="1" applyNumberFormat="1" applyAlignment="1">
      <alignment horizontal="right" vertical="center"/>
    </xf>
    <xf numFmtId="9" fontId="10" fillId="0" borderId="0" xfId="0" applyNumberFormat="1" applyFont="1" applyAlignment="1">
      <alignment horizontal="right" vertical="center"/>
    </xf>
    <xf numFmtId="9" fontId="10" fillId="0" borderId="0" xfId="2" applyNumberFormat="1" applyAlignment="1">
      <alignment horizontal="right" vertical="center"/>
    </xf>
    <xf numFmtId="0" fontId="21" fillId="77" borderId="0" xfId="5" applyFont="1" applyFill="1" applyAlignment="1">
      <alignment horizontal="left"/>
    </xf>
    <xf numFmtId="0" fontId="20" fillId="77" borderId="0" xfId="5" applyFont="1" applyFill="1"/>
    <xf numFmtId="0" fontId="10" fillId="77" borderId="0" xfId="5" applyFont="1" applyFill="1"/>
    <xf numFmtId="0" fontId="105" fillId="3" borderId="0" xfId="5" applyFont="1" applyFill="1" applyAlignment="1">
      <alignment horizontal="center"/>
    </xf>
    <xf numFmtId="0" fontId="103" fillId="3" borderId="0" xfId="5" applyFont="1" applyFill="1"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vertical="center"/>
    </xf>
    <xf numFmtId="0" fontId="11" fillId="0" borderId="0" xfId="0" applyFont="1" applyAlignment="1">
      <alignment horizontal="right" vertical="center"/>
    </xf>
    <xf numFmtId="0" fontId="11" fillId="77" borderId="0" xfId="0" applyFont="1" applyFill="1"/>
    <xf numFmtId="41" fontId="0" fillId="77" borderId="0" xfId="0" applyNumberFormat="1" applyFill="1" applyAlignment="1">
      <alignment horizontal="right"/>
    </xf>
    <xf numFmtId="0" fontId="0" fillId="77" borderId="0" xfId="0" applyFill="1" applyAlignment="1">
      <alignment horizontal="right"/>
    </xf>
    <xf numFmtId="0" fontId="11" fillId="77" borderId="0" xfId="0" applyFont="1" applyFill="1" applyAlignment="1">
      <alignment horizontal="right"/>
    </xf>
    <xf numFmtId="165" fontId="12" fillId="77" borderId="0" xfId="2" applyNumberFormat="1" applyFont="1" applyFill="1" applyAlignment="1">
      <alignment horizontal="right"/>
    </xf>
    <xf numFmtId="164" fontId="0" fillId="77" borderId="0" xfId="0" applyNumberFormat="1" applyFill="1" applyAlignment="1">
      <alignment horizontal="right"/>
    </xf>
    <xf numFmtId="165" fontId="0" fillId="77" borderId="0" xfId="2" applyNumberFormat="1" applyFont="1" applyFill="1" applyAlignment="1">
      <alignment horizontal="right"/>
    </xf>
    <xf numFmtId="164" fontId="0" fillId="77" borderId="0" xfId="1" applyNumberFormat="1" applyFont="1" applyFill="1" applyAlignment="1">
      <alignment horizontal="right"/>
    </xf>
    <xf numFmtId="164" fontId="13" fillId="77" borderId="0" xfId="1" applyNumberFormat="1" applyFont="1" applyFill="1" applyAlignment="1">
      <alignment horizontal="right"/>
    </xf>
    <xf numFmtId="0" fontId="0" fillId="77" borderId="0" xfId="0" applyFill="1" applyAlignment="1">
      <alignment horizontal="right" vertical="center"/>
    </xf>
    <xf numFmtId="9" fontId="0" fillId="0" borderId="0" xfId="0" applyNumberFormat="1" applyAlignment="1">
      <alignment vertical="center"/>
    </xf>
    <xf numFmtId="0" fontId="104" fillId="0" borderId="0" xfId="1" applyNumberFormat="1" applyFont="1" applyAlignment="1">
      <alignment horizontal="center" wrapText="1"/>
    </xf>
    <xf numFmtId="0" fontId="22" fillId="0" borderId="0" xfId="3" applyAlignment="1" applyProtection="1">
      <alignment vertical="center"/>
    </xf>
    <xf numFmtId="0" fontId="0" fillId="0" borderId="34" xfId="0" applyBorder="1"/>
    <xf numFmtId="3" fontId="10" fillId="0" borderId="0" xfId="0" applyNumberFormat="1" applyFont="1" applyAlignment="1">
      <alignment horizontal="left" vertical="center" wrapText="1"/>
    </xf>
    <xf numFmtId="0" fontId="0" fillId="0" borderId="34" xfId="0" applyBorder="1" applyAlignment="1">
      <alignment horizontal="center"/>
    </xf>
    <xf numFmtId="0" fontId="0" fillId="0" borderId="34" xfId="0" applyBorder="1" applyAlignment="1">
      <alignment horizontal="right"/>
    </xf>
    <xf numFmtId="9" fontId="0" fillId="0" borderId="0" xfId="0" applyNumberFormat="1" applyAlignment="1">
      <alignment horizontal="right" vertical="center"/>
    </xf>
    <xf numFmtId="0" fontId="0" fillId="0" borderId="0" xfId="0" applyAlignment="1">
      <alignment horizontal="right" vertical="center"/>
    </xf>
    <xf numFmtId="3" fontId="11" fillId="0" borderId="0" xfId="0" applyNumberFormat="1" applyFont="1" applyAlignment="1">
      <alignment horizontal="center"/>
    </xf>
    <xf numFmtId="9" fontId="0" fillId="0" borderId="0" xfId="0" applyNumberFormat="1" applyAlignment="1">
      <alignment horizontal="center" vertical="center"/>
    </xf>
    <xf numFmtId="9" fontId="0" fillId="0" borderId="38" xfId="7" applyFont="1" applyBorder="1" applyAlignment="1">
      <alignment horizontal="center"/>
    </xf>
    <xf numFmtId="9" fontId="0" fillId="0" borderId="37" xfId="7" applyFont="1" applyBorder="1" applyAlignment="1">
      <alignment horizontal="center"/>
    </xf>
    <xf numFmtId="3" fontId="10" fillId="0" borderId="39" xfId="0" applyNumberFormat="1" applyFont="1" applyBorder="1" applyAlignment="1">
      <alignment horizontal="left" vertical="center" wrapText="1"/>
    </xf>
    <xf numFmtId="0" fontId="11" fillId="77" borderId="0" xfId="1" applyNumberFormat="1" applyFont="1" applyFill="1" applyAlignment="1">
      <alignment horizontal="center" vertical="center"/>
    </xf>
    <xf numFmtId="14" fontId="10" fillId="0" borderId="0" xfId="0" applyNumberFormat="1" applyFont="1"/>
    <xf numFmtId="166" fontId="10" fillId="0" borderId="0" xfId="7" applyNumberFormat="1" applyAlignment="1">
      <alignment horizontal="center" vertical="center" wrapText="1"/>
    </xf>
    <xf numFmtId="0" fontId="0" fillId="77" borderId="0" xfId="0" applyFill="1"/>
    <xf numFmtId="38" fontId="0" fillId="0" borderId="0" xfId="0" applyNumberFormat="1"/>
    <xf numFmtId="167" fontId="10" fillId="0" borderId="0" xfId="2" applyNumberFormat="1"/>
    <xf numFmtId="0" fontId="10" fillId="0" borderId="0" xfId="0" quotePrefix="1" applyFont="1" applyAlignment="1">
      <alignment horizontal="right" vertical="center"/>
    </xf>
    <xf numFmtId="0" fontId="110" fillId="0" borderId="0" xfId="0" applyFont="1" applyAlignment="1">
      <alignment horizontal="center" vertical="center"/>
    </xf>
    <xf numFmtId="0" fontId="110" fillId="0" borderId="0" xfId="0" applyFont="1" applyAlignment="1">
      <alignment horizontal="right" vertical="center"/>
    </xf>
    <xf numFmtId="0" fontId="110" fillId="77" borderId="0" xfId="0" applyFont="1" applyFill="1" applyAlignment="1">
      <alignment horizontal="right" vertical="center"/>
    </xf>
    <xf numFmtId="9" fontId="10" fillId="0" borderId="0" xfId="7" applyAlignment="1">
      <alignment horizontal="center" vertical="center"/>
    </xf>
    <xf numFmtId="2" fontId="10" fillId="0" borderId="0" xfId="0" applyNumberFormat="1" applyFont="1" applyAlignment="1">
      <alignment horizontal="center" vertical="center" wrapText="1"/>
    </xf>
    <xf numFmtId="0" fontId="10" fillId="0" borderId="0" xfId="0" applyFont="1" applyAlignment="1">
      <alignment horizontal="center" vertical="center"/>
    </xf>
    <xf numFmtId="9" fontId="10" fillId="0" borderId="33" xfId="7" applyBorder="1" applyAlignment="1">
      <alignment horizontal="center" vertical="center" wrapText="1"/>
    </xf>
    <xf numFmtId="9" fontId="10" fillId="0" borderId="25" xfId="7" applyBorder="1" applyAlignment="1">
      <alignment horizontal="center" vertical="center" wrapText="1"/>
    </xf>
    <xf numFmtId="9" fontId="10" fillId="0" borderId="28" xfId="7" applyBorder="1" applyAlignment="1">
      <alignment horizontal="center" vertical="center" wrapText="1"/>
    </xf>
    <xf numFmtId="4" fontId="10" fillId="0" borderId="25" xfId="0" applyNumberFormat="1" applyFont="1" applyBorder="1" applyAlignment="1">
      <alignment horizontal="center" vertical="center" wrapText="1"/>
    </xf>
    <xf numFmtId="0" fontId="0" fillId="0" borderId="0" xfId="0" applyAlignment="1">
      <alignment horizontal="right" vertical="center" wrapText="1"/>
    </xf>
    <xf numFmtId="0" fontId="11" fillId="0" borderId="0" xfId="0" applyFont="1" applyAlignment="1">
      <alignment horizontal="right" vertical="center" wrapText="1"/>
    </xf>
    <xf numFmtId="9" fontId="0" fillId="0" borderId="0" xfId="0" applyNumberFormat="1" applyAlignment="1">
      <alignment horizontal="right" vertical="center" wrapText="1"/>
    </xf>
    <xf numFmtId="164" fontId="13" fillId="77" borderId="0" xfId="1" applyNumberFormat="1" applyFont="1" applyFill="1" applyAlignment="1">
      <alignment horizontal="right" vertical="center"/>
    </xf>
    <xf numFmtId="164" fontId="10" fillId="0" borderId="0" xfId="1" applyNumberFormat="1" applyAlignment="1">
      <alignment horizontal="right" vertical="center"/>
    </xf>
    <xf numFmtId="9" fontId="11" fillId="0" borderId="0" xfId="7" applyFont="1"/>
    <xf numFmtId="0" fontId="11" fillId="77" borderId="0" xfId="0" applyFont="1" applyFill="1" applyAlignment="1">
      <alignment vertical="center"/>
    </xf>
    <xf numFmtId="0" fontId="14" fillId="0" borderId="0" xfId="0" applyFont="1" applyAlignment="1">
      <alignment vertical="center"/>
    </xf>
    <xf numFmtId="0" fontId="11" fillId="0" borderId="0" xfId="0" applyFont="1" applyAlignment="1">
      <alignment horizontal="left" indent="1"/>
    </xf>
    <xf numFmtId="9" fontId="10" fillId="0" borderId="0" xfId="7" applyAlignment="1">
      <alignment horizontal="center"/>
    </xf>
    <xf numFmtId="0" fontId="11" fillId="0" borderId="0" xfId="1" applyNumberFormat="1" applyFont="1" applyAlignment="1">
      <alignment horizontal="right"/>
    </xf>
    <xf numFmtId="165" fontId="12" fillId="0" borderId="0" xfId="2" applyNumberFormat="1" applyFont="1" applyAlignment="1">
      <alignment horizontal="right"/>
    </xf>
    <xf numFmtId="0" fontId="11" fillId="77" borderId="0" xfId="1" applyNumberFormat="1" applyFont="1" applyFill="1" applyAlignment="1">
      <alignment horizontal="right"/>
    </xf>
    <xf numFmtId="41" fontId="12" fillId="77" borderId="0" xfId="7" applyNumberFormat="1" applyFont="1" applyFill="1" applyAlignment="1">
      <alignment horizontal="right"/>
    </xf>
    <xf numFmtId="0" fontId="25" fillId="0" borderId="0" xfId="0" applyFont="1" applyAlignment="1">
      <alignment horizontal="left"/>
    </xf>
    <xf numFmtId="0" fontId="110" fillId="0" borderId="0" xfId="0" applyFont="1" applyAlignment="1">
      <alignment vertical="center"/>
    </xf>
    <xf numFmtId="0" fontId="111" fillId="0" borderId="0" xfId="0" applyFont="1" applyAlignment="1">
      <alignment vertical="center"/>
    </xf>
    <xf numFmtId="3" fontId="10" fillId="0" borderId="37" xfId="0" applyNumberFormat="1" applyFont="1" applyBorder="1" applyAlignment="1">
      <alignment horizontal="center"/>
    </xf>
    <xf numFmtId="2" fontId="10" fillId="0" borderId="35" xfId="0" applyNumberFormat="1" applyFont="1" applyBorder="1" applyAlignment="1">
      <alignment horizontal="center" vertical="center" wrapText="1"/>
    </xf>
    <xf numFmtId="4" fontId="10" fillId="0" borderId="0" xfId="2" applyNumberFormat="1" applyAlignment="1">
      <alignment horizontal="center"/>
    </xf>
    <xf numFmtId="3" fontId="10" fillId="0" borderId="0" xfId="2" applyNumberFormat="1" applyAlignment="1">
      <alignment horizontal="center"/>
    </xf>
    <xf numFmtId="0" fontId="25" fillId="0" borderId="0" xfId="0" applyFont="1" applyAlignment="1">
      <alignment horizontal="left" vertical="center"/>
    </xf>
    <xf numFmtId="175" fontId="10" fillId="0" borderId="0" xfId="0" applyNumberFormat="1" applyFont="1" applyAlignment="1">
      <alignment horizontal="center" vertical="center" wrapText="1"/>
    </xf>
    <xf numFmtId="0" fontId="25" fillId="0" borderId="0" xfId="0" applyFont="1" applyAlignment="1">
      <alignment vertical="center" wrapText="1"/>
    </xf>
    <xf numFmtId="0" fontId="11" fillId="0" borderId="0" xfId="0" applyFont="1" applyAlignment="1">
      <alignment horizontal="center" vertical="center"/>
    </xf>
    <xf numFmtId="0" fontId="40" fillId="0" borderId="0" xfId="0" applyFont="1"/>
    <xf numFmtId="9" fontId="11" fillId="0" borderId="0" xfId="7" applyFont="1" applyAlignment="1">
      <alignment horizontal="right" vertical="center"/>
    </xf>
    <xf numFmtId="9" fontId="11" fillId="0" borderId="0" xfId="7" quotePrefix="1" applyFont="1" applyAlignment="1">
      <alignment horizontal="right" vertical="center"/>
    </xf>
    <xf numFmtId="3" fontId="11" fillId="0" borderId="0" xfId="0" applyNumberFormat="1" applyFont="1" applyAlignment="1">
      <alignment horizontal="center" wrapText="1"/>
    </xf>
    <xf numFmtId="3" fontId="11" fillId="0" borderId="0" xfId="0" applyNumberFormat="1" applyFont="1" applyAlignment="1">
      <alignment horizontal="center" vertical="center"/>
    </xf>
    <xf numFmtId="3" fontId="11" fillId="0" borderId="0" xfId="0" applyNumberFormat="1" applyFont="1" applyAlignment="1">
      <alignment horizontal="right" vertical="center"/>
    </xf>
    <xf numFmtId="9" fontId="11" fillId="0" borderId="0" xfId="0" applyNumberFormat="1" applyFont="1" applyAlignment="1">
      <alignment horizontal="right" vertical="center"/>
    </xf>
    <xf numFmtId="0" fontId="11" fillId="0" borderId="0" xfId="0" quotePrefix="1" applyFont="1"/>
    <xf numFmtId="3" fontId="10" fillId="0" borderId="0" xfId="0" applyNumberFormat="1" applyFont="1" applyAlignment="1">
      <alignment horizontal="center" vertical="center"/>
    </xf>
    <xf numFmtId="9" fontId="10" fillId="0" borderId="38" xfId="7" applyBorder="1" applyAlignment="1">
      <alignment horizontal="center" vertical="center"/>
    </xf>
    <xf numFmtId="9" fontId="10" fillId="0" borderId="0" xfId="7" applyAlignment="1">
      <alignment horizontal="center" vertical="center" wrapText="1"/>
    </xf>
    <xf numFmtId="3" fontId="116" fillId="79" borderId="25" xfId="0" applyNumberFormat="1" applyFont="1" applyFill="1" applyBorder="1" applyAlignment="1">
      <alignment horizontal="center" vertical="center" wrapText="1"/>
    </xf>
    <xf numFmtId="3" fontId="116" fillId="0" borderId="25" xfId="0" applyNumberFormat="1" applyFont="1" applyBorder="1" applyAlignment="1">
      <alignment horizontal="center" vertical="center" wrapText="1"/>
    </xf>
    <xf numFmtId="3" fontId="93" fillId="79" borderId="29" xfId="0" applyNumberFormat="1" applyFont="1" applyFill="1" applyBorder="1" applyAlignment="1">
      <alignment horizontal="center" vertical="center" wrapText="1"/>
    </xf>
    <xf numFmtId="0" fontId="93" fillId="79" borderId="0" xfId="0" applyFont="1" applyFill="1" applyAlignment="1">
      <alignment horizontal="center" vertical="center" wrapText="1"/>
    </xf>
    <xf numFmtId="3" fontId="93" fillId="79" borderId="0" xfId="0" applyNumberFormat="1" applyFont="1" applyFill="1" applyAlignment="1">
      <alignment horizontal="center" vertical="center" wrapText="1"/>
    </xf>
    <xf numFmtId="9" fontId="93" fillId="79" borderId="0" xfId="0" applyNumberFormat="1" applyFont="1" applyFill="1" applyAlignment="1">
      <alignment horizontal="center" vertical="center" wrapText="1"/>
    </xf>
    <xf numFmtId="10" fontId="93" fillId="79" borderId="0" xfId="0" applyNumberFormat="1" applyFont="1" applyFill="1" applyAlignment="1">
      <alignment horizontal="center" vertical="center" wrapText="1"/>
    </xf>
    <xf numFmtId="0" fontId="11" fillId="4" borderId="62" xfId="0" applyFont="1" applyFill="1" applyBorder="1"/>
    <xf numFmtId="0" fontId="11" fillId="77" borderId="0" xfId="1" applyNumberFormat="1" applyFont="1" applyFill="1" applyAlignment="1">
      <alignment horizontal="right" vertical="center"/>
    </xf>
    <xf numFmtId="41" fontId="12" fillId="77" borderId="0" xfId="7" applyNumberFormat="1" applyFont="1" applyFill="1" applyAlignment="1">
      <alignment horizontal="right" vertical="center"/>
    </xf>
    <xf numFmtId="41" fontId="12" fillId="0" borderId="0" xfId="7" applyNumberFormat="1" applyFont="1" applyAlignment="1">
      <alignment horizontal="right" vertical="center"/>
    </xf>
    <xf numFmtId="0" fontId="11" fillId="0" borderId="0" xfId="1" applyNumberFormat="1" applyFont="1" applyAlignment="1">
      <alignment horizontal="right" vertical="center"/>
    </xf>
    <xf numFmtId="165" fontId="12" fillId="77" borderId="0" xfId="2" applyNumberFormat="1" applyFont="1" applyFill="1" applyAlignment="1">
      <alignment horizontal="right" vertical="center"/>
    </xf>
    <xf numFmtId="165" fontId="12" fillId="0" borderId="0" xfId="2" applyNumberFormat="1" applyFont="1" applyAlignment="1">
      <alignment horizontal="right" vertical="center"/>
    </xf>
    <xf numFmtId="165" fontId="0" fillId="77" borderId="0" xfId="2" applyNumberFormat="1" applyFont="1" applyFill="1" applyAlignment="1">
      <alignment horizontal="right" vertical="center"/>
    </xf>
    <xf numFmtId="164" fontId="10" fillId="77" borderId="0" xfId="1" applyNumberFormat="1" applyFill="1" applyAlignment="1">
      <alignment horizontal="right" vertical="center"/>
    </xf>
    <xf numFmtId="165" fontId="10" fillId="77" borderId="0" xfId="2" applyNumberFormat="1" applyFill="1" applyAlignment="1">
      <alignment horizontal="right" vertical="center"/>
    </xf>
    <xf numFmtId="165" fontId="10" fillId="0" borderId="0" xfId="2" applyNumberFormat="1" applyAlignment="1">
      <alignment horizontal="right" vertical="center"/>
    </xf>
    <xf numFmtId="0" fontId="104" fillId="0" borderId="0" xfId="1" applyNumberFormat="1" applyFont="1" applyAlignment="1">
      <alignment horizontal="right" vertical="center" wrapText="1"/>
    </xf>
    <xf numFmtId="165" fontId="11" fillId="77" borderId="0" xfId="2" applyNumberFormat="1" applyFont="1" applyFill="1" applyAlignment="1">
      <alignment horizontal="right" vertical="center"/>
    </xf>
    <xf numFmtId="0" fontId="104" fillId="0" borderId="0" xfId="1" applyNumberFormat="1" applyFont="1" applyAlignment="1">
      <alignment horizontal="left" vertical="center" wrapText="1"/>
    </xf>
    <xf numFmtId="41" fontId="10" fillId="77" borderId="0" xfId="0" applyNumberFormat="1" applyFont="1" applyFill="1" applyAlignment="1">
      <alignment horizontal="right" vertical="center"/>
    </xf>
    <xf numFmtId="0" fontId="10" fillId="77" borderId="0" xfId="0" applyFont="1" applyFill="1" applyAlignment="1">
      <alignment horizontal="right" vertical="center"/>
    </xf>
    <xf numFmtId="0" fontId="10" fillId="0" borderId="0" xfId="0" applyFont="1" applyAlignment="1">
      <alignment horizontal="right" vertical="center"/>
    </xf>
    <xf numFmtId="0" fontId="11" fillId="77" borderId="0" xfId="0" applyFont="1" applyFill="1" applyAlignment="1">
      <alignment horizontal="right" vertical="center"/>
    </xf>
    <xf numFmtId="0" fontId="11" fillId="0" borderId="41" xfId="0" applyFont="1" applyBorder="1" applyAlignment="1">
      <alignment vertical="center"/>
    </xf>
    <xf numFmtId="0" fontId="76" fillId="0" borderId="0" xfId="0" applyFont="1" applyAlignment="1">
      <alignment horizontal="left" vertical="center"/>
    </xf>
    <xf numFmtId="164" fontId="11" fillId="0" borderId="0" xfId="0" applyNumberFormat="1" applyFont="1" applyAlignment="1">
      <alignment horizontal="center" vertical="center"/>
    </xf>
    <xf numFmtId="43" fontId="11" fillId="0" borderId="0" xfId="0" applyNumberFormat="1" applyFont="1" applyAlignment="1">
      <alignment horizontal="center" vertical="center"/>
    </xf>
    <xf numFmtId="0" fontId="10" fillId="77" borderId="0" xfId="0" applyFont="1" applyFill="1" applyAlignment="1">
      <alignment vertical="center"/>
    </xf>
    <xf numFmtId="0" fontId="10" fillId="0" borderId="0" xfId="0" applyFont="1" applyAlignment="1">
      <alignment horizontal="left" vertical="center"/>
    </xf>
    <xf numFmtId="4" fontId="10" fillId="0" borderId="0" xfId="0" applyNumberFormat="1" applyFont="1" applyAlignment="1">
      <alignment horizontal="center" vertical="center"/>
    </xf>
    <xf numFmtId="164" fontId="10" fillId="77" borderId="0" xfId="0" applyNumberFormat="1" applyFont="1" applyFill="1" applyAlignment="1">
      <alignment horizontal="right" vertical="center"/>
    </xf>
    <xf numFmtId="164" fontId="11" fillId="77" borderId="0" xfId="0" applyNumberFormat="1" applyFont="1" applyFill="1" applyAlignment="1">
      <alignment horizontal="right" vertical="center"/>
    </xf>
    <xf numFmtId="164" fontId="11" fillId="0" borderId="0" xfId="0" applyNumberFormat="1" applyFont="1" applyAlignment="1">
      <alignment horizontal="right" vertical="center"/>
    </xf>
    <xf numFmtId="0" fontId="10" fillId="0" borderId="0" xfId="0" applyFont="1" applyAlignment="1">
      <alignment vertical="center"/>
    </xf>
    <xf numFmtId="2" fontId="0" fillId="0" borderId="0" xfId="0" applyNumberFormat="1" applyAlignment="1">
      <alignment horizontal="center"/>
    </xf>
    <xf numFmtId="3" fontId="116" fillId="0" borderId="52" xfId="0" applyNumberFormat="1" applyFont="1" applyBorder="1" applyAlignment="1">
      <alignment horizontal="center" vertical="center" wrapText="1"/>
    </xf>
    <xf numFmtId="9" fontId="11" fillId="0" borderId="0" xfId="7" quotePrefix="1" applyFont="1" applyAlignment="1">
      <alignment horizontal="center" vertical="center"/>
    </xf>
    <xf numFmtId="9" fontId="11" fillId="0" borderId="0" xfId="7" applyFont="1" applyAlignment="1">
      <alignment horizontal="center" wrapText="1"/>
    </xf>
    <xf numFmtId="9" fontId="117" fillId="0" borderId="0" xfId="0" applyNumberFormat="1" applyFont="1" applyAlignment="1">
      <alignment vertical="center"/>
    </xf>
    <xf numFmtId="3" fontId="116" fillId="0" borderId="77" xfId="0" applyNumberFormat="1" applyFont="1" applyBorder="1" applyAlignment="1">
      <alignment horizontal="center" vertical="center" wrapText="1"/>
    </xf>
    <xf numFmtId="15" fontId="10" fillId="0" borderId="0" xfId="5" applyNumberFormat="1" applyFont="1" applyAlignment="1">
      <alignment horizontal="center"/>
    </xf>
    <xf numFmtId="0" fontId="14" fillId="0" borderId="0" xfId="0" applyFont="1" applyAlignment="1">
      <alignment horizontal="left" vertical="center"/>
    </xf>
    <xf numFmtId="0" fontId="10" fillId="4" borderId="0" xfId="0" applyFont="1" applyFill="1"/>
    <xf numFmtId="0" fontId="0" fillId="0" borderId="0" xfId="0" applyAlignment="1">
      <alignment vertical="center" wrapText="1"/>
    </xf>
    <xf numFmtId="9" fontId="10" fillId="0" borderId="0" xfId="7" applyFont="1" applyAlignment="1">
      <alignment vertical="center"/>
    </xf>
    <xf numFmtId="9" fontId="0" fillId="0" borderId="0" xfId="7" applyFont="1" applyAlignment="1">
      <alignment vertical="center"/>
    </xf>
    <xf numFmtId="3" fontId="10" fillId="0" borderId="0" xfId="0" applyNumberFormat="1" applyFont="1" applyAlignment="1">
      <alignment vertical="center" wrapText="1"/>
    </xf>
    <xf numFmtId="4" fontId="10" fillId="0" borderId="0" xfId="0" applyNumberFormat="1" applyFont="1" applyAlignment="1">
      <alignment vertical="center" wrapText="1"/>
    </xf>
    <xf numFmtId="3" fontId="11" fillId="0" borderId="0" xfId="0" applyNumberFormat="1" applyFont="1" applyAlignment="1">
      <alignment vertical="center"/>
    </xf>
    <xf numFmtId="0" fontId="137" fillId="3" borderId="0" xfId="5" applyFont="1" applyFill="1" applyAlignment="1">
      <alignment horizontal="center"/>
    </xf>
    <xf numFmtId="0" fontId="23" fillId="0" borderId="0" xfId="0" applyFont="1" applyAlignment="1">
      <alignment horizontal="left" vertical="top" wrapText="1"/>
    </xf>
    <xf numFmtId="9" fontId="109" fillId="0" borderId="0" xfId="7" applyFont="1" applyAlignment="1">
      <alignment horizontal="right"/>
    </xf>
    <xf numFmtId="9" fontId="10" fillId="0" borderId="0" xfId="7" applyFill="1" applyBorder="1" applyAlignment="1">
      <alignment horizontal="center" vertical="center" wrapText="1"/>
    </xf>
    <xf numFmtId="0" fontId="104" fillId="0" borderId="0" xfId="1" applyNumberFormat="1" applyFont="1" applyBorder="1" applyAlignment="1">
      <alignment horizontal="center" wrapText="1"/>
    </xf>
    <xf numFmtId="0" fontId="0" fillId="76" borderId="0" xfId="0" applyFill="1"/>
    <xf numFmtId="0" fontId="23" fillId="0" borderId="0" xfId="0" applyFont="1"/>
    <xf numFmtId="0" fontId="11" fillId="0" borderId="0" xfId="0" applyFont="1" applyAlignment="1">
      <alignment horizontal="center"/>
    </xf>
    <xf numFmtId="3" fontId="10" fillId="0" borderId="25" xfId="0" applyNumberFormat="1" applyFont="1" applyBorder="1" applyAlignment="1">
      <alignment horizontal="center" vertical="center" wrapText="1"/>
    </xf>
    <xf numFmtId="0" fontId="21" fillId="78" borderId="0" xfId="0" applyFont="1" applyFill="1" applyAlignment="1">
      <alignment vertical="center"/>
    </xf>
    <xf numFmtId="0" fontId="25" fillId="0" borderId="0" xfId="0" applyFont="1" applyAlignment="1">
      <alignment vertical="center"/>
    </xf>
    <xf numFmtId="0" fontId="21" fillId="0" borderId="0" xfId="0" applyFont="1" applyAlignment="1">
      <alignment vertical="center"/>
    </xf>
    <xf numFmtId="0" fontId="116" fillId="79" borderId="0" xfId="0" applyFont="1" applyFill="1" applyAlignment="1">
      <alignment horizontal="center" vertical="center" wrapText="1"/>
    </xf>
    <xf numFmtId="0" fontId="11" fillId="0" borderId="0" xfId="0" applyFont="1" applyAlignment="1">
      <alignment horizontal="left" vertical="center"/>
    </xf>
    <xf numFmtId="0" fontId="0" fillId="76" borderId="0" xfId="0" applyFill="1" applyAlignment="1">
      <alignment horizontal="center"/>
    </xf>
    <xf numFmtId="0" fontId="23"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wrapText="1"/>
    </xf>
    <xf numFmtId="3" fontId="10" fillId="0" borderId="0" xfId="0" applyNumberFormat="1" applyFont="1" applyAlignment="1">
      <alignment horizontal="center" vertical="center" wrapText="1"/>
    </xf>
    <xf numFmtId="3" fontId="10" fillId="0" borderId="46" xfId="0" applyNumberFormat="1" applyFont="1" applyBorder="1" applyAlignment="1">
      <alignment horizontal="center" vertical="center" wrapText="1"/>
    </xf>
    <xf numFmtId="9" fontId="10" fillId="0" borderId="86" xfId="7" applyBorder="1" applyAlignment="1">
      <alignment horizontal="center" vertical="center" wrapText="1"/>
    </xf>
    <xf numFmtId="9" fontId="10" fillId="0" borderId="46" xfId="7" applyBorder="1" applyAlignment="1">
      <alignment horizontal="center" vertical="center" wrapText="1"/>
    </xf>
    <xf numFmtId="9" fontId="10" fillId="0" borderId="87" xfId="7" applyBorder="1" applyAlignment="1">
      <alignment horizontal="center" vertical="center" wrapText="1"/>
    </xf>
    <xf numFmtId="0" fontId="107" fillId="0" borderId="63" xfId="0" applyFont="1" applyBorder="1" applyAlignment="1">
      <alignment horizontal="left" vertical="center"/>
    </xf>
    <xf numFmtId="3" fontId="11" fillId="0" borderId="47" xfId="0" applyNumberFormat="1" applyFont="1" applyBorder="1" applyAlignment="1">
      <alignment horizontal="center" vertical="center" wrapText="1"/>
    </xf>
    <xf numFmtId="9" fontId="11" fillId="0" borderId="89" xfId="7" applyFont="1" applyBorder="1" applyAlignment="1">
      <alignment horizontal="center" vertical="center" wrapText="1"/>
    </xf>
    <xf numFmtId="9" fontId="11" fillId="0" borderId="47" xfId="7" applyFont="1" applyBorder="1" applyAlignment="1">
      <alignment horizontal="center" vertical="center" wrapText="1"/>
    </xf>
    <xf numFmtId="0" fontId="58" fillId="0" borderId="0" xfId="362" applyFont="1"/>
    <xf numFmtId="0" fontId="138" fillId="84" borderId="0" xfId="362" applyFont="1" applyFill="1" applyAlignment="1">
      <alignment horizontal="center"/>
    </xf>
    <xf numFmtId="164" fontId="58" fillId="0" borderId="0" xfId="1448" applyNumberFormat="1" applyFont="1"/>
    <xf numFmtId="164" fontId="58" fillId="0" borderId="0" xfId="362" applyNumberFormat="1" applyFont="1"/>
    <xf numFmtId="164" fontId="58" fillId="0" borderId="90" xfId="1448" applyNumberFormat="1" applyFont="1" applyBorder="1"/>
    <xf numFmtId="164" fontId="58" fillId="0" borderId="90" xfId="362" applyNumberFormat="1" applyFont="1" applyBorder="1"/>
    <xf numFmtId="0" fontId="11" fillId="0" borderId="90" xfId="0" applyFont="1" applyBorder="1" applyAlignment="1">
      <alignment horizontal="left" vertical="center"/>
    </xf>
    <xf numFmtId="3" fontId="76" fillId="0" borderId="0" xfId="0" applyNumberFormat="1" applyFont="1" applyAlignment="1">
      <alignment horizontal="center" vertical="center"/>
    </xf>
    <xf numFmtId="9" fontId="10" fillId="0" borderId="0" xfId="7" applyFill="1" applyAlignment="1">
      <alignment horizontal="center" vertical="center"/>
    </xf>
    <xf numFmtId="39" fontId="76" fillId="0" borderId="0" xfId="0" applyNumberFormat="1" applyFont="1" applyAlignment="1">
      <alignment horizontal="center" vertical="center"/>
    </xf>
    <xf numFmtId="3" fontId="11" fillId="0" borderId="90" xfId="0" applyNumberFormat="1" applyFont="1" applyBorder="1" applyAlignment="1">
      <alignment horizontal="center" vertical="center"/>
    </xf>
    <xf numFmtId="9" fontId="0" fillId="0" borderId="0" xfId="7" applyFont="1" applyFill="1" applyAlignment="1">
      <alignment horizontal="center" vertical="center"/>
    </xf>
    <xf numFmtId="9" fontId="11" fillId="0" borderId="90" xfId="0" applyNumberFormat="1" applyFont="1" applyBorder="1" applyAlignment="1">
      <alignment horizontal="center" vertical="center"/>
    </xf>
    <xf numFmtId="39" fontId="11" fillId="0" borderId="90" xfId="0" applyNumberFormat="1" applyFont="1" applyBorder="1" applyAlignment="1">
      <alignment horizontal="center" vertical="center"/>
    </xf>
    <xf numFmtId="37" fontId="10" fillId="0" borderId="0" xfId="1" applyNumberFormat="1" applyFill="1" applyAlignment="1">
      <alignment horizontal="center" vertical="center"/>
    </xf>
    <xf numFmtId="39" fontId="10" fillId="0" borderId="0" xfId="1" applyNumberFormat="1" applyFill="1" applyAlignment="1">
      <alignment horizontal="center" vertical="center"/>
    </xf>
    <xf numFmtId="0" fontId="10" fillId="0" borderId="0" xfId="7" applyNumberFormat="1" applyFill="1" applyAlignment="1">
      <alignment horizontal="center" vertical="center"/>
    </xf>
    <xf numFmtId="3" fontId="10" fillId="0" borderId="0" xfId="7" applyNumberFormat="1" applyFill="1" applyAlignment="1">
      <alignment horizontal="center" vertical="center"/>
    </xf>
    <xf numFmtId="4" fontId="10" fillId="0" borderId="0" xfId="7" applyNumberFormat="1" applyFill="1" applyAlignment="1">
      <alignment horizontal="center" vertical="center"/>
    </xf>
    <xf numFmtId="3" fontId="0" fillId="0" borderId="0" xfId="0" applyNumberFormat="1" applyAlignment="1">
      <alignment horizontal="center" vertical="center"/>
    </xf>
    <xf numFmtId="3" fontId="0" fillId="0" borderId="0" xfId="0" applyNumberFormat="1" applyAlignment="1">
      <alignment horizontal="center" wrapText="1"/>
    </xf>
    <xf numFmtId="9" fontId="10" fillId="0" borderId="0" xfId="7" quotePrefix="1" applyFill="1" applyAlignment="1">
      <alignment horizontal="center" vertical="center"/>
    </xf>
    <xf numFmtId="3" fontId="0" fillId="0" borderId="46" xfId="0" applyNumberFormat="1" applyBorder="1" applyAlignment="1">
      <alignment horizontal="center" vertical="center"/>
    </xf>
    <xf numFmtId="9" fontId="10" fillId="0" borderId="46" xfId="7" applyFill="1" applyBorder="1" applyAlignment="1">
      <alignment horizontal="center" vertical="center"/>
    </xf>
    <xf numFmtId="9" fontId="116" fillId="0" borderId="25" xfId="7" applyFont="1" applyFill="1" applyBorder="1" applyAlignment="1">
      <alignment horizontal="center" vertical="center" wrapText="1"/>
    </xf>
    <xf numFmtId="9" fontId="116" fillId="0" borderId="25" xfId="0" applyNumberFormat="1" applyFont="1" applyBorder="1" applyAlignment="1">
      <alignment horizontal="center" vertical="center" wrapText="1"/>
    </xf>
    <xf numFmtId="9" fontId="116" fillId="0" borderId="77" xfId="7" applyFont="1" applyFill="1" applyBorder="1" applyAlignment="1">
      <alignment horizontal="center" vertical="center" wrapText="1"/>
    </xf>
    <xf numFmtId="9" fontId="116" fillId="0" borderId="77" xfId="0" applyNumberFormat="1" applyFont="1" applyBorder="1" applyAlignment="1">
      <alignment horizontal="center" vertical="center" wrapText="1"/>
    </xf>
    <xf numFmtId="3" fontId="93" fillId="0" borderId="29" xfId="0" applyNumberFormat="1" applyFont="1" applyBorder="1" applyAlignment="1">
      <alignment horizontal="center" vertical="center" wrapText="1"/>
    </xf>
    <xf numFmtId="9" fontId="93" fillId="0" borderId="29" xfId="7" applyFont="1" applyFill="1" applyBorder="1" applyAlignment="1">
      <alignment horizontal="center" vertical="center" wrapText="1"/>
    </xf>
    <xf numFmtId="9" fontId="10" fillId="0" borderId="0" xfId="7" applyFill="1" applyBorder="1" applyAlignment="1">
      <alignment horizontal="center" vertical="center"/>
    </xf>
    <xf numFmtId="0" fontId="140" fillId="85" borderId="93" xfId="0" applyFont="1" applyFill="1" applyBorder="1" applyAlignment="1">
      <alignment horizontal="center" vertical="center" wrapText="1"/>
    </xf>
    <xf numFmtId="0" fontId="140" fillId="85" borderId="96" xfId="0" applyFont="1" applyFill="1" applyBorder="1" applyAlignment="1">
      <alignment horizontal="center" vertical="center" wrapText="1"/>
    </xf>
    <xf numFmtId="0" fontId="116" fillId="0" borderId="25" xfId="0" applyFont="1" applyBorder="1" applyAlignment="1">
      <alignment vertical="center" wrapText="1"/>
    </xf>
    <xf numFmtId="0" fontId="139" fillId="0" borderId="0" xfId="0" applyFont="1"/>
    <xf numFmtId="0" fontId="93" fillId="0" borderId="53" xfId="0" applyFont="1" applyBorder="1" applyAlignment="1">
      <alignment vertical="center" wrapText="1"/>
    </xf>
    <xf numFmtId="0" fontId="140" fillId="85" borderId="100" xfId="0" applyFont="1" applyFill="1" applyBorder="1" applyAlignment="1">
      <alignment vertical="center" wrapText="1"/>
    </xf>
    <xf numFmtId="9" fontId="116" fillId="0" borderId="97" xfId="7" applyFont="1" applyBorder="1" applyAlignment="1">
      <alignment horizontal="center" vertical="center" wrapText="1"/>
    </xf>
    <xf numFmtId="9" fontId="116" fillId="0" borderId="25" xfId="7" applyFont="1" applyBorder="1" applyAlignment="1">
      <alignment horizontal="center" vertical="center" wrapText="1"/>
    </xf>
    <xf numFmtId="3" fontId="93" fillId="0" borderId="53" xfId="0" applyNumberFormat="1" applyFont="1" applyBorder="1" applyAlignment="1">
      <alignment horizontal="center" vertical="center" wrapText="1"/>
    </xf>
    <xf numFmtId="9" fontId="93" fillId="0" borderId="98" xfId="7" applyFont="1" applyBorder="1" applyAlignment="1">
      <alignment horizontal="center" vertical="center" wrapText="1"/>
    </xf>
    <xf numFmtId="9" fontId="93" fillId="0" borderId="53" xfId="7" applyFont="1" applyBorder="1" applyAlignment="1">
      <alignment horizontal="center" vertical="center" wrapText="1"/>
    </xf>
    <xf numFmtId="0" fontId="106" fillId="86" borderId="26" xfId="0" applyFont="1" applyFill="1" applyBorder="1" applyAlignment="1">
      <alignment horizontal="center" vertical="center" wrapText="1"/>
    </xf>
    <xf numFmtId="0" fontId="106" fillId="86" borderId="27" xfId="0" applyFont="1" applyFill="1" applyBorder="1" applyAlignment="1">
      <alignment horizontal="center" vertical="center" wrapText="1"/>
    </xf>
    <xf numFmtId="0" fontId="106" fillId="86" borderId="0" xfId="0" applyFont="1" applyFill="1" applyAlignment="1">
      <alignment horizontal="center" vertical="center" wrapText="1"/>
    </xf>
    <xf numFmtId="0" fontId="106" fillId="86" borderId="46" xfId="0" applyFont="1" applyFill="1" applyBorder="1" applyAlignment="1">
      <alignment horizontal="center" vertical="center" wrapText="1"/>
    </xf>
    <xf numFmtId="0" fontId="106" fillId="86" borderId="87" xfId="0" applyFont="1" applyFill="1" applyBorder="1" applyAlignment="1">
      <alignment horizontal="center" vertical="center" wrapText="1"/>
    </xf>
    <xf numFmtId="0" fontId="106" fillId="86" borderId="30" xfId="0" applyFont="1" applyFill="1" applyBorder="1" applyAlignment="1">
      <alignment horizontal="center" vertical="center" wrapText="1"/>
    </xf>
    <xf numFmtId="0" fontId="106" fillId="86" borderId="26" xfId="0" applyFont="1" applyFill="1" applyBorder="1" applyAlignment="1">
      <alignment vertical="center" wrapText="1"/>
    </xf>
    <xf numFmtId="0" fontId="108" fillId="86" borderId="26" xfId="0" applyFont="1" applyFill="1" applyBorder="1" applyAlignment="1">
      <alignment horizontal="center" vertical="center" wrapText="1"/>
    </xf>
    <xf numFmtId="0" fontId="11" fillId="86" borderId="38" xfId="0" applyFont="1" applyFill="1" applyBorder="1"/>
    <xf numFmtId="0" fontId="104" fillId="86" borderId="0" xfId="0" applyFont="1" applyFill="1" applyAlignment="1">
      <alignment vertical="center" wrapText="1"/>
    </xf>
    <xf numFmtId="0" fontId="104" fillId="86" borderId="40" xfId="0" applyFont="1" applyFill="1" applyBorder="1" applyAlignment="1">
      <alignment horizontal="left" wrapText="1"/>
    </xf>
    <xf numFmtId="0" fontId="104" fillId="86" borderId="24" xfId="0" applyFont="1" applyFill="1" applyBorder="1" applyAlignment="1">
      <alignment horizontal="center" vertical="center" wrapText="1"/>
    </xf>
    <xf numFmtId="0" fontId="104" fillId="86" borderId="43" xfId="0" applyFont="1" applyFill="1" applyBorder="1" applyAlignment="1">
      <alignment horizontal="center" vertical="center" wrapText="1"/>
    </xf>
    <xf numFmtId="0" fontId="104" fillId="86" borderId="42" xfId="0" applyFont="1" applyFill="1" applyBorder="1" applyAlignment="1">
      <alignment horizontal="center" vertical="center" wrapText="1"/>
    </xf>
    <xf numFmtId="0" fontId="104" fillId="86" borderId="24" xfId="0" applyFont="1" applyFill="1" applyBorder="1" applyAlignment="1">
      <alignment horizontal="left" vertical="center" wrapText="1"/>
    </xf>
    <xf numFmtId="0" fontId="104" fillId="86" borderId="51" xfId="0" applyFont="1" applyFill="1" applyBorder="1" applyAlignment="1">
      <alignment horizontal="center" vertical="center" wrapText="1"/>
    </xf>
    <xf numFmtId="0" fontId="106" fillId="86" borderId="36" xfId="0" applyFont="1" applyFill="1" applyBorder="1" applyAlignment="1">
      <alignment horizontal="center" vertical="center" wrapText="1"/>
    </xf>
    <xf numFmtId="0" fontId="104" fillId="86" borderId="24" xfId="1214" applyNumberFormat="1" applyFont="1" applyFill="1" applyBorder="1" applyAlignment="1">
      <alignment horizontal="center" vertical="center" wrapText="1"/>
    </xf>
    <xf numFmtId="0" fontId="104" fillId="86" borderId="24" xfId="1" applyNumberFormat="1" applyFont="1" applyFill="1" applyBorder="1" applyAlignment="1">
      <alignment horizontal="center" wrapText="1"/>
    </xf>
    <xf numFmtId="0" fontId="104" fillId="86" borderId="24" xfId="1" applyNumberFormat="1" applyFont="1" applyFill="1" applyBorder="1" applyAlignment="1">
      <alignment horizontal="center" vertical="center" wrapText="1"/>
    </xf>
    <xf numFmtId="0" fontId="104" fillId="86" borderId="76" xfId="1" applyNumberFormat="1" applyFont="1" applyFill="1" applyBorder="1" applyAlignment="1">
      <alignment horizontal="center" vertical="center" wrapText="1"/>
    </xf>
    <xf numFmtId="0" fontId="0" fillId="0" borderId="0" xfId="0" applyAlignment="1">
      <alignment horizontal="left" vertical="center"/>
    </xf>
    <xf numFmtId="3" fontId="0" fillId="0" borderId="0" xfId="7" applyNumberFormat="1" applyFont="1" applyAlignment="1">
      <alignment horizontal="center" vertical="center"/>
    </xf>
    <xf numFmtId="9" fontId="0" fillId="0" borderId="0" xfId="7" applyFont="1" applyAlignment="1">
      <alignment horizontal="center" vertical="center"/>
    </xf>
    <xf numFmtId="9" fontId="11" fillId="0" borderId="90" xfId="7" applyFont="1" applyBorder="1" applyAlignment="1">
      <alignment horizontal="center" vertical="center"/>
    </xf>
    <xf numFmtId="164" fontId="0" fillId="77" borderId="0" xfId="1" applyNumberFormat="1" applyFont="1" applyFill="1" applyAlignment="1">
      <alignment horizontal="right" vertical="center"/>
    </xf>
    <xf numFmtId="4" fontId="0" fillId="0" borderId="0" xfId="0" applyNumberFormat="1" applyAlignment="1">
      <alignment horizontal="center" vertical="center"/>
    </xf>
    <xf numFmtId="4" fontId="0" fillId="0" borderId="0" xfId="7" applyNumberFormat="1" applyFont="1" applyAlignment="1">
      <alignment horizontal="center" vertical="center"/>
    </xf>
    <xf numFmtId="4" fontId="11" fillId="0" borderId="90" xfId="0" applyNumberFormat="1" applyFont="1" applyBorder="1" applyAlignment="1">
      <alignment horizontal="center" vertical="center"/>
    </xf>
    <xf numFmtId="164" fontId="0" fillId="0" borderId="0" xfId="1" applyNumberFormat="1" applyFont="1" applyAlignment="1">
      <alignment horizontal="right" vertical="center"/>
    </xf>
    <xf numFmtId="166" fontId="0" fillId="0" borderId="0" xfId="87" applyNumberFormat="1" applyFont="1" applyAlignment="1">
      <alignment horizontal="center" vertical="center"/>
    </xf>
    <xf numFmtId="166" fontId="11" fillId="0" borderId="90" xfId="0" applyNumberFormat="1" applyFont="1" applyBorder="1" applyAlignment="1">
      <alignment horizontal="center" vertical="center"/>
    </xf>
    <xf numFmtId="37" fontId="10" fillId="0" borderId="0" xfId="1" applyNumberFormat="1" applyFill="1" applyAlignment="1">
      <alignment horizontal="right" vertical="center"/>
    </xf>
    <xf numFmtId="9" fontId="10" fillId="0" borderId="0" xfId="1" applyNumberFormat="1" applyFill="1" applyAlignment="1">
      <alignment horizontal="right" vertical="center"/>
    </xf>
    <xf numFmtId="37" fontId="10" fillId="0" borderId="0" xfId="0" applyNumberFormat="1" applyFont="1" applyAlignment="1">
      <alignment horizontal="right" vertical="center"/>
    </xf>
    <xf numFmtId="37" fontId="10" fillId="0" borderId="0" xfId="2" applyNumberFormat="1" applyFill="1" applyAlignment="1">
      <alignment horizontal="right" vertical="center"/>
    </xf>
    <xf numFmtId="39" fontId="10" fillId="0" borderId="0" xfId="2" applyNumberFormat="1" applyFill="1" applyAlignment="1">
      <alignment horizontal="right" vertical="center"/>
    </xf>
    <xf numFmtId="9" fontId="10" fillId="0" borderId="0" xfId="7" applyFill="1" applyAlignment="1">
      <alignment horizontal="right" vertical="center"/>
    </xf>
    <xf numFmtId="0" fontId="10" fillId="0" borderId="0" xfId="5" applyFont="1" applyAlignment="1">
      <alignment horizontal="center"/>
    </xf>
    <xf numFmtId="0" fontId="142" fillId="3" borderId="0" xfId="3" applyFont="1" applyFill="1" applyAlignment="1" applyProtection="1">
      <alignment horizontal="center"/>
    </xf>
    <xf numFmtId="0" fontId="59" fillId="0" borderId="0" xfId="125" applyFont="1" applyAlignment="1">
      <alignment wrapText="1"/>
    </xf>
    <xf numFmtId="170" fontId="0" fillId="0" borderId="0" xfId="0" applyNumberFormat="1" applyAlignment="1">
      <alignment horizontal="center" vertical="center"/>
    </xf>
    <xf numFmtId="0" fontId="106" fillId="0" borderId="0" xfId="0" applyFont="1" applyAlignment="1">
      <alignment horizontal="center" vertical="center" wrapText="1"/>
    </xf>
    <xf numFmtId="44" fontId="76" fillId="0" borderId="0" xfId="2" applyFont="1" applyFill="1" applyBorder="1" applyAlignment="1">
      <alignment horizontal="center" vertical="center"/>
    </xf>
    <xf numFmtId="44" fontId="107" fillId="0" borderId="0" xfId="2" applyFont="1" applyFill="1" applyBorder="1" applyAlignment="1">
      <alignment horizontal="center" vertical="center"/>
    </xf>
    <xf numFmtId="2" fontId="76" fillId="0" borderId="88" xfId="0" applyNumberFormat="1" applyFont="1" applyBorder="1" applyAlignment="1">
      <alignment horizontal="center" vertical="center"/>
    </xf>
    <xf numFmtId="2" fontId="76" fillId="0" borderId="25" xfId="0" applyNumberFormat="1" applyFont="1" applyBorder="1" applyAlignment="1">
      <alignment horizontal="center" vertical="center"/>
    </xf>
    <xf numFmtId="2" fontId="76" fillId="0" borderId="46" xfId="0" applyNumberFormat="1" applyFont="1" applyBorder="1" applyAlignment="1">
      <alignment horizontal="center" vertical="center"/>
    </xf>
    <xf numFmtId="2" fontId="76" fillId="0" borderId="53" xfId="0" applyNumberFormat="1" applyFont="1" applyBorder="1" applyAlignment="1">
      <alignment horizontal="center" vertical="center"/>
    </xf>
    <xf numFmtId="6" fontId="76" fillId="0" borderId="62" xfId="2" applyNumberFormat="1" applyFont="1" applyFill="1" applyBorder="1" applyAlignment="1">
      <alignment horizontal="center" vertical="center"/>
    </xf>
    <xf numFmtId="44" fontId="76" fillId="0" borderId="62" xfId="2" applyFont="1" applyFill="1" applyBorder="1" applyAlignment="1">
      <alignment horizontal="center" vertical="center"/>
    </xf>
    <xf numFmtId="44" fontId="107" fillId="0" borderId="62" xfId="2" applyFont="1" applyFill="1" applyBorder="1" applyAlignment="1">
      <alignment horizontal="center" vertical="center"/>
    </xf>
    <xf numFmtId="0" fontId="0" fillId="0" borderId="62" xfId="0" applyBorder="1" applyAlignment="1">
      <alignment horizontal="center"/>
    </xf>
    <xf numFmtId="10" fontId="0" fillId="0" borderId="62" xfId="7" applyNumberFormat="1" applyFont="1" applyFill="1" applyBorder="1" applyAlignment="1">
      <alignment horizontal="center"/>
    </xf>
    <xf numFmtId="3" fontId="0" fillId="0" borderId="25"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87" borderId="0" xfId="0" applyFill="1"/>
    <xf numFmtId="0" fontId="10" fillId="87" borderId="0" xfId="0" applyFont="1" applyFill="1"/>
    <xf numFmtId="0" fontId="0" fillId="87" borderId="0" xfId="0" applyFill="1" applyAlignment="1">
      <alignment vertical="center"/>
    </xf>
    <xf numFmtId="165" fontId="107" fillId="0" borderId="62" xfId="2" applyNumberFormat="1" applyFont="1" applyFill="1" applyBorder="1" applyAlignment="1">
      <alignment horizontal="center" vertical="center"/>
    </xf>
    <xf numFmtId="0" fontId="11" fillId="0" borderId="0" xfId="7" quotePrefix="1" applyNumberFormat="1" applyFont="1" applyAlignment="1">
      <alignment horizontal="right" vertical="center"/>
    </xf>
    <xf numFmtId="3" fontId="11" fillId="0" borderId="101" xfId="0" applyNumberFormat="1" applyFont="1" applyBorder="1" applyAlignment="1">
      <alignment horizontal="center" vertical="center" wrapText="1"/>
    </xf>
    <xf numFmtId="3" fontId="10" fillId="0" borderId="101" xfId="0" applyNumberFormat="1" applyFont="1" applyBorder="1" applyAlignment="1">
      <alignment horizontal="center" vertical="center" wrapText="1"/>
    </xf>
    <xf numFmtId="3" fontId="0" fillId="0" borderId="101" xfId="0" applyNumberFormat="1" applyBorder="1" applyAlignment="1">
      <alignment horizontal="center" vertical="center" wrapText="1"/>
    </xf>
    <xf numFmtId="0" fontId="11" fillId="0" borderId="90" xfId="0" applyFont="1" applyBorder="1" applyAlignment="1">
      <alignment horizontal="left" indent="1"/>
    </xf>
    <xf numFmtId="37" fontId="11" fillId="0" borderId="90" xfId="1" applyNumberFormat="1" applyFont="1" applyFill="1" applyBorder="1" applyAlignment="1">
      <alignment horizontal="center" vertical="center"/>
    </xf>
    <xf numFmtId="39" fontId="11" fillId="0" borderId="90" xfId="1" applyNumberFormat="1" applyFont="1" applyFill="1" applyBorder="1" applyAlignment="1">
      <alignment horizontal="center" vertical="center"/>
    </xf>
    <xf numFmtId="9" fontId="11" fillId="0" borderId="90" xfId="7" applyFont="1" applyFill="1" applyBorder="1" applyAlignment="1">
      <alignment horizontal="center" vertical="center"/>
    </xf>
    <xf numFmtId="164" fontId="58" fillId="0" borderId="0" xfId="1448" applyNumberFormat="1" applyFont="1" applyAlignment="1"/>
    <xf numFmtId="9" fontId="11" fillId="0" borderId="102" xfId="7" applyFont="1" applyBorder="1" applyAlignment="1">
      <alignment horizontal="center" vertical="center"/>
    </xf>
    <xf numFmtId="9" fontId="0" fillId="0" borderId="102" xfId="0" applyNumberFormat="1" applyBorder="1" applyAlignment="1">
      <alignment horizontal="center" vertical="center"/>
    </xf>
    <xf numFmtId="9" fontId="11" fillId="0" borderId="102" xfId="7" applyFont="1" applyBorder="1" applyAlignment="1">
      <alignment horizontal="center" wrapText="1"/>
    </xf>
    <xf numFmtId="3" fontId="10" fillId="0" borderId="91" xfId="0" applyNumberFormat="1" applyFont="1" applyBorder="1" applyAlignment="1">
      <alignment horizontal="center" vertical="center"/>
    </xf>
    <xf numFmtId="3" fontId="10" fillId="0" borderId="37" xfId="0" applyNumberFormat="1" applyFont="1" applyBorder="1" applyAlignment="1">
      <alignment horizontal="center" vertical="center"/>
    </xf>
    <xf numFmtId="3" fontId="10" fillId="0" borderId="92" xfId="0" applyNumberFormat="1" applyFont="1" applyBorder="1" applyAlignment="1">
      <alignment horizontal="center" vertical="center"/>
    </xf>
    <xf numFmtId="9" fontId="116" fillId="0" borderId="0" xfId="0" applyNumberFormat="1" applyFont="1" applyAlignment="1">
      <alignment horizontal="center" vertical="center" wrapText="1"/>
    </xf>
    <xf numFmtId="9" fontId="93" fillId="0" borderId="103" xfId="7" applyFont="1" applyFill="1" applyBorder="1" applyAlignment="1">
      <alignment horizontal="center" vertical="center" wrapText="1"/>
    </xf>
    <xf numFmtId="9" fontId="10" fillId="0" borderId="0" xfId="7" applyBorder="1" applyAlignment="1">
      <alignment horizontal="center" vertical="center"/>
    </xf>
    <xf numFmtId="9" fontId="10" fillId="0" borderId="25" xfId="7" applyFont="1" applyBorder="1" applyAlignment="1">
      <alignment horizontal="center" vertical="center" wrapText="1"/>
    </xf>
    <xf numFmtId="0" fontId="14" fillId="0" borderId="34" xfId="0" applyFont="1" applyBorder="1"/>
    <xf numFmtId="9" fontId="10" fillId="0" borderId="25" xfId="7" applyFill="1" applyBorder="1" applyAlignment="1">
      <alignment horizontal="center" vertical="center" wrapText="1"/>
    </xf>
    <xf numFmtId="9" fontId="10" fillId="0" borderId="0" xfId="2" applyNumberFormat="1" applyFill="1" applyAlignment="1">
      <alignment horizontal="right" vertical="center"/>
    </xf>
    <xf numFmtId="9" fontId="10" fillId="0" borderId="46" xfId="7" applyFont="1" applyBorder="1" applyAlignment="1">
      <alignment horizontal="center" vertical="center" wrapText="1"/>
    </xf>
    <xf numFmtId="3" fontId="10" fillId="0" borderId="77" xfId="0" applyNumberFormat="1" applyFont="1" applyBorder="1" applyAlignment="1">
      <alignment horizontal="center" vertical="center" wrapText="1"/>
    </xf>
    <xf numFmtId="9" fontId="10" fillId="0" borderId="77" xfId="7" applyBorder="1" applyAlignment="1">
      <alignment horizontal="center" vertical="center" wrapText="1"/>
    </xf>
    <xf numFmtId="0" fontId="0" fillId="4" borderId="0" xfId="0" applyFill="1"/>
    <xf numFmtId="2" fontId="0" fillId="0" borderId="0" xfId="0" applyNumberFormat="1" applyAlignment="1">
      <alignment horizontal="right"/>
    </xf>
    <xf numFmtId="2" fontId="10" fillId="0" borderId="32" xfId="0" applyNumberFormat="1" applyFont="1" applyBorder="1" applyAlignment="1">
      <alignment horizontal="center" vertical="center" wrapText="1"/>
    </xf>
    <xf numFmtId="177" fontId="76" fillId="0" borderId="62" xfId="2" applyNumberFormat="1" applyFont="1" applyBorder="1" applyAlignment="1">
      <alignment horizontal="center" vertical="center"/>
    </xf>
    <xf numFmtId="177" fontId="107" fillId="0" borderId="62" xfId="2" applyNumberFormat="1" applyFont="1" applyFill="1" applyBorder="1" applyAlignment="1">
      <alignment horizontal="center" vertical="center"/>
    </xf>
    <xf numFmtId="177" fontId="107" fillId="0" borderId="62" xfId="2" applyNumberFormat="1" applyFont="1" applyBorder="1" applyAlignment="1">
      <alignment horizontal="center" vertical="center"/>
    </xf>
    <xf numFmtId="0" fontId="109" fillId="0" borderId="0" xfId="7" applyNumberFormat="1" applyFont="1" applyAlignment="1">
      <alignment horizontal="right"/>
    </xf>
    <xf numFmtId="2" fontId="10" fillId="0" borderId="0" xfId="0" applyNumberFormat="1" applyFont="1" applyAlignment="1">
      <alignment vertical="center"/>
    </xf>
    <xf numFmtId="9" fontId="10" fillId="0" borderId="0" xfId="0" applyNumberFormat="1" applyFont="1" applyAlignment="1">
      <alignment vertical="center"/>
    </xf>
    <xf numFmtId="9" fontId="59" fillId="0" borderId="0" xfId="143" applyFont="1" applyAlignment="1">
      <alignment horizontal="center" vertical="center"/>
    </xf>
    <xf numFmtId="0" fontId="10" fillId="77" borderId="0" xfId="0" applyFont="1" applyFill="1" applyAlignment="1">
      <alignment horizontal="right"/>
    </xf>
    <xf numFmtId="0" fontId="0" fillId="0" borderId="0" xfId="0"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0" fillId="0" borderId="0" xfId="0" applyAlignment="1">
      <alignment vertical="center"/>
    </xf>
    <xf numFmtId="3" fontId="10" fillId="0" borderId="0" xfId="131" applyNumberFormat="1" applyAlignment="1">
      <alignment horizontal="center"/>
    </xf>
    <xf numFmtId="3" fontId="10" fillId="0" borderId="0" xfId="0" applyNumberFormat="1" applyFont="1" applyAlignment="1">
      <alignment horizontal="center" wrapText="1"/>
    </xf>
    <xf numFmtId="3" fontId="11" fillId="0" borderId="102" xfId="0" applyNumberFormat="1" applyFont="1" applyBorder="1" applyAlignment="1">
      <alignment horizontal="center" wrapText="1"/>
    </xf>
    <xf numFmtId="0" fontId="11" fillId="0" borderId="102" xfId="0" applyFont="1" applyBorder="1"/>
    <xf numFmtId="0" fontId="0" fillId="0" borderId="102" xfId="0" applyBorder="1"/>
    <xf numFmtId="0" fontId="0" fillId="0" borderId="0" xfId="0" applyFill="1" applyAlignment="1">
      <alignment vertical="center"/>
    </xf>
    <xf numFmtId="3" fontId="10" fillId="0" borderId="0" xfId="131" applyNumberFormat="1" applyFill="1" applyBorder="1" applyAlignment="1">
      <alignment horizontal="left" wrapText="1"/>
    </xf>
    <xf numFmtId="0" fontId="11" fillId="0" borderId="0" xfId="0" applyFont="1" applyFill="1"/>
    <xf numFmtId="3" fontId="0" fillId="0" borderId="0" xfId="0" applyNumberFormat="1" applyAlignment="1">
      <alignment horizontal="center" vertical="center" wrapText="1"/>
    </xf>
    <xf numFmtId="1" fontId="0" fillId="0" borderId="0" xfId="0" applyNumberFormat="1" applyAlignment="1">
      <alignment horizontal="center" vertical="center"/>
    </xf>
    <xf numFmtId="1" fontId="0" fillId="0" borderId="46" xfId="0" applyNumberFormat="1" applyBorder="1" applyAlignment="1">
      <alignment horizontal="center" vertical="center"/>
    </xf>
    <xf numFmtId="1" fontId="10" fillId="0" borderId="0" xfId="0" applyNumberFormat="1" applyFont="1" applyAlignment="1">
      <alignment horizontal="center" vertical="center"/>
    </xf>
    <xf numFmtId="1" fontId="10" fillId="0" borderId="46" xfId="0" applyNumberFormat="1" applyFont="1" applyBorder="1" applyAlignment="1">
      <alignment horizontal="center" vertical="center"/>
    </xf>
    <xf numFmtId="9" fontId="0" fillId="0" borderId="46" xfId="7" applyFont="1" applyFill="1" applyBorder="1" applyAlignment="1">
      <alignment horizontal="center" vertical="center"/>
    </xf>
    <xf numFmtId="9" fontId="0" fillId="0" borderId="46" xfId="7" applyFont="1" applyBorder="1" applyAlignment="1">
      <alignment horizontal="center" vertical="center"/>
    </xf>
    <xf numFmtId="0" fontId="0" fillId="0" borderId="0" xfId="0" applyFill="1" applyAlignment="1">
      <alignment horizontal="left" vertical="center" wrapText="1"/>
    </xf>
    <xf numFmtId="0" fontId="0" fillId="0" borderId="0" xfId="0" applyAlignment="1">
      <alignment horizontal="center" vertical="center" wrapText="1"/>
    </xf>
    <xf numFmtId="0" fontId="10" fillId="0" borderId="0" xfId="0" applyFont="1" applyFill="1" applyAlignment="1">
      <alignment vertical="center" wrapText="1"/>
    </xf>
    <xf numFmtId="3" fontId="0" fillId="0" borderId="46" xfId="0" applyNumberFormat="1" applyFill="1" applyBorder="1" applyAlignment="1">
      <alignment horizontal="left" vertical="center" wrapText="1"/>
    </xf>
    <xf numFmtId="164" fontId="104" fillId="86" borderId="24" xfId="1" applyNumberFormat="1" applyFont="1" applyFill="1" applyBorder="1" applyAlignment="1">
      <alignment horizontal="center" vertical="center" wrapText="1"/>
    </xf>
    <xf numFmtId="168" fontId="0" fillId="0" borderId="0" xfId="0" applyNumberFormat="1" applyAlignment="1">
      <alignment horizontal="center"/>
    </xf>
    <xf numFmtId="175" fontId="0" fillId="0" borderId="35" xfId="0" applyNumberFormat="1" applyFill="1" applyBorder="1" applyAlignment="1">
      <alignment horizontal="center" vertical="center" wrapText="1"/>
    </xf>
    <xf numFmtId="166" fontId="0" fillId="0" borderId="32" xfId="7" applyNumberFormat="1" applyFont="1" applyBorder="1" applyAlignment="1">
      <alignment horizontal="center" vertical="center" wrapText="1"/>
    </xf>
    <xf numFmtId="0" fontId="0" fillId="0" borderId="0" xfId="0" applyFill="1" applyBorder="1" applyAlignment="1">
      <alignment horizontal="right" vertical="center"/>
    </xf>
    <xf numFmtId="0" fontId="106" fillId="0" borderId="0" xfId="0" applyFont="1" applyFill="1" applyBorder="1" applyAlignment="1">
      <alignment horizontal="center" vertical="center" wrapText="1"/>
    </xf>
    <xf numFmtId="175" fontId="0" fillId="0" borderId="0" xfId="0" applyNumberFormat="1" applyFill="1" applyBorder="1" applyAlignment="1">
      <alignment horizontal="center" vertical="center" wrapText="1"/>
    </xf>
    <xf numFmtId="166" fontId="0" fillId="0" borderId="0" xfId="7"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66" fontId="10" fillId="0" borderId="0" xfId="7" applyNumberFormat="1" applyFill="1" applyBorder="1" applyAlignment="1">
      <alignment horizontal="center" vertical="center" wrapText="1"/>
    </xf>
    <xf numFmtId="0" fontId="25" fillId="0" borderId="0" xfId="0" applyFont="1" applyFill="1" applyBorder="1" applyAlignment="1">
      <alignment horizontal="left" vertical="center"/>
    </xf>
    <xf numFmtId="0" fontId="11" fillId="0" borderId="0" xfId="0" applyFont="1" applyFill="1" applyBorder="1" applyAlignment="1">
      <alignment vertical="center"/>
    </xf>
    <xf numFmtId="166" fontId="10" fillId="0" borderId="0" xfId="7" applyNumberFormat="1" applyAlignment="1">
      <alignment horizontal="center" vertical="center"/>
    </xf>
    <xf numFmtId="166" fontId="10" fillId="0" borderId="32" xfId="7" applyNumberFormat="1" applyBorder="1" applyAlignment="1">
      <alignment horizontal="center" vertical="center" wrapText="1"/>
    </xf>
    <xf numFmtId="175" fontId="0" fillId="0" borderId="32" xfId="0" applyNumberFormat="1" applyFill="1" applyBorder="1" applyAlignment="1">
      <alignment horizontal="center" vertical="center" wrapText="1"/>
    </xf>
    <xf numFmtId="166" fontId="0" fillId="0" borderId="32" xfId="7" applyNumberFormat="1" applyFont="1" applyFill="1" applyBorder="1" applyAlignment="1">
      <alignment horizontal="center" vertical="center" wrapText="1"/>
    </xf>
    <xf numFmtId="178" fontId="58" fillId="0" borderId="0" xfId="362" applyNumberFormat="1" applyFont="1"/>
    <xf numFmtId="9" fontId="11" fillId="0" borderId="0" xfId="7" applyFont="1" applyAlignment="1">
      <alignment horizontal="center" vertical="center"/>
    </xf>
    <xf numFmtId="0" fontId="106" fillId="86" borderId="26" xfId="0" applyFont="1" applyFill="1" applyBorder="1" applyAlignment="1">
      <alignment horizontal="center" vertical="center" wrapText="1"/>
    </xf>
    <xf numFmtId="0" fontId="10" fillId="0" borderId="0" xfId="0" applyFont="1" applyAlignment="1">
      <alignment vertical="center"/>
    </xf>
    <xf numFmtId="0" fontId="59" fillId="0" borderId="104" xfId="0" applyFont="1" applyBorder="1" applyAlignment="1">
      <alignment horizontal="left" vertical="center"/>
    </xf>
    <xf numFmtId="0" fontId="10" fillId="0" borderId="0" xfId="131" applyFont="1" applyAlignment="1">
      <alignment vertical="center"/>
    </xf>
    <xf numFmtId="0" fontId="10" fillId="0" borderId="46" xfId="131" applyFont="1" applyBorder="1" applyAlignment="1">
      <alignment vertical="center"/>
    </xf>
    <xf numFmtId="3" fontId="11" fillId="0" borderId="0" xfId="0" applyNumberFormat="1" applyFont="1"/>
    <xf numFmtId="0" fontId="109" fillId="0" borderId="0" xfId="0" applyFont="1" applyAlignment="1">
      <alignment horizontal="right" vertical="center"/>
    </xf>
    <xf numFmtId="166" fontId="10" fillId="0" borderId="46" xfId="7" applyNumberFormat="1" applyFont="1" applyBorder="1" applyAlignment="1">
      <alignment horizontal="center" vertical="center" wrapText="1"/>
    </xf>
    <xf numFmtId="9" fontId="0" fillId="0" borderId="28" xfId="7" applyFont="1" applyBorder="1" applyAlignment="1">
      <alignment horizontal="center" vertical="center" wrapText="1"/>
    </xf>
    <xf numFmtId="9" fontId="0" fillId="0" borderId="33" xfId="7" applyFont="1" applyBorder="1" applyAlignment="1">
      <alignment horizontal="center" vertical="center" wrapText="1"/>
    </xf>
    <xf numFmtId="39" fontId="0" fillId="0" borderId="0" xfId="1" applyNumberFormat="1" applyFont="1" applyFill="1" applyAlignment="1">
      <alignment horizontal="right" vertical="center"/>
    </xf>
    <xf numFmtId="39" fontId="10" fillId="0" borderId="0" xfId="0" applyNumberFormat="1" applyFont="1" applyFill="1" applyAlignment="1">
      <alignment horizontal="right" vertical="center"/>
    </xf>
    <xf numFmtId="0" fontId="0" fillId="0" borderId="0" xfId="0"/>
    <xf numFmtId="0" fontId="0" fillId="0" borderId="0" xfId="0" applyAlignment="1">
      <alignment vertical="center"/>
    </xf>
    <xf numFmtId="0" fontId="76" fillId="0" borderId="0" xfId="0" applyFont="1" applyFill="1" applyAlignment="1">
      <alignment horizontal="left" vertical="center"/>
    </xf>
    <xf numFmtId="0" fontId="0" fillId="0" borderId="0" xfId="0"/>
    <xf numFmtId="0" fontId="10" fillId="0" borderId="0" xfId="0" applyFont="1" applyAlignment="1">
      <alignment vertical="center"/>
    </xf>
    <xf numFmtId="0" fontId="25" fillId="0" borderId="0" xfId="0" applyFont="1" applyFill="1" applyAlignment="1">
      <alignment vertical="center"/>
    </xf>
    <xf numFmtId="0" fontId="143" fillId="0" borderId="0" xfId="0" applyFont="1" applyFill="1" applyAlignment="1">
      <alignment vertical="center"/>
    </xf>
    <xf numFmtId="0" fontId="144" fillId="0" borderId="0" xfId="0" applyFont="1" applyAlignment="1">
      <alignment horizontal="center" vertical="center"/>
    </xf>
    <xf numFmtId="0" fontId="144" fillId="0" borderId="0" xfId="0" applyFont="1" applyAlignment="1">
      <alignment horizontal="right" vertical="center"/>
    </xf>
    <xf numFmtId="0" fontId="144" fillId="0" borderId="0" xfId="0" applyFont="1" applyAlignment="1">
      <alignment vertical="center"/>
    </xf>
    <xf numFmtId="0" fontId="11" fillId="0" borderId="0" xfId="0" applyFont="1" applyFill="1" applyAlignment="1">
      <alignment vertical="center"/>
    </xf>
    <xf numFmtId="9" fontId="10" fillId="0" borderId="0" xfId="7" applyFont="1" applyAlignment="1">
      <alignment horizontal="center" vertical="center"/>
    </xf>
    <xf numFmtId="179" fontId="0" fillId="0" borderId="0" xfId="7" applyNumberFormat="1" applyFont="1"/>
    <xf numFmtId="3" fontId="0" fillId="0" borderId="0" xfId="0" applyNumberFormat="1"/>
    <xf numFmtId="3" fontId="0" fillId="88" borderId="0" xfId="0" applyNumberFormat="1" applyFill="1" applyAlignment="1">
      <alignment horizontal="center" vertical="center"/>
    </xf>
    <xf numFmtId="3" fontId="11" fillId="88" borderId="102" xfId="0" applyNumberFormat="1" applyFont="1" applyFill="1" applyBorder="1" applyAlignment="1">
      <alignment horizontal="center" wrapText="1"/>
    </xf>
    <xf numFmtId="9" fontId="10" fillId="88" borderId="0" xfId="7" applyFill="1" applyAlignment="1">
      <alignment horizontal="center" vertical="center"/>
    </xf>
    <xf numFmtId="9" fontId="11" fillId="88" borderId="102" xfId="7" quotePrefix="1" applyFont="1" applyFill="1" applyBorder="1" applyAlignment="1">
      <alignment horizontal="center" vertical="center"/>
    </xf>
    <xf numFmtId="9" fontId="0" fillId="88" borderId="0" xfId="0" applyNumberFormat="1" applyFill="1" applyAlignment="1">
      <alignment horizontal="center" vertical="center"/>
    </xf>
    <xf numFmtId="9" fontId="0" fillId="88" borderId="102" xfId="0" applyNumberFormat="1" applyFill="1" applyBorder="1" applyAlignment="1">
      <alignment horizontal="center" vertical="center"/>
    </xf>
    <xf numFmtId="9" fontId="0" fillId="88" borderId="0" xfId="7" applyFont="1" applyFill="1" applyAlignment="1">
      <alignment horizontal="center"/>
    </xf>
    <xf numFmtId="4" fontId="0" fillId="0" borderId="46" xfId="0" applyNumberFormat="1" applyBorder="1" applyAlignment="1">
      <alignment horizontal="center" vertical="center" wrapText="1"/>
    </xf>
    <xf numFmtId="0" fontId="0" fillId="0" borderId="0" xfId="0" applyFill="1"/>
    <xf numFmtId="0" fontId="11" fillId="0" borderId="0" xfId="1" applyNumberFormat="1" applyFont="1" applyAlignment="1">
      <alignment horizontal="center" wrapText="1"/>
    </xf>
    <xf numFmtId="0" fontId="0" fillId="0" borderId="0" xfId="0"/>
    <xf numFmtId="0" fontId="10" fillId="0" borderId="0" xfId="0" applyFont="1" applyFill="1"/>
    <xf numFmtId="177" fontId="76" fillId="0" borderId="88" xfId="0" applyNumberFormat="1" applyFont="1" applyBorder="1" applyAlignment="1">
      <alignment horizontal="center" vertical="center"/>
    </xf>
    <xf numFmtId="177" fontId="76" fillId="0" borderId="25" xfId="0" applyNumberFormat="1" applyFont="1" applyBorder="1" applyAlignment="1">
      <alignment horizontal="center" vertical="center"/>
    </xf>
    <xf numFmtId="177" fontId="0" fillId="0" borderId="46" xfId="0" applyNumberFormat="1" applyBorder="1" applyAlignment="1">
      <alignment horizontal="center" vertical="center" wrapText="1"/>
    </xf>
    <xf numFmtId="177" fontId="76" fillId="0" borderId="53" xfId="0" applyNumberFormat="1" applyFont="1" applyBorder="1" applyAlignment="1">
      <alignment horizontal="center" vertical="center"/>
    </xf>
    <xf numFmtId="3" fontId="0" fillId="0" borderId="0" xfId="0" applyNumberFormat="1" applyAlignment="1">
      <alignment horizontal="right" vertical="center"/>
    </xf>
    <xf numFmtId="3" fontId="0" fillId="0" borderId="92" xfId="0" applyNumberFormat="1" applyBorder="1" applyAlignment="1">
      <alignment horizontal="center" vertical="center"/>
    </xf>
    <xf numFmtId="9" fontId="0" fillId="0" borderId="38" xfId="7" applyFont="1" applyBorder="1" applyAlignment="1">
      <alignment horizontal="center" vertical="center"/>
    </xf>
    <xf numFmtId="3" fontId="0" fillId="0" borderId="37" xfId="0" applyNumberFormat="1" applyBorder="1" applyAlignment="1">
      <alignment horizontal="center" vertical="center"/>
    </xf>
    <xf numFmtId="3" fontId="0" fillId="0" borderId="91" xfId="0" applyNumberFormat="1" applyBorder="1" applyAlignment="1">
      <alignment horizontal="center" vertical="center"/>
    </xf>
    <xf numFmtId="3" fontId="0" fillId="0" borderId="0" xfId="0" applyNumberFormat="1" applyFill="1" applyAlignment="1">
      <alignment horizontal="center"/>
    </xf>
    <xf numFmtId="9" fontId="0" fillId="0" borderId="38" xfId="7" applyFont="1" applyFill="1" applyBorder="1" applyAlignment="1">
      <alignment horizontal="center"/>
    </xf>
    <xf numFmtId="3" fontId="10" fillId="0" borderId="37" xfId="0" applyNumberFormat="1" applyFont="1" applyFill="1" applyBorder="1" applyAlignment="1">
      <alignment horizontal="center"/>
    </xf>
    <xf numFmtId="9" fontId="0" fillId="0" borderId="37" xfId="7" applyFont="1" applyFill="1" applyBorder="1" applyAlignment="1">
      <alignment horizontal="center"/>
    </xf>
    <xf numFmtId="3" fontId="10" fillId="0" borderId="0" xfId="131" applyNumberFormat="1" applyFill="1" applyAlignment="1">
      <alignment horizontal="center"/>
    </xf>
    <xf numFmtId="3" fontId="10" fillId="0" borderId="0" xfId="0" applyNumberFormat="1" applyFont="1" applyFill="1" applyAlignment="1">
      <alignment horizontal="center" vertical="center"/>
    </xf>
    <xf numFmtId="9" fontId="10" fillId="0" borderId="38" xfId="7" applyFill="1" applyBorder="1" applyAlignment="1">
      <alignment horizontal="center" vertical="center"/>
    </xf>
    <xf numFmtId="3" fontId="116" fillId="0" borderId="25" xfId="0" applyNumberFormat="1" applyFont="1" applyFill="1" applyBorder="1" applyAlignment="1">
      <alignment horizontal="center" vertical="center" wrapText="1"/>
    </xf>
    <xf numFmtId="9" fontId="116" fillId="0" borderId="97" xfId="7" applyFont="1" applyFill="1" applyBorder="1" applyAlignment="1">
      <alignment horizontal="center" vertical="center" wrapText="1"/>
    </xf>
    <xf numFmtId="3" fontId="93" fillId="0" borderId="53" xfId="0" applyNumberFormat="1" applyFont="1" applyFill="1" applyBorder="1" applyAlignment="1">
      <alignment horizontal="center" vertical="center" wrapText="1"/>
    </xf>
    <xf numFmtId="9" fontId="93" fillId="0" borderId="98" xfId="7" applyFont="1" applyFill="1" applyBorder="1" applyAlignment="1">
      <alignment horizontal="center" vertical="center" wrapText="1"/>
    </xf>
    <xf numFmtId="3" fontId="10" fillId="0" borderId="25" xfId="0" applyNumberFormat="1" applyFont="1" applyFill="1" applyBorder="1" applyAlignment="1">
      <alignment horizontal="center" vertical="center" wrapText="1"/>
    </xf>
    <xf numFmtId="9" fontId="10" fillId="0" borderId="28" xfId="7" applyFill="1" applyBorder="1" applyAlignment="1">
      <alignment horizontal="center" vertical="center" wrapText="1"/>
    </xf>
    <xf numFmtId="3" fontId="10" fillId="0" borderId="46" xfId="0" applyNumberFormat="1" applyFont="1" applyFill="1" applyBorder="1" applyAlignment="1">
      <alignment horizontal="center" vertical="center" wrapText="1"/>
    </xf>
    <xf numFmtId="9" fontId="10" fillId="0" borderId="86" xfId="7" applyFill="1" applyBorder="1" applyAlignment="1">
      <alignment horizontal="center" vertical="center" wrapText="1"/>
    </xf>
    <xf numFmtId="3" fontId="10" fillId="0" borderId="77" xfId="0" applyNumberFormat="1" applyFont="1" applyFill="1" applyBorder="1" applyAlignment="1">
      <alignment horizontal="center" vertical="center" wrapText="1"/>
    </xf>
    <xf numFmtId="166" fontId="10" fillId="0" borderId="77" xfId="7" applyNumberFormat="1" applyFill="1" applyBorder="1" applyAlignment="1">
      <alignment horizontal="center" vertical="center" wrapText="1"/>
    </xf>
    <xf numFmtId="3" fontId="11" fillId="0" borderId="47" xfId="0" applyNumberFormat="1" applyFont="1" applyFill="1" applyBorder="1" applyAlignment="1">
      <alignment horizontal="center" vertical="center" wrapText="1"/>
    </xf>
    <xf numFmtId="9" fontId="11" fillId="0" borderId="89" xfId="7" applyFont="1" applyFill="1" applyBorder="1" applyAlignment="1">
      <alignment horizontal="center" vertical="center" wrapText="1"/>
    </xf>
    <xf numFmtId="9" fontId="11" fillId="0" borderId="47" xfId="7" applyFont="1" applyFill="1" applyBorder="1" applyAlignment="1">
      <alignment horizontal="center" vertical="center" wrapText="1"/>
    </xf>
    <xf numFmtId="180" fontId="0" fillId="0" borderId="0" xfId="7" applyNumberFormat="1" applyFont="1" applyAlignment="1">
      <alignment horizontal="right"/>
    </xf>
    <xf numFmtId="9" fontId="93" fillId="0" borderId="98" xfId="7" applyNumberFormat="1" applyFont="1" applyFill="1" applyBorder="1" applyAlignment="1">
      <alignment horizontal="center" vertical="center" wrapText="1"/>
    </xf>
    <xf numFmtId="0" fontId="11" fillId="0" borderId="0" xfId="0" applyFont="1" applyAlignment="1">
      <alignment horizontal="left"/>
    </xf>
    <xf numFmtId="0" fontId="11" fillId="0" borderId="0" xfId="0" applyFont="1" applyAlignment="1">
      <alignment horizontal="center"/>
    </xf>
    <xf numFmtId="0" fontId="17" fillId="3" borderId="0" xfId="6" applyFont="1" applyFill="1" applyAlignment="1">
      <alignment horizontal="center" vertical="center"/>
    </xf>
    <xf numFmtId="0" fontId="18" fillId="3" borderId="0" xfId="6" applyFont="1" applyFill="1" applyAlignment="1">
      <alignment horizontal="center" vertical="center"/>
    </xf>
    <xf numFmtId="43" fontId="19" fillId="3" borderId="0" xfId="1" applyFont="1" applyFill="1" applyAlignment="1">
      <alignment horizontal="center" wrapText="1"/>
    </xf>
    <xf numFmtId="43" fontId="19" fillId="3" borderId="0" xfId="1" applyFont="1" applyFill="1" applyAlignment="1">
      <alignment horizontal="center"/>
    </xf>
    <xf numFmtId="0" fontId="11" fillId="3" borderId="0" xfId="5" applyFont="1" applyFill="1" applyAlignment="1">
      <alignment horizontal="justify" vertical="center" wrapText="1"/>
    </xf>
    <xf numFmtId="0" fontId="10" fillId="3" borderId="0" xfId="5" applyFont="1" applyFill="1" applyAlignment="1">
      <alignment horizontal="justify" vertical="center" wrapText="1"/>
    </xf>
    <xf numFmtId="0" fontId="11" fillId="4" borderId="0" xfId="0" applyFont="1" applyFill="1" applyAlignment="1">
      <alignment horizontal="center"/>
    </xf>
    <xf numFmtId="43" fontId="19" fillId="3" borderId="0" xfId="1" applyFont="1" applyFill="1" applyAlignment="1">
      <alignment horizontal="center" vertical="center" wrapText="1"/>
    </xf>
    <xf numFmtId="0" fontId="140" fillId="85" borderId="0" xfId="0" applyFont="1" applyFill="1" applyAlignment="1">
      <alignment vertical="center" wrapText="1"/>
    </xf>
    <xf numFmtId="0" fontId="140" fillId="85" borderId="93" xfId="0" applyFont="1" applyFill="1" applyBorder="1" applyAlignment="1">
      <alignment vertical="center" wrapText="1"/>
    </xf>
    <xf numFmtId="0" fontId="140" fillId="85" borderId="95" xfId="0" applyFont="1" applyFill="1" applyBorder="1" applyAlignment="1">
      <alignment horizontal="center" vertical="center" wrapText="1"/>
    </xf>
    <xf numFmtId="0" fontId="140" fillId="85" borderId="94" xfId="0" applyFont="1" applyFill="1" applyBorder="1" applyAlignment="1">
      <alignment horizontal="center" vertical="center" wrapText="1"/>
    </xf>
    <xf numFmtId="0" fontId="140" fillId="85" borderId="99" xfId="0" applyFont="1" applyFill="1" applyBorder="1" applyAlignment="1">
      <alignment horizontal="center" vertical="center" wrapText="1"/>
    </xf>
    <xf numFmtId="2" fontId="76" fillId="0" borderId="32" xfId="0" applyNumberFormat="1" applyFont="1" applyBorder="1" applyAlignment="1">
      <alignment horizontal="center" vertical="center" wrapText="1"/>
    </xf>
    <xf numFmtId="2" fontId="76" fillId="0" borderId="0" xfId="0" applyNumberFormat="1" applyFont="1" applyAlignment="1">
      <alignment horizontal="center" vertical="center" wrapText="1"/>
    </xf>
    <xf numFmtId="2" fontId="76" fillId="0" borderId="46" xfId="0" applyNumberFormat="1" applyFont="1" applyBorder="1" applyAlignment="1">
      <alignment horizontal="center" vertical="center" wrapText="1"/>
    </xf>
    <xf numFmtId="4" fontId="10" fillId="0" borderId="52" xfId="0" applyNumberFormat="1" applyFont="1" applyBorder="1" applyAlignment="1">
      <alignment horizontal="center" vertical="center" wrapText="1"/>
    </xf>
    <xf numFmtId="0" fontId="106" fillId="86" borderId="31" xfId="0" applyFont="1" applyFill="1" applyBorder="1" applyAlignment="1">
      <alignment horizontal="center" vertical="center" wrapText="1"/>
    </xf>
    <xf numFmtId="2" fontId="76" fillId="0" borderId="53" xfId="0" applyNumberFormat="1" applyFont="1" applyBorder="1" applyAlignment="1">
      <alignment horizontal="center" vertical="center" wrapText="1"/>
    </xf>
    <xf numFmtId="0" fontId="106" fillId="86" borderId="26" xfId="0" applyFont="1" applyFill="1" applyBorder="1" applyAlignment="1">
      <alignment horizontal="center" vertical="center" wrapText="1"/>
    </xf>
    <xf numFmtId="0" fontId="0" fillId="4" borderId="83" xfId="0" applyFill="1" applyBorder="1" applyAlignment="1">
      <alignment horizontal="center"/>
    </xf>
    <xf numFmtId="0" fontId="0" fillId="4" borderId="84" xfId="0" applyFill="1" applyBorder="1" applyAlignment="1">
      <alignment horizontal="center"/>
    </xf>
    <xf numFmtId="0" fontId="0" fillId="4" borderId="85" xfId="0" applyFill="1" applyBorder="1" applyAlignment="1">
      <alignment horizontal="center"/>
    </xf>
    <xf numFmtId="3" fontId="11" fillId="0" borderId="0" xfId="0" applyNumberFormat="1" applyFont="1" applyAlignment="1">
      <alignment horizontal="center" vertical="center" wrapText="1"/>
    </xf>
    <xf numFmtId="3" fontId="11" fillId="0" borderId="46" xfId="0" applyNumberFormat="1" applyFont="1" applyBorder="1" applyAlignment="1">
      <alignment horizontal="center" vertical="center" wrapText="1"/>
    </xf>
    <xf numFmtId="3" fontId="10" fillId="0" borderId="101" xfId="0" applyNumberFormat="1" applyFont="1" applyBorder="1" applyAlignment="1">
      <alignment horizontal="center" vertical="center" wrapText="1"/>
    </xf>
    <xf numFmtId="0" fontId="106" fillId="86" borderId="0" xfId="0" applyFont="1" applyFill="1" applyAlignment="1">
      <alignment horizontal="center" vertical="center" wrapText="1"/>
    </xf>
    <xf numFmtId="0" fontId="106" fillId="86" borderId="46" xfId="0" applyFont="1" applyFill="1" applyBorder="1" applyAlignment="1">
      <alignment horizontal="center" vertical="center" wrapText="1"/>
    </xf>
    <xf numFmtId="0" fontId="11" fillId="0" borderId="0" xfId="0" applyFont="1"/>
    <xf numFmtId="43" fontId="11" fillId="0" borderId="0" xfId="0" applyNumberFormat="1" applyFont="1"/>
    <xf numFmtId="0" fontId="0" fillId="0" borderId="0" xfId="0"/>
    <xf numFmtId="0" fontId="0" fillId="76" borderId="0" xfId="0" applyFill="1"/>
    <xf numFmtId="0" fontId="21" fillId="78" borderId="0" xfId="0" applyFont="1" applyFill="1" applyAlignment="1">
      <alignment horizontal="left" vertical="center"/>
    </xf>
    <xf numFmtId="0" fontId="23" fillId="0" borderId="0" xfId="0" applyFont="1"/>
    <xf numFmtId="0" fontId="25" fillId="0" borderId="0" xfId="0" applyFont="1" applyAlignment="1">
      <alignment vertical="center"/>
    </xf>
    <xf numFmtId="3" fontId="10" fillId="0" borderId="46" xfId="0" applyNumberFormat="1" applyFont="1" applyBorder="1" applyAlignment="1">
      <alignment horizontal="center" vertical="center" wrapText="1"/>
    </xf>
    <xf numFmtId="3" fontId="10" fillId="0" borderId="101" xfId="0" applyNumberFormat="1" applyFont="1" applyFill="1" applyBorder="1" applyAlignment="1">
      <alignment horizontal="center" vertical="center" wrapText="1"/>
    </xf>
    <xf numFmtId="3" fontId="10" fillId="0" borderId="46" xfId="0" applyNumberFormat="1" applyFont="1" applyFill="1" applyBorder="1" applyAlignment="1">
      <alignment horizontal="center" vertical="center" wrapText="1"/>
    </xf>
    <xf numFmtId="2" fontId="76" fillId="0" borderId="62" xfId="0" applyNumberFormat="1" applyFont="1" applyBorder="1" applyAlignment="1">
      <alignment horizontal="left" vertical="center" wrapText="1"/>
    </xf>
    <xf numFmtId="0" fontId="104" fillId="86" borderId="44" xfId="0" applyFont="1" applyFill="1" applyBorder="1" applyAlignment="1">
      <alignment horizontal="center" wrapText="1"/>
    </xf>
    <xf numFmtId="0" fontId="104" fillId="86" borderId="49" xfId="0" applyFont="1" applyFill="1" applyBorder="1" applyAlignment="1">
      <alignment horizontal="center" wrapText="1"/>
    </xf>
    <xf numFmtId="0" fontId="21" fillId="78" borderId="0" xfId="0" applyFont="1" applyFill="1" applyAlignment="1">
      <alignment vertical="center"/>
    </xf>
    <xf numFmtId="0" fontId="21" fillId="0" borderId="0" xfId="0" applyFont="1" applyAlignment="1">
      <alignment vertical="center"/>
    </xf>
    <xf numFmtId="0" fontId="23" fillId="0" borderId="0" xfId="0" applyFont="1" applyAlignment="1">
      <alignment vertical="center"/>
    </xf>
    <xf numFmtId="0" fontId="116" fillId="0" borderId="0" xfId="0" applyFont="1" applyFill="1" applyAlignment="1">
      <alignment horizontal="center" vertical="center" wrapText="1"/>
    </xf>
    <xf numFmtId="0" fontId="116" fillId="0" borderId="29" xfId="0" applyFont="1" applyFill="1" applyBorder="1" applyAlignment="1">
      <alignment horizontal="center" vertical="center" wrapText="1"/>
    </xf>
    <xf numFmtId="0" fontId="0" fillId="76" borderId="0" xfId="0" applyFill="1" applyAlignment="1">
      <alignment horizontal="center"/>
    </xf>
    <xf numFmtId="0" fontId="104" fillId="86" borderId="0" xfId="0" applyFont="1" applyFill="1" applyAlignment="1">
      <alignment horizontal="center" wrapText="1"/>
    </xf>
    <xf numFmtId="0" fontId="104" fillId="86" borderId="24" xfId="1" applyNumberFormat="1" applyFont="1" applyFill="1" applyBorder="1" applyAlignment="1">
      <alignment horizontal="center" wrapText="1"/>
    </xf>
    <xf numFmtId="0" fontId="104" fillId="86" borderId="24" xfId="0" applyFont="1" applyFill="1" applyBorder="1" applyAlignment="1">
      <alignment horizontal="center" wrapText="1"/>
    </xf>
    <xf numFmtId="0" fontId="11" fillId="0" borderId="0" xfId="0" applyFont="1" applyAlignment="1">
      <alignment vertical="center"/>
    </xf>
    <xf numFmtId="0" fontId="104" fillId="86" borderId="49" xfId="0" applyFont="1" applyFill="1" applyBorder="1" applyAlignment="1">
      <alignment horizontal="center" vertical="center" wrapText="1"/>
    </xf>
    <xf numFmtId="0" fontId="104" fillId="86" borderId="48" xfId="0" applyFont="1" applyFill="1" applyBorder="1" applyAlignment="1">
      <alignment horizontal="center" vertical="center" wrapText="1"/>
    </xf>
    <xf numFmtId="0" fontId="10" fillId="76" borderId="0" xfId="0" applyFont="1" applyFill="1" applyAlignment="1">
      <alignment horizontal="center" vertical="center"/>
    </xf>
    <xf numFmtId="0" fontId="10" fillId="0" borderId="0" xfId="0" applyFont="1" applyAlignment="1">
      <alignment vertical="center"/>
    </xf>
    <xf numFmtId="0" fontId="104" fillId="86" borderId="44" xfId="0" applyFont="1" applyFill="1" applyBorder="1" applyAlignment="1">
      <alignment horizontal="center" vertical="center" wrapText="1"/>
    </xf>
    <xf numFmtId="0" fontId="104" fillId="86" borderId="0" xfId="0" applyFont="1" applyFill="1" applyAlignment="1">
      <alignment horizontal="center" vertical="center" wrapText="1"/>
    </xf>
    <xf numFmtId="0" fontId="104" fillId="86" borderId="45" xfId="0" applyFont="1" applyFill="1" applyBorder="1" applyAlignment="1">
      <alignment horizontal="center" vertical="center" wrapText="1"/>
    </xf>
    <xf numFmtId="0" fontId="104" fillId="86" borderId="0" xfId="1" applyNumberFormat="1" applyFont="1" applyFill="1" applyAlignment="1">
      <alignment horizontal="right" vertical="center" wrapText="1"/>
    </xf>
    <xf numFmtId="0" fontId="104" fillId="86" borderId="24" xfId="1" applyNumberFormat="1" applyFont="1" applyFill="1" applyBorder="1" applyAlignment="1">
      <alignment horizontal="right" vertical="center" wrapText="1"/>
    </xf>
    <xf numFmtId="0" fontId="104" fillId="86" borderId="0" xfId="1" applyNumberFormat="1" applyFont="1" applyFill="1" applyAlignment="1">
      <alignment horizontal="left" vertical="center" wrapText="1"/>
    </xf>
    <xf numFmtId="0" fontId="104" fillId="86" borderId="24" xfId="1" applyNumberFormat="1" applyFont="1" applyFill="1" applyBorder="1" applyAlignment="1">
      <alignment horizontal="left" vertical="center" wrapText="1"/>
    </xf>
    <xf numFmtId="0" fontId="104" fillId="86" borderId="0" xfId="1" applyNumberFormat="1" applyFont="1" applyFill="1" applyAlignment="1">
      <alignment horizontal="center" vertical="center" wrapText="1"/>
    </xf>
    <xf numFmtId="0" fontId="104" fillId="86" borderId="24" xfId="1" applyNumberFormat="1" applyFont="1" applyFill="1" applyBorder="1" applyAlignment="1">
      <alignment horizontal="center" vertical="center" wrapText="1"/>
    </xf>
    <xf numFmtId="0" fontId="23" fillId="0" borderId="0" xfId="0" applyFont="1" applyAlignment="1">
      <alignment horizontal="left" vertical="center" wrapText="1"/>
    </xf>
    <xf numFmtId="0" fontId="23" fillId="0" borderId="37" xfId="0" applyFont="1" applyFill="1" applyBorder="1" applyAlignment="1">
      <alignment horizontal="left" vertical="center" wrapText="1"/>
    </xf>
    <xf numFmtId="0" fontId="10" fillId="76" borderId="0" xfId="0" applyFont="1" applyFill="1" applyAlignment="1">
      <alignment vertical="center"/>
    </xf>
    <xf numFmtId="0" fontId="0" fillId="0" borderId="0" xfId="0" applyAlignment="1">
      <alignment vertical="center"/>
    </xf>
    <xf numFmtId="0" fontId="0" fillId="76" borderId="0" xfId="0" applyFill="1" applyAlignment="1">
      <alignment vertical="center"/>
    </xf>
    <xf numFmtId="0" fontId="58" fillId="0" borderId="0" xfId="362" applyFont="1" applyAlignment="1">
      <alignment horizontal="center"/>
    </xf>
  </cellXfs>
  <cellStyles count="5415">
    <cellStyle name="0.0" xfId="157" xr:uid="{00000000-0005-0000-0000-000000000000}"/>
    <cellStyle name="0.00" xfId="158" xr:uid="{00000000-0005-0000-0000-000001000000}"/>
    <cellStyle name="20% - Accent1" xfId="5243" builtinId="30" customBuiltin="1"/>
    <cellStyle name="20% - Accent1 2" xfId="17" xr:uid="{00000000-0005-0000-0000-000002000000}"/>
    <cellStyle name="20% - Accent1 2 10" xfId="5401" xr:uid="{96316DC1-7314-4789-9CD5-5E7767A5823D}"/>
    <cellStyle name="20% - Accent1 2 2" xfId="159" xr:uid="{00000000-0005-0000-0000-000003000000}"/>
    <cellStyle name="20% - Accent1 2 2 2" xfId="160" xr:uid="{00000000-0005-0000-0000-000004000000}"/>
    <cellStyle name="20% - Accent1 2 2 2 2" xfId="568" xr:uid="{00000000-0005-0000-0000-000005000000}"/>
    <cellStyle name="20% - Accent1 2 2 2 2 2" xfId="1031" xr:uid="{00000000-0005-0000-0000-000006000000}"/>
    <cellStyle name="20% - Accent1 2 2 2 2 2 2" xfId="4110" xr:uid="{00000000-0005-0000-0000-000007000000}"/>
    <cellStyle name="20% - Accent1 2 2 2 2 3" xfId="1506" xr:uid="{00000000-0005-0000-0000-000008000000}"/>
    <cellStyle name="20% - Accent1 2 2 2 2 3 2" xfId="4572" xr:uid="{00000000-0005-0000-0000-000009000000}"/>
    <cellStyle name="20% - Accent1 2 2 2 2 4" xfId="3655" xr:uid="{00000000-0005-0000-0000-00000A000000}"/>
    <cellStyle name="20% - Accent1 2 2 2 2 5" xfId="2958" xr:uid="{00000000-0005-0000-0000-00000B000000}"/>
    <cellStyle name="20% - Accent1 2 2 2 2 6" xfId="2259" xr:uid="{00000000-0005-0000-0000-00000C000000}"/>
    <cellStyle name="20% - Accent1 2 2 2 3" xfId="803" xr:uid="{00000000-0005-0000-0000-00000D000000}"/>
    <cellStyle name="20% - Accent1 2 2 2 3 2" xfId="1744" xr:uid="{00000000-0005-0000-0000-00000E000000}"/>
    <cellStyle name="20% - Accent1 2 2 2 3 2 2" xfId="4806" xr:uid="{00000000-0005-0000-0000-00000F000000}"/>
    <cellStyle name="20% - Accent1 2 2 2 3 3" xfId="3883" xr:uid="{00000000-0005-0000-0000-000010000000}"/>
    <cellStyle name="20% - Accent1 2 2 2 3 4" xfId="3190" xr:uid="{00000000-0005-0000-0000-000011000000}"/>
    <cellStyle name="20% - Accent1 2 2 2 3 5" xfId="2490" xr:uid="{00000000-0005-0000-0000-000012000000}"/>
    <cellStyle name="20% - Accent1 2 2 2 4" xfId="1262" xr:uid="{00000000-0005-0000-0000-000013000000}"/>
    <cellStyle name="20% - Accent1 2 2 2 4 2" xfId="4338" xr:uid="{00000000-0005-0000-0000-000014000000}"/>
    <cellStyle name="20% - Accent1 2 2 2 5" xfId="3425" xr:uid="{00000000-0005-0000-0000-000015000000}"/>
    <cellStyle name="20% - Accent1 2 2 2 6" xfId="2724" xr:uid="{00000000-0005-0000-0000-000016000000}"/>
    <cellStyle name="20% - Accent1 2 2 2 7" xfId="2023" xr:uid="{00000000-0005-0000-0000-000017000000}"/>
    <cellStyle name="20% - Accent1 2 2 3" xfId="567" xr:uid="{00000000-0005-0000-0000-000018000000}"/>
    <cellStyle name="20% - Accent1 2 2 3 2" xfId="1030" xr:uid="{00000000-0005-0000-0000-000019000000}"/>
    <cellStyle name="20% - Accent1 2 2 3 2 2" xfId="4109" xr:uid="{00000000-0005-0000-0000-00001A000000}"/>
    <cellStyle name="20% - Accent1 2 2 3 3" xfId="1505" xr:uid="{00000000-0005-0000-0000-00001B000000}"/>
    <cellStyle name="20% - Accent1 2 2 3 3 2" xfId="4571" xr:uid="{00000000-0005-0000-0000-00001C000000}"/>
    <cellStyle name="20% - Accent1 2 2 3 4" xfId="3654" xr:uid="{00000000-0005-0000-0000-00001D000000}"/>
    <cellStyle name="20% - Accent1 2 2 3 5" xfId="2957" xr:uid="{00000000-0005-0000-0000-00001E000000}"/>
    <cellStyle name="20% - Accent1 2 2 3 6" xfId="2258" xr:uid="{00000000-0005-0000-0000-00001F000000}"/>
    <cellStyle name="20% - Accent1 2 2 4" xfId="802" xr:uid="{00000000-0005-0000-0000-000020000000}"/>
    <cellStyle name="20% - Accent1 2 2 4 2" xfId="1743" xr:uid="{00000000-0005-0000-0000-000021000000}"/>
    <cellStyle name="20% - Accent1 2 2 4 2 2" xfId="4805" xr:uid="{00000000-0005-0000-0000-000022000000}"/>
    <cellStyle name="20% - Accent1 2 2 4 3" xfId="3882" xr:uid="{00000000-0005-0000-0000-000023000000}"/>
    <cellStyle name="20% - Accent1 2 2 4 4" xfId="3189" xr:uid="{00000000-0005-0000-0000-000024000000}"/>
    <cellStyle name="20% - Accent1 2 2 4 5" xfId="2489" xr:uid="{00000000-0005-0000-0000-000025000000}"/>
    <cellStyle name="20% - Accent1 2 2 5" xfId="1261" xr:uid="{00000000-0005-0000-0000-000026000000}"/>
    <cellStyle name="20% - Accent1 2 2 5 2" xfId="4337" xr:uid="{00000000-0005-0000-0000-000027000000}"/>
    <cellStyle name="20% - Accent1 2 2 6" xfId="3424" xr:uid="{00000000-0005-0000-0000-000028000000}"/>
    <cellStyle name="20% - Accent1 2 2 7" xfId="2723" xr:uid="{00000000-0005-0000-0000-000029000000}"/>
    <cellStyle name="20% - Accent1 2 2 8" xfId="2022" xr:uid="{00000000-0005-0000-0000-00002A000000}"/>
    <cellStyle name="20% - Accent1 2 2 9" xfId="5400" xr:uid="{37E64313-1DB6-4E84-894F-4103BA7C9E63}"/>
    <cellStyle name="20% - Accent1 2 3" xfId="161" xr:uid="{00000000-0005-0000-0000-00002B000000}"/>
    <cellStyle name="20% - Accent1 2 3 2" xfId="569" xr:uid="{00000000-0005-0000-0000-00002C000000}"/>
    <cellStyle name="20% - Accent1 2 3 2 2" xfId="1032" xr:uid="{00000000-0005-0000-0000-00002D000000}"/>
    <cellStyle name="20% - Accent1 2 3 2 2 2" xfId="4111" xr:uid="{00000000-0005-0000-0000-00002E000000}"/>
    <cellStyle name="20% - Accent1 2 3 2 3" xfId="1507" xr:uid="{00000000-0005-0000-0000-00002F000000}"/>
    <cellStyle name="20% - Accent1 2 3 2 3 2" xfId="4573" xr:uid="{00000000-0005-0000-0000-000030000000}"/>
    <cellStyle name="20% - Accent1 2 3 2 4" xfId="3656" xr:uid="{00000000-0005-0000-0000-000031000000}"/>
    <cellStyle name="20% - Accent1 2 3 2 5" xfId="2959" xr:uid="{00000000-0005-0000-0000-000032000000}"/>
    <cellStyle name="20% - Accent1 2 3 2 6" xfId="2260" xr:uid="{00000000-0005-0000-0000-000033000000}"/>
    <cellStyle name="20% - Accent1 2 3 3" xfId="804" xr:uid="{00000000-0005-0000-0000-000034000000}"/>
    <cellStyle name="20% - Accent1 2 3 3 2" xfId="1745" xr:uid="{00000000-0005-0000-0000-000035000000}"/>
    <cellStyle name="20% - Accent1 2 3 3 2 2" xfId="4807" xr:uid="{00000000-0005-0000-0000-000036000000}"/>
    <cellStyle name="20% - Accent1 2 3 3 3" xfId="3884" xr:uid="{00000000-0005-0000-0000-000037000000}"/>
    <cellStyle name="20% - Accent1 2 3 3 4" xfId="3191" xr:uid="{00000000-0005-0000-0000-000038000000}"/>
    <cellStyle name="20% - Accent1 2 3 3 5" xfId="2491" xr:uid="{00000000-0005-0000-0000-000039000000}"/>
    <cellStyle name="20% - Accent1 2 3 4" xfId="1263" xr:uid="{00000000-0005-0000-0000-00003A000000}"/>
    <cellStyle name="20% - Accent1 2 3 4 2" xfId="4339" xr:uid="{00000000-0005-0000-0000-00003B000000}"/>
    <cellStyle name="20% - Accent1 2 3 5" xfId="3426" xr:uid="{00000000-0005-0000-0000-00003C000000}"/>
    <cellStyle name="20% - Accent1 2 3 6" xfId="2725" xr:uid="{00000000-0005-0000-0000-00003D000000}"/>
    <cellStyle name="20% - Accent1 2 3 7" xfId="2024" xr:uid="{00000000-0005-0000-0000-00003E000000}"/>
    <cellStyle name="20% - Accent1 2 3 8" xfId="5399" xr:uid="{0029CC69-6AC9-4086-9308-30A46CE83E9C}"/>
    <cellStyle name="20% - Accent1 2 4" xfId="526" xr:uid="{00000000-0005-0000-0000-00003F000000}"/>
    <cellStyle name="20% - Accent1 2 4 2" xfId="989" xr:uid="{00000000-0005-0000-0000-000040000000}"/>
    <cellStyle name="20% - Accent1 2 4 2 2" xfId="4068" xr:uid="{00000000-0005-0000-0000-000041000000}"/>
    <cellStyle name="20% - Accent1 2 4 3" xfId="1464" xr:uid="{00000000-0005-0000-0000-000042000000}"/>
    <cellStyle name="20% - Accent1 2 4 3 2" xfId="4530" xr:uid="{00000000-0005-0000-0000-000043000000}"/>
    <cellStyle name="20% - Accent1 2 4 4" xfId="3613" xr:uid="{00000000-0005-0000-0000-000044000000}"/>
    <cellStyle name="20% - Accent1 2 4 5" xfId="2916" xr:uid="{00000000-0005-0000-0000-000045000000}"/>
    <cellStyle name="20% - Accent1 2 4 6" xfId="2217" xr:uid="{00000000-0005-0000-0000-000046000000}"/>
    <cellStyle name="20% - Accent1 2 5" xfId="758" xr:uid="{00000000-0005-0000-0000-000047000000}"/>
    <cellStyle name="20% - Accent1 2 5 2" xfId="1699" xr:uid="{00000000-0005-0000-0000-000048000000}"/>
    <cellStyle name="20% - Accent1 2 5 2 2" xfId="4761" xr:uid="{00000000-0005-0000-0000-000049000000}"/>
    <cellStyle name="20% - Accent1 2 5 3" xfId="3840" xr:uid="{00000000-0005-0000-0000-00004A000000}"/>
    <cellStyle name="20% - Accent1 2 5 4" xfId="3147" xr:uid="{00000000-0005-0000-0000-00004B000000}"/>
    <cellStyle name="20% - Accent1 2 5 5" xfId="2448" xr:uid="{00000000-0005-0000-0000-00004C000000}"/>
    <cellStyle name="20% - Accent1 2 6" xfId="1219" xr:uid="{00000000-0005-0000-0000-00004D000000}"/>
    <cellStyle name="20% - Accent1 2 6 2" xfId="4295" xr:uid="{00000000-0005-0000-0000-00004E000000}"/>
    <cellStyle name="20% - Accent1 2 7" xfId="3382" xr:uid="{00000000-0005-0000-0000-00004F000000}"/>
    <cellStyle name="20% - Accent1 2 8" xfId="2681" xr:uid="{00000000-0005-0000-0000-000050000000}"/>
    <cellStyle name="20% - Accent1 2 9" xfId="1976" xr:uid="{00000000-0005-0000-0000-000051000000}"/>
    <cellStyle name="20% - Accent1 3" xfId="16" xr:uid="{00000000-0005-0000-0000-000052000000}"/>
    <cellStyle name="20% - Accent1 3 2" xfId="162" xr:uid="{00000000-0005-0000-0000-000053000000}"/>
    <cellStyle name="20% - Accent1 3 2 2" xfId="570" xr:uid="{00000000-0005-0000-0000-000054000000}"/>
    <cellStyle name="20% - Accent1 3 2 2 2" xfId="1033" xr:uid="{00000000-0005-0000-0000-000055000000}"/>
    <cellStyle name="20% - Accent1 3 2 2 2 2" xfId="4112" xr:uid="{00000000-0005-0000-0000-000056000000}"/>
    <cellStyle name="20% - Accent1 3 2 2 3" xfId="1508" xr:uid="{00000000-0005-0000-0000-000057000000}"/>
    <cellStyle name="20% - Accent1 3 2 2 3 2" xfId="4574" xr:uid="{00000000-0005-0000-0000-000058000000}"/>
    <cellStyle name="20% - Accent1 3 2 2 4" xfId="3657" xr:uid="{00000000-0005-0000-0000-000059000000}"/>
    <cellStyle name="20% - Accent1 3 2 2 5" xfId="2960" xr:uid="{00000000-0005-0000-0000-00005A000000}"/>
    <cellStyle name="20% - Accent1 3 2 2 6" xfId="2261" xr:uid="{00000000-0005-0000-0000-00005B000000}"/>
    <cellStyle name="20% - Accent1 3 2 3" xfId="805" xr:uid="{00000000-0005-0000-0000-00005C000000}"/>
    <cellStyle name="20% - Accent1 3 2 3 2" xfId="1746" xr:uid="{00000000-0005-0000-0000-00005D000000}"/>
    <cellStyle name="20% - Accent1 3 2 3 2 2" xfId="4808" xr:uid="{00000000-0005-0000-0000-00005E000000}"/>
    <cellStyle name="20% - Accent1 3 2 3 3" xfId="3885" xr:uid="{00000000-0005-0000-0000-00005F000000}"/>
    <cellStyle name="20% - Accent1 3 2 3 4" xfId="3192" xr:uid="{00000000-0005-0000-0000-000060000000}"/>
    <cellStyle name="20% - Accent1 3 2 3 5" xfId="2492" xr:uid="{00000000-0005-0000-0000-000061000000}"/>
    <cellStyle name="20% - Accent1 3 2 4" xfId="1264" xr:uid="{00000000-0005-0000-0000-000062000000}"/>
    <cellStyle name="20% - Accent1 3 2 4 2" xfId="4340" xr:uid="{00000000-0005-0000-0000-000063000000}"/>
    <cellStyle name="20% - Accent1 3 2 5" xfId="3427" xr:uid="{00000000-0005-0000-0000-000064000000}"/>
    <cellStyle name="20% - Accent1 3 2 6" xfId="2726" xr:uid="{00000000-0005-0000-0000-000065000000}"/>
    <cellStyle name="20% - Accent1 3 2 7" xfId="2025" xr:uid="{00000000-0005-0000-0000-000066000000}"/>
    <cellStyle name="20% - Accent1 3 3" xfId="525" xr:uid="{00000000-0005-0000-0000-000067000000}"/>
    <cellStyle name="20% - Accent1 3 3 2" xfId="988" xr:uid="{00000000-0005-0000-0000-000068000000}"/>
    <cellStyle name="20% - Accent1 3 3 2 2" xfId="4067" xr:uid="{00000000-0005-0000-0000-000069000000}"/>
    <cellStyle name="20% - Accent1 3 3 3" xfId="1463" xr:uid="{00000000-0005-0000-0000-00006A000000}"/>
    <cellStyle name="20% - Accent1 3 3 3 2" xfId="4529" xr:uid="{00000000-0005-0000-0000-00006B000000}"/>
    <cellStyle name="20% - Accent1 3 3 4" xfId="3612" xr:uid="{00000000-0005-0000-0000-00006C000000}"/>
    <cellStyle name="20% - Accent1 3 3 5" xfId="2915" xr:uid="{00000000-0005-0000-0000-00006D000000}"/>
    <cellStyle name="20% - Accent1 3 3 6" xfId="2216" xr:uid="{00000000-0005-0000-0000-00006E000000}"/>
    <cellStyle name="20% - Accent1 3 4" xfId="757" xr:uid="{00000000-0005-0000-0000-00006F000000}"/>
    <cellStyle name="20% - Accent1 3 4 2" xfId="1698" xr:uid="{00000000-0005-0000-0000-000070000000}"/>
    <cellStyle name="20% - Accent1 3 4 2 2" xfId="4760" xr:uid="{00000000-0005-0000-0000-000071000000}"/>
    <cellStyle name="20% - Accent1 3 4 3" xfId="3839" xr:uid="{00000000-0005-0000-0000-000072000000}"/>
    <cellStyle name="20% - Accent1 3 4 4" xfId="3146" xr:uid="{00000000-0005-0000-0000-000073000000}"/>
    <cellStyle name="20% - Accent1 3 4 5" xfId="2447" xr:uid="{00000000-0005-0000-0000-000074000000}"/>
    <cellStyle name="20% - Accent1 3 5" xfId="1218" xr:uid="{00000000-0005-0000-0000-000075000000}"/>
    <cellStyle name="20% - Accent1 3 5 2" xfId="4294" xr:uid="{00000000-0005-0000-0000-000076000000}"/>
    <cellStyle name="20% - Accent1 3 6" xfId="3381" xr:uid="{00000000-0005-0000-0000-000077000000}"/>
    <cellStyle name="20% - Accent1 3 7" xfId="2680" xr:uid="{00000000-0005-0000-0000-000078000000}"/>
    <cellStyle name="20% - Accent1 3 8" xfId="1975" xr:uid="{00000000-0005-0000-0000-000079000000}"/>
    <cellStyle name="20% - Accent1 3 9" xfId="5398" xr:uid="{F19FC8F3-414C-43E7-80E1-094C93E362C6}"/>
    <cellStyle name="20% - Accent1 4" xfId="163" xr:uid="{00000000-0005-0000-0000-00007A000000}"/>
    <cellStyle name="20% - Accent1 4 2" xfId="164" xr:uid="{00000000-0005-0000-0000-00007B000000}"/>
    <cellStyle name="20% - Accent1 4 2 2" xfId="572" xr:uid="{00000000-0005-0000-0000-00007C000000}"/>
    <cellStyle name="20% - Accent1 4 2 2 2" xfId="1035" xr:uid="{00000000-0005-0000-0000-00007D000000}"/>
    <cellStyle name="20% - Accent1 4 2 2 2 2" xfId="4114" xr:uid="{00000000-0005-0000-0000-00007E000000}"/>
    <cellStyle name="20% - Accent1 4 2 2 3" xfId="1510" xr:uid="{00000000-0005-0000-0000-00007F000000}"/>
    <cellStyle name="20% - Accent1 4 2 2 3 2" xfId="4576" xr:uid="{00000000-0005-0000-0000-000080000000}"/>
    <cellStyle name="20% - Accent1 4 2 2 4" xfId="3659" xr:uid="{00000000-0005-0000-0000-000081000000}"/>
    <cellStyle name="20% - Accent1 4 2 2 5" xfId="2962" xr:uid="{00000000-0005-0000-0000-000082000000}"/>
    <cellStyle name="20% - Accent1 4 2 2 6" xfId="2263" xr:uid="{00000000-0005-0000-0000-000083000000}"/>
    <cellStyle name="20% - Accent1 4 2 3" xfId="807" xr:uid="{00000000-0005-0000-0000-000084000000}"/>
    <cellStyle name="20% - Accent1 4 2 3 2" xfId="1748" xr:uid="{00000000-0005-0000-0000-000085000000}"/>
    <cellStyle name="20% - Accent1 4 2 3 2 2" xfId="4810" xr:uid="{00000000-0005-0000-0000-000086000000}"/>
    <cellStyle name="20% - Accent1 4 2 3 3" xfId="3887" xr:uid="{00000000-0005-0000-0000-000087000000}"/>
    <cellStyle name="20% - Accent1 4 2 3 4" xfId="3194" xr:uid="{00000000-0005-0000-0000-000088000000}"/>
    <cellStyle name="20% - Accent1 4 2 3 5" xfId="2494" xr:uid="{00000000-0005-0000-0000-000089000000}"/>
    <cellStyle name="20% - Accent1 4 2 4" xfId="1266" xr:uid="{00000000-0005-0000-0000-00008A000000}"/>
    <cellStyle name="20% - Accent1 4 2 4 2" xfId="4342" xr:uid="{00000000-0005-0000-0000-00008B000000}"/>
    <cellStyle name="20% - Accent1 4 2 5" xfId="3429" xr:uid="{00000000-0005-0000-0000-00008C000000}"/>
    <cellStyle name="20% - Accent1 4 2 6" xfId="2728" xr:uid="{00000000-0005-0000-0000-00008D000000}"/>
    <cellStyle name="20% - Accent1 4 2 7" xfId="2027" xr:uid="{00000000-0005-0000-0000-00008E000000}"/>
    <cellStyle name="20% - Accent1 4 3" xfId="571" xr:uid="{00000000-0005-0000-0000-00008F000000}"/>
    <cellStyle name="20% - Accent1 4 3 2" xfId="1034" xr:uid="{00000000-0005-0000-0000-000090000000}"/>
    <cellStyle name="20% - Accent1 4 3 2 2" xfId="4113" xr:uid="{00000000-0005-0000-0000-000091000000}"/>
    <cellStyle name="20% - Accent1 4 3 3" xfId="1509" xr:uid="{00000000-0005-0000-0000-000092000000}"/>
    <cellStyle name="20% - Accent1 4 3 3 2" xfId="4575" xr:uid="{00000000-0005-0000-0000-000093000000}"/>
    <cellStyle name="20% - Accent1 4 3 4" xfId="3658" xr:uid="{00000000-0005-0000-0000-000094000000}"/>
    <cellStyle name="20% - Accent1 4 3 5" xfId="2961" xr:uid="{00000000-0005-0000-0000-000095000000}"/>
    <cellStyle name="20% - Accent1 4 3 6" xfId="2262" xr:uid="{00000000-0005-0000-0000-000096000000}"/>
    <cellStyle name="20% - Accent1 4 4" xfId="806" xr:uid="{00000000-0005-0000-0000-000097000000}"/>
    <cellStyle name="20% - Accent1 4 4 2" xfId="1747" xr:uid="{00000000-0005-0000-0000-000098000000}"/>
    <cellStyle name="20% - Accent1 4 4 2 2" xfId="4809" xr:uid="{00000000-0005-0000-0000-000099000000}"/>
    <cellStyle name="20% - Accent1 4 4 3" xfId="3886" xr:uid="{00000000-0005-0000-0000-00009A000000}"/>
    <cellStyle name="20% - Accent1 4 4 4" xfId="3193" xr:uid="{00000000-0005-0000-0000-00009B000000}"/>
    <cellStyle name="20% - Accent1 4 4 5" xfId="2493" xr:uid="{00000000-0005-0000-0000-00009C000000}"/>
    <cellStyle name="20% - Accent1 4 5" xfId="1265" xr:uid="{00000000-0005-0000-0000-00009D000000}"/>
    <cellStyle name="20% - Accent1 4 5 2" xfId="4341" xr:uid="{00000000-0005-0000-0000-00009E000000}"/>
    <cellStyle name="20% - Accent1 4 6" xfId="3428" xr:uid="{00000000-0005-0000-0000-00009F000000}"/>
    <cellStyle name="20% - Accent1 4 7" xfId="2727" xr:uid="{00000000-0005-0000-0000-0000A0000000}"/>
    <cellStyle name="20% - Accent1 4 8" xfId="2026" xr:uid="{00000000-0005-0000-0000-0000A1000000}"/>
    <cellStyle name="20% - Accent2" xfId="5246" builtinId="34" customBuiltin="1"/>
    <cellStyle name="20% - Accent2 2" xfId="19" xr:uid="{00000000-0005-0000-0000-0000A2000000}"/>
    <cellStyle name="20% - Accent2 2 10" xfId="5264" xr:uid="{274E0D0F-204B-43A5-B827-27DFA07BFD6B}"/>
    <cellStyle name="20% - Accent2 2 2" xfId="165" xr:uid="{00000000-0005-0000-0000-0000A3000000}"/>
    <cellStyle name="20% - Accent2 2 2 2" xfId="166" xr:uid="{00000000-0005-0000-0000-0000A4000000}"/>
    <cellStyle name="20% - Accent2 2 2 2 2" xfId="574" xr:uid="{00000000-0005-0000-0000-0000A5000000}"/>
    <cellStyle name="20% - Accent2 2 2 2 2 2" xfId="1037" xr:uid="{00000000-0005-0000-0000-0000A6000000}"/>
    <cellStyle name="20% - Accent2 2 2 2 2 2 2" xfId="4116" xr:uid="{00000000-0005-0000-0000-0000A7000000}"/>
    <cellStyle name="20% - Accent2 2 2 2 2 3" xfId="1512" xr:uid="{00000000-0005-0000-0000-0000A8000000}"/>
    <cellStyle name="20% - Accent2 2 2 2 2 3 2" xfId="4578" xr:uid="{00000000-0005-0000-0000-0000A9000000}"/>
    <cellStyle name="20% - Accent2 2 2 2 2 4" xfId="3661" xr:uid="{00000000-0005-0000-0000-0000AA000000}"/>
    <cellStyle name="20% - Accent2 2 2 2 2 5" xfId="2964" xr:uid="{00000000-0005-0000-0000-0000AB000000}"/>
    <cellStyle name="20% - Accent2 2 2 2 2 6" xfId="2265" xr:uid="{00000000-0005-0000-0000-0000AC000000}"/>
    <cellStyle name="20% - Accent2 2 2 2 3" xfId="809" xr:uid="{00000000-0005-0000-0000-0000AD000000}"/>
    <cellStyle name="20% - Accent2 2 2 2 3 2" xfId="1750" xr:uid="{00000000-0005-0000-0000-0000AE000000}"/>
    <cellStyle name="20% - Accent2 2 2 2 3 2 2" xfId="4812" xr:uid="{00000000-0005-0000-0000-0000AF000000}"/>
    <cellStyle name="20% - Accent2 2 2 2 3 3" xfId="3889" xr:uid="{00000000-0005-0000-0000-0000B0000000}"/>
    <cellStyle name="20% - Accent2 2 2 2 3 4" xfId="3196" xr:uid="{00000000-0005-0000-0000-0000B1000000}"/>
    <cellStyle name="20% - Accent2 2 2 2 3 5" xfId="2496" xr:uid="{00000000-0005-0000-0000-0000B2000000}"/>
    <cellStyle name="20% - Accent2 2 2 2 4" xfId="1268" xr:uid="{00000000-0005-0000-0000-0000B3000000}"/>
    <cellStyle name="20% - Accent2 2 2 2 4 2" xfId="4344" xr:uid="{00000000-0005-0000-0000-0000B4000000}"/>
    <cellStyle name="20% - Accent2 2 2 2 5" xfId="3431" xr:uid="{00000000-0005-0000-0000-0000B5000000}"/>
    <cellStyle name="20% - Accent2 2 2 2 6" xfId="2730" xr:uid="{00000000-0005-0000-0000-0000B6000000}"/>
    <cellStyle name="20% - Accent2 2 2 2 7" xfId="2029" xr:uid="{00000000-0005-0000-0000-0000B7000000}"/>
    <cellStyle name="20% - Accent2 2 2 3" xfId="573" xr:uid="{00000000-0005-0000-0000-0000B8000000}"/>
    <cellStyle name="20% - Accent2 2 2 3 2" xfId="1036" xr:uid="{00000000-0005-0000-0000-0000B9000000}"/>
    <cellStyle name="20% - Accent2 2 2 3 2 2" xfId="4115" xr:uid="{00000000-0005-0000-0000-0000BA000000}"/>
    <cellStyle name="20% - Accent2 2 2 3 3" xfId="1511" xr:uid="{00000000-0005-0000-0000-0000BB000000}"/>
    <cellStyle name="20% - Accent2 2 2 3 3 2" xfId="4577" xr:uid="{00000000-0005-0000-0000-0000BC000000}"/>
    <cellStyle name="20% - Accent2 2 2 3 4" xfId="3660" xr:uid="{00000000-0005-0000-0000-0000BD000000}"/>
    <cellStyle name="20% - Accent2 2 2 3 5" xfId="2963" xr:uid="{00000000-0005-0000-0000-0000BE000000}"/>
    <cellStyle name="20% - Accent2 2 2 3 6" xfId="2264" xr:uid="{00000000-0005-0000-0000-0000BF000000}"/>
    <cellStyle name="20% - Accent2 2 2 4" xfId="808" xr:uid="{00000000-0005-0000-0000-0000C0000000}"/>
    <cellStyle name="20% - Accent2 2 2 4 2" xfId="1749" xr:uid="{00000000-0005-0000-0000-0000C1000000}"/>
    <cellStyle name="20% - Accent2 2 2 4 2 2" xfId="4811" xr:uid="{00000000-0005-0000-0000-0000C2000000}"/>
    <cellStyle name="20% - Accent2 2 2 4 3" xfId="3888" xr:uid="{00000000-0005-0000-0000-0000C3000000}"/>
    <cellStyle name="20% - Accent2 2 2 4 4" xfId="3195" xr:uid="{00000000-0005-0000-0000-0000C4000000}"/>
    <cellStyle name="20% - Accent2 2 2 4 5" xfId="2495" xr:uid="{00000000-0005-0000-0000-0000C5000000}"/>
    <cellStyle name="20% - Accent2 2 2 5" xfId="1267" xr:uid="{00000000-0005-0000-0000-0000C6000000}"/>
    <cellStyle name="20% - Accent2 2 2 5 2" xfId="4343" xr:uid="{00000000-0005-0000-0000-0000C7000000}"/>
    <cellStyle name="20% - Accent2 2 2 6" xfId="3430" xr:uid="{00000000-0005-0000-0000-0000C8000000}"/>
    <cellStyle name="20% - Accent2 2 2 7" xfId="2729" xr:uid="{00000000-0005-0000-0000-0000C9000000}"/>
    <cellStyle name="20% - Accent2 2 2 8" xfId="2028" xr:uid="{00000000-0005-0000-0000-0000CA000000}"/>
    <cellStyle name="20% - Accent2 2 2 9" xfId="5320" xr:uid="{6D7B9449-D1F8-47B8-9DBE-CA08B89C8C35}"/>
    <cellStyle name="20% - Accent2 2 3" xfId="167" xr:uid="{00000000-0005-0000-0000-0000CB000000}"/>
    <cellStyle name="20% - Accent2 2 3 2" xfId="575" xr:uid="{00000000-0005-0000-0000-0000CC000000}"/>
    <cellStyle name="20% - Accent2 2 3 2 2" xfId="1038" xr:uid="{00000000-0005-0000-0000-0000CD000000}"/>
    <cellStyle name="20% - Accent2 2 3 2 2 2" xfId="4117" xr:uid="{00000000-0005-0000-0000-0000CE000000}"/>
    <cellStyle name="20% - Accent2 2 3 2 3" xfId="1513" xr:uid="{00000000-0005-0000-0000-0000CF000000}"/>
    <cellStyle name="20% - Accent2 2 3 2 3 2" xfId="4579" xr:uid="{00000000-0005-0000-0000-0000D0000000}"/>
    <cellStyle name="20% - Accent2 2 3 2 4" xfId="3662" xr:uid="{00000000-0005-0000-0000-0000D1000000}"/>
    <cellStyle name="20% - Accent2 2 3 2 5" xfId="2965" xr:uid="{00000000-0005-0000-0000-0000D2000000}"/>
    <cellStyle name="20% - Accent2 2 3 2 6" xfId="2266" xr:uid="{00000000-0005-0000-0000-0000D3000000}"/>
    <cellStyle name="20% - Accent2 2 3 3" xfId="810" xr:uid="{00000000-0005-0000-0000-0000D4000000}"/>
    <cellStyle name="20% - Accent2 2 3 3 2" xfId="1751" xr:uid="{00000000-0005-0000-0000-0000D5000000}"/>
    <cellStyle name="20% - Accent2 2 3 3 2 2" xfId="4813" xr:uid="{00000000-0005-0000-0000-0000D6000000}"/>
    <cellStyle name="20% - Accent2 2 3 3 3" xfId="3890" xr:uid="{00000000-0005-0000-0000-0000D7000000}"/>
    <cellStyle name="20% - Accent2 2 3 3 4" xfId="3197" xr:uid="{00000000-0005-0000-0000-0000D8000000}"/>
    <cellStyle name="20% - Accent2 2 3 3 5" xfId="2497" xr:uid="{00000000-0005-0000-0000-0000D9000000}"/>
    <cellStyle name="20% - Accent2 2 3 4" xfId="1269" xr:uid="{00000000-0005-0000-0000-0000DA000000}"/>
    <cellStyle name="20% - Accent2 2 3 4 2" xfId="4345" xr:uid="{00000000-0005-0000-0000-0000DB000000}"/>
    <cellStyle name="20% - Accent2 2 3 5" xfId="3432" xr:uid="{00000000-0005-0000-0000-0000DC000000}"/>
    <cellStyle name="20% - Accent2 2 3 6" xfId="2731" xr:uid="{00000000-0005-0000-0000-0000DD000000}"/>
    <cellStyle name="20% - Accent2 2 3 7" xfId="2030" xr:uid="{00000000-0005-0000-0000-0000DE000000}"/>
    <cellStyle name="20% - Accent2 2 3 8" xfId="5305" xr:uid="{7E6541D3-BD28-429A-AF17-47CA167D94C0}"/>
    <cellStyle name="20% - Accent2 2 4" xfId="528" xr:uid="{00000000-0005-0000-0000-0000DF000000}"/>
    <cellStyle name="20% - Accent2 2 4 2" xfId="991" xr:uid="{00000000-0005-0000-0000-0000E0000000}"/>
    <cellStyle name="20% - Accent2 2 4 2 2" xfId="4070" xr:uid="{00000000-0005-0000-0000-0000E1000000}"/>
    <cellStyle name="20% - Accent2 2 4 3" xfId="1466" xr:uid="{00000000-0005-0000-0000-0000E2000000}"/>
    <cellStyle name="20% - Accent2 2 4 3 2" xfId="4532" xr:uid="{00000000-0005-0000-0000-0000E3000000}"/>
    <cellStyle name="20% - Accent2 2 4 4" xfId="3615" xr:uid="{00000000-0005-0000-0000-0000E4000000}"/>
    <cellStyle name="20% - Accent2 2 4 5" xfId="2918" xr:uid="{00000000-0005-0000-0000-0000E5000000}"/>
    <cellStyle name="20% - Accent2 2 4 6" xfId="2219" xr:uid="{00000000-0005-0000-0000-0000E6000000}"/>
    <cellStyle name="20% - Accent2 2 5" xfId="760" xr:uid="{00000000-0005-0000-0000-0000E7000000}"/>
    <cellStyle name="20% - Accent2 2 5 2" xfId="1701" xr:uid="{00000000-0005-0000-0000-0000E8000000}"/>
    <cellStyle name="20% - Accent2 2 5 2 2" xfId="4763" xr:uid="{00000000-0005-0000-0000-0000E9000000}"/>
    <cellStyle name="20% - Accent2 2 5 3" xfId="3842" xr:uid="{00000000-0005-0000-0000-0000EA000000}"/>
    <cellStyle name="20% - Accent2 2 5 4" xfId="3149" xr:uid="{00000000-0005-0000-0000-0000EB000000}"/>
    <cellStyle name="20% - Accent2 2 5 5" xfId="2450" xr:uid="{00000000-0005-0000-0000-0000EC000000}"/>
    <cellStyle name="20% - Accent2 2 6" xfId="1221" xr:uid="{00000000-0005-0000-0000-0000ED000000}"/>
    <cellStyle name="20% - Accent2 2 6 2" xfId="4297" xr:uid="{00000000-0005-0000-0000-0000EE000000}"/>
    <cellStyle name="20% - Accent2 2 7" xfId="3384" xr:uid="{00000000-0005-0000-0000-0000EF000000}"/>
    <cellStyle name="20% - Accent2 2 8" xfId="2683" xr:uid="{00000000-0005-0000-0000-0000F0000000}"/>
    <cellStyle name="20% - Accent2 2 9" xfId="1978" xr:uid="{00000000-0005-0000-0000-0000F1000000}"/>
    <cellStyle name="20% - Accent2 3" xfId="18" xr:uid="{00000000-0005-0000-0000-0000F2000000}"/>
    <cellStyle name="20% - Accent2 3 2" xfId="168" xr:uid="{00000000-0005-0000-0000-0000F3000000}"/>
    <cellStyle name="20% - Accent2 3 2 2" xfId="576" xr:uid="{00000000-0005-0000-0000-0000F4000000}"/>
    <cellStyle name="20% - Accent2 3 2 2 2" xfId="1039" xr:uid="{00000000-0005-0000-0000-0000F5000000}"/>
    <cellStyle name="20% - Accent2 3 2 2 2 2" xfId="4118" xr:uid="{00000000-0005-0000-0000-0000F6000000}"/>
    <cellStyle name="20% - Accent2 3 2 2 3" xfId="1514" xr:uid="{00000000-0005-0000-0000-0000F7000000}"/>
    <cellStyle name="20% - Accent2 3 2 2 3 2" xfId="4580" xr:uid="{00000000-0005-0000-0000-0000F8000000}"/>
    <cellStyle name="20% - Accent2 3 2 2 4" xfId="3663" xr:uid="{00000000-0005-0000-0000-0000F9000000}"/>
    <cellStyle name="20% - Accent2 3 2 2 5" xfId="2966" xr:uid="{00000000-0005-0000-0000-0000FA000000}"/>
    <cellStyle name="20% - Accent2 3 2 2 6" xfId="2267" xr:uid="{00000000-0005-0000-0000-0000FB000000}"/>
    <cellStyle name="20% - Accent2 3 2 3" xfId="811" xr:uid="{00000000-0005-0000-0000-0000FC000000}"/>
    <cellStyle name="20% - Accent2 3 2 3 2" xfId="1752" xr:uid="{00000000-0005-0000-0000-0000FD000000}"/>
    <cellStyle name="20% - Accent2 3 2 3 2 2" xfId="4814" xr:uid="{00000000-0005-0000-0000-0000FE000000}"/>
    <cellStyle name="20% - Accent2 3 2 3 3" xfId="3891" xr:uid="{00000000-0005-0000-0000-0000FF000000}"/>
    <cellStyle name="20% - Accent2 3 2 3 4" xfId="3198" xr:uid="{00000000-0005-0000-0000-000000010000}"/>
    <cellStyle name="20% - Accent2 3 2 3 5" xfId="2498" xr:uid="{00000000-0005-0000-0000-000001010000}"/>
    <cellStyle name="20% - Accent2 3 2 4" xfId="1270" xr:uid="{00000000-0005-0000-0000-000002010000}"/>
    <cellStyle name="20% - Accent2 3 2 4 2" xfId="4346" xr:uid="{00000000-0005-0000-0000-000003010000}"/>
    <cellStyle name="20% - Accent2 3 2 5" xfId="3433" xr:uid="{00000000-0005-0000-0000-000004010000}"/>
    <cellStyle name="20% - Accent2 3 2 6" xfId="2732" xr:uid="{00000000-0005-0000-0000-000005010000}"/>
    <cellStyle name="20% - Accent2 3 2 7" xfId="2031" xr:uid="{00000000-0005-0000-0000-000006010000}"/>
    <cellStyle name="20% - Accent2 3 3" xfId="527" xr:uid="{00000000-0005-0000-0000-000007010000}"/>
    <cellStyle name="20% - Accent2 3 3 2" xfId="990" xr:uid="{00000000-0005-0000-0000-000008010000}"/>
    <cellStyle name="20% - Accent2 3 3 2 2" xfId="4069" xr:uid="{00000000-0005-0000-0000-000009010000}"/>
    <cellStyle name="20% - Accent2 3 3 3" xfId="1465" xr:uid="{00000000-0005-0000-0000-00000A010000}"/>
    <cellStyle name="20% - Accent2 3 3 3 2" xfId="4531" xr:uid="{00000000-0005-0000-0000-00000B010000}"/>
    <cellStyle name="20% - Accent2 3 3 4" xfId="3614" xr:uid="{00000000-0005-0000-0000-00000C010000}"/>
    <cellStyle name="20% - Accent2 3 3 5" xfId="2917" xr:uid="{00000000-0005-0000-0000-00000D010000}"/>
    <cellStyle name="20% - Accent2 3 3 6" xfId="2218" xr:uid="{00000000-0005-0000-0000-00000E010000}"/>
    <cellStyle name="20% - Accent2 3 4" xfId="759" xr:uid="{00000000-0005-0000-0000-00000F010000}"/>
    <cellStyle name="20% - Accent2 3 4 2" xfId="1700" xr:uid="{00000000-0005-0000-0000-000010010000}"/>
    <cellStyle name="20% - Accent2 3 4 2 2" xfId="4762" xr:uid="{00000000-0005-0000-0000-000011010000}"/>
    <cellStyle name="20% - Accent2 3 4 3" xfId="3841" xr:uid="{00000000-0005-0000-0000-000012010000}"/>
    <cellStyle name="20% - Accent2 3 4 4" xfId="3148" xr:uid="{00000000-0005-0000-0000-000013010000}"/>
    <cellStyle name="20% - Accent2 3 4 5" xfId="2449" xr:uid="{00000000-0005-0000-0000-000014010000}"/>
    <cellStyle name="20% - Accent2 3 5" xfId="1220" xr:uid="{00000000-0005-0000-0000-000015010000}"/>
    <cellStyle name="20% - Accent2 3 5 2" xfId="4296" xr:uid="{00000000-0005-0000-0000-000016010000}"/>
    <cellStyle name="20% - Accent2 3 6" xfId="3383" xr:uid="{00000000-0005-0000-0000-000017010000}"/>
    <cellStyle name="20% - Accent2 3 7" xfId="2682" xr:uid="{00000000-0005-0000-0000-000018010000}"/>
    <cellStyle name="20% - Accent2 3 8" xfId="1977" xr:uid="{00000000-0005-0000-0000-000019010000}"/>
    <cellStyle name="20% - Accent2 3 9" xfId="5319" xr:uid="{8712F7FF-1341-40BE-9BB0-6B5CBAD424AA}"/>
    <cellStyle name="20% - Accent2 4" xfId="169" xr:uid="{00000000-0005-0000-0000-00001A010000}"/>
    <cellStyle name="20% - Accent2 4 2" xfId="170" xr:uid="{00000000-0005-0000-0000-00001B010000}"/>
    <cellStyle name="20% - Accent2 4 2 2" xfId="578" xr:uid="{00000000-0005-0000-0000-00001C010000}"/>
    <cellStyle name="20% - Accent2 4 2 2 2" xfId="1041" xr:uid="{00000000-0005-0000-0000-00001D010000}"/>
    <cellStyle name="20% - Accent2 4 2 2 2 2" xfId="4120" xr:uid="{00000000-0005-0000-0000-00001E010000}"/>
    <cellStyle name="20% - Accent2 4 2 2 3" xfId="1516" xr:uid="{00000000-0005-0000-0000-00001F010000}"/>
    <cellStyle name="20% - Accent2 4 2 2 3 2" xfId="4582" xr:uid="{00000000-0005-0000-0000-000020010000}"/>
    <cellStyle name="20% - Accent2 4 2 2 4" xfId="3665" xr:uid="{00000000-0005-0000-0000-000021010000}"/>
    <cellStyle name="20% - Accent2 4 2 2 5" xfId="2968" xr:uid="{00000000-0005-0000-0000-000022010000}"/>
    <cellStyle name="20% - Accent2 4 2 2 6" xfId="2269" xr:uid="{00000000-0005-0000-0000-000023010000}"/>
    <cellStyle name="20% - Accent2 4 2 3" xfId="813" xr:uid="{00000000-0005-0000-0000-000024010000}"/>
    <cellStyle name="20% - Accent2 4 2 3 2" xfId="1754" xr:uid="{00000000-0005-0000-0000-000025010000}"/>
    <cellStyle name="20% - Accent2 4 2 3 2 2" xfId="4816" xr:uid="{00000000-0005-0000-0000-000026010000}"/>
    <cellStyle name="20% - Accent2 4 2 3 3" xfId="3893" xr:uid="{00000000-0005-0000-0000-000027010000}"/>
    <cellStyle name="20% - Accent2 4 2 3 4" xfId="3200" xr:uid="{00000000-0005-0000-0000-000028010000}"/>
    <cellStyle name="20% - Accent2 4 2 3 5" xfId="2500" xr:uid="{00000000-0005-0000-0000-000029010000}"/>
    <cellStyle name="20% - Accent2 4 2 4" xfId="1272" xr:uid="{00000000-0005-0000-0000-00002A010000}"/>
    <cellStyle name="20% - Accent2 4 2 4 2" xfId="4348" xr:uid="{00000000-0005-0000-0000-00002B010000}"/>
    <cellStyle name="20% - Accent2 4 2 5" xfId="3435" xr:uid="{00000000-0005-0000-0000-00002C010000}"/>
    <cellStyle name="20% - Accent2 4 2 6" xfId="2734" xr:uid="{00000000-0005-0000-0000-00002D010000}"/>
    <cellStyle name="20% - Accent2 4 2 7" xfId="2033" xr:uid="{00000000-0005-0000-0000-00002E010000}"/>
    <cellStyle name="20% - Accent2 4 3" xfId="577" xr:uid="{00000000-0005-0000-0000-00002F010000}"/>
    <cellStyle name="20% - Accent2 4 3 2" xfId="1040" xr:uid="{00000000-0005-0000-0000-000030010000}"/>
    <cellStyle name="20% - Accent2 4 3 2 2" xfId="4119" xr:uid="{00000000-0005-0000-0000-000031010000}"/>
    <cellStyle name="20% - Accent2 4 3 3" xfId="1515" xr:uid="{00000000-0005-0000-0000-000032010000}"/>
    <cellStyle name="20% - Accent2 4 3 3 2" xfId="4581" xr:uid="{00000000-0005-0000-0000-000033010000}"/>
    <cellStyle name="20% - Accent2 4 3 4" xfId="3664" xr:uid="{00000000-0005-0000-0000-000034010000}"/>
    <cellStyle name="20% - Accent2 4 3 5" xfId="2967" xr:uid="{00000000-0005-0000-0000-000035010000}"/>
    <cellStyle name="20% - Accent2 4 3 6" xfId="2268" xr:uid="{00000000-0005-0000-0000-000036010000}"/>
    <cellStyle name="20% - Accent2 4 4" xfId="812" xr:uid="{00000000-0005-0000-0000-000037010000}"/>
    <cellStyle name="20% - Accent2 4 4 2" xfId="1753" xr:uid="{00000000-0005-0000-0000-000038010000}"/>
    <cellStyle name="20% - Accent2 4 4 2 2" xfId="4815" xr:uid="{00000000-0005-0000-0000-000039010000}"/>
    <cellStyle name="20% - Accent2 4 4 3" xfId="3892" xr:uid="{00000000-0005-0000-0000-00003A010000}"/>
    <cellStyle name="20% - Accent2 4 4 4" xfId="3199" xr:uid="{00000000-0005-0000-0000-00003B010000}"/>
    <cellStyle name="20% - Accent2 4 4 5" xfId="2499" xr:uid="{00000000-0005-0000-0000-00003C010000}"/>
    <cellStyle name="20% - Accent2 4 5" xfId="1271" xr:uid="{00000000-0005-0000-0000-00003D010000}"/>
    <cellStyle name="20% - Accent2 4 5 2" xfId="4347" xr:uid="{00000000-0005-0000-0000-00003E010000}"/>
    <cellStyle name="20% - Accent2 4 6" xfId="3434" xr:uid="{00000000-0005-0000-0000-00003F010000}"/>
    <cellStyle name="20% - Accent2 4 7" xfId="2733" xr:uid="{00000000-0005-0000-0000-000040010000}"/>
    <cellStyle name="20% - Accent2 4 8" xfId="2032" xr:uid="{00000000-0005-0000-0000-000041010000}"/>
    <cellStyle name="20% - Accent3" xfId="5249" builtinId="38" customBuiltin="1"/>
    <cellStyle name="20% - Accent3 2" xfId="21" xr:uid="{00000000-0005-0000-0000-000042010000}"/>
    <cellStyle name="20% - Accent3 2 10" xfId="5265" xr:uid="{0E3B3B21-74A8-40D3-9B3A-6E09649F131C}"/>
    <cellStyle name="20% - Accent3 2 2" xfId="171" xr:uid="{00000000-0005-0000-0000-000043010000}"/>
    <cellStyle name="20% - Accent3 2 2 2" xfId="172" xr:uid="{00000000-0005-0000-0000-000044010000}"/>
    <cellStyle name="20% - Accent3 2 2 2 2" xfId="580" xr:uid="{00000000-0005-0000-0000-000045010000}"/>
    <cellStyle name="20% - Accent3 2 2 2 2 2" xfId="1043" xr:uid="{00000000-0005-0000-0000-000046010000}"/>
    <cellStyle name="20% - Accent3 2 2 2 2 2 2" xfId="4122" xr:uid="{00000000-0005-0000-0000-000047010000}"/>
    <cellStyle name="20% - Accent3 2 2 2 2 3" xfId="1518" xr:uid="{00000000-0005-0000-0000-000048010000}"/>
    <cellStyle name="20% - Accent3 2 2 2 2 3 2" xfId="4584" xr:uid="{00000000-0005-0000-0000-000049010000}"/>
    <cellStyle name="20% - Accent3 2 2 2 2 4" xfId="3667" xr:uid="{00000000-0005-0000-0000-00004A010000}"/>
    <cellStyle name="20% - Accent3 2 2 2 2 5" xfId="2970" xr:uid="{00000000-0005-0000-0000-00004B010000}"/>
    <cellStyle name="20% - Accent3 2 2 2 2 6" xfId="2271" xr:uid="{00000000-0005-0000-0000-00004C010000}"/>
    <cellStyle name="20% - Accent3 2 2 2 3" xfId="815" xr:uid="{00000000-0005-0000-0000-00004D010000}"/>
    <cellStyle name="20% - Accent3 2 2 2 3 2" xfId="1756" xr:uid="{00000000-0005-0000-0000-00004E010000}"/>
    <cellStyle name="20% - Accent3 2 2 2 3 2 2" xfId="4818" xr:uid="{00000000-0005-0000-0000-00004F010000}"/>
    <cellStyle name="20% - Accent3 2 2 2 3 3" xfId="3895" xr:uid="{00000000-0005-0000-0000-000050010000}"/>
    <cellStyle name="20% - Accent3 2 2 2 3 4" xfId="3202" xr:uid="{00000000-0005-0000-0000-000051010000}"/>
    <cellStyle name="20% - Accent3 2 2 2 3 5" xfId="2502" xr:uid="{00000000-0005-0000-0000-000052010000}"/>
    <cellStyle name="20% - Accent3 2 2 2 4" xfId="1274" xr:uid="{00000000-0005-0000-0000-000053010000}"/>
    <cellStyle name="20% - Accent3 2 2 2 4 2" xfId="4350" xr:uid="{00000000-0005-0000-0000-000054010000}"/>
    <cellStyle name="20% - Accent3 2 2 2 5" xfId="3437" xr:uid="{00000000-0005-0000-0000-000055010000}"/>
    <cellStyle name="20% - Accent3 2 2 2 6" xfId="2736" xr:uid="{00000000-0005-0000-0000-000056010000}"/>
    <cellStyle name="20% - Accent3 2 2 2 7" xfId="2035" xr:uid="{00000000-0005-0000-0000-000057010000}"/>
    <cellStyle name="20% - Accent3 2 2 3" xfId="579" xr:uid="{00000000-0005-0000-0000-000058010000}"/>
    <cellStyle name="20% - Accent3 2 2 3 2" xfId="1042" xr:uid="{00000000-0005-0000-0000-000059010000}"/>
    <cellStyle name="20% - Accent3 2 2 3 2 2" xfId="4121" xr:uid="{00000000-0005-0000-0000-00005A010000}"/>
    <cellStyle name="20% - Accent3 2 2 3 3" xfId="1517" xr:uid="{00000000-0005-0000-0000-00005B010000}"/>
    <cellStyle name="20% - Accent3 2 2 3 3 2" xfId="4583" xr:uid="{00000000-0005-0000-0000-00005C010000}"/>
    <cellStyle name="20% - Accent3 2 2 3 4" xfId="3666" xr:uid="{00000000-0005-0000-0000-00005D010000}"/>
    <cellStyle name="20% - Accent3 2 2 3 5" xfId="2969" xr:uid="{00000000-0005-0000-0000-00005E010000}"/>
    <cellStyle name="20% - Accent3 2 2 3 6" xfId="2270" xr:uid="{00000000-0005-0000-0000-00005F010000}"/>
    <cellStyle name="20% - Accent3 2 2 4" xfId="814" xr:uid="{00000000-0005-0000-0000-000060010000}"/>
    <cellStyle name="20% - Accent3 2 2 4 2" xfId="1755" xr:uid="{00000000-0005-0000-0000-000061010000}"/>
    <cellStyle name="20% - Accent3 2 2 4 2 2" xfId="4817" xr:uid="{00000000-0005-0000-0000-000062010000}"/>
    <cellStyle name="20% - Accent3 2 2 4 3" xfId="3894" xr:uid="{00000000-0005-0000-0000-000063010000}"/>
    <cellStyle name="20% - Accent3 2 2 4 4" xfId="3201" xr:uid="{00000000-0005-0000-0000-000064010000}"/>
    <cellStyle name="20% - Accent3 2 2 4 5" xfId="2501" xr:uid="{00000000-0005-0000-0000-000065010000}"/>
    <cellStyle name="20% - Accent3 2 2 5" xfId="1273" xr:uid="{00000000-0005-0000-0000-000066010000}"/>
    <cellStyle name="20% - Accent3 2 2 5 2" xfId="4349" xr:uid="{00000000-0005-0000-0000-000067010000}"/>
    <cellStyle name="20% - Accent3 2 2 6" xfId="3436" xr:uid="{00000000-0005-0000-0000-000068010000}"/>
    <cellStyle name="20% - Accent3 2 2 7" xfId="2735" xr:uid="{00000000-0005-0000-0000-000069010000}"/>
    <cellStyle name="20% - Accent3 2 2 8" xfId="2034" xr:uid="{00000000-0005-0000-0000-00006A010000}"/>
    <cellStyle name="20% - Accent3 2 2 9" xfId="5322" xr:uid="{59DEF0E2-E10F-4852-B630-3EDD21E32E72}"/>
    <cellStyle name="20% - Accent3 2 3" xfId="173" xr:uid="{00000000-0005-0000-0000-00006B010000}"/>
    <cellStyle name="20% - Accent3 2 3 2" xfId="581" xr:uid="{00000000-0005-0000-0000-00006C010000}"/>
    <cellStyle name="20% - Accent3 2 3 2 2" xfId="1044" xr:uid="{00000000-0005-0000-0000-00006D010000}"/>
    <cellStyle name="20% - Accent3 2 3 2 2 2" xfId="4123" xr:uid="{00000000-0005-0000-0000-00006E010000}"/>
    <cellStyle name="20% - Accent3 2 3 2 3" xfId="1519" xr:uid="{00000000-0005-0000-0000-00006F010000}"/>
    <cellStyle name="20% - Accent3 2 3 2 3 2" xfId="4585" xr:uid="{00000000-0005-0000-0000-000070010000}"/>
    <cellStyle name="20% - Accent3 2 3 2 4" xfId="3668" xr:uid="{00000000-0005-0000-0000-000071010000}"/>
    <cellStyle name="20% - Accent3 2 3 2 5" xfId="2971" xr:uid="{00000000-0005-0000-0000-000072010000}"/>
    <cellStyle name="20% - Accent3 2 3 2 6" xfId="2272" xr:uid="{00000000-0005-0000-0000-000073010000}"/>
    <cellStyle name="20% - Accent3 2 3 3" xfId="816" xr:uid="{00000000-0005-0000-0000-000074010000}"/>
    <cellStyle name="20% - Accent3 2 3 3 2" xfId="1757" xr:uid="{00000000-0005-0000-0000-000075010000}"/>
    <cellStyle name="20% - Accent3 2 3 3 2 2" xfId="4819" xr:uid="{00000000-0005-0000-0000-000076010000}"/>
    <cellStyle name="20% - Accent3 2 3 3 3" xfId="3896" xr:uid="{00000000-0005-0000-0000-000077010000}"/>
    <cellStyle name="20% - Accent3 2 3 3 4" xfId="3203" xr:uid="{00000000-0005-0000-0000-000078010000}"/>
    <cellStyle name="20% - Accent3 2 3 3 5" xfId="2503" xr:uid="{00000000-0005-0000-0000-000079010000}"/>
    <cellStyle name="20% - Accent3 2 3 4" xfId="1275" xr:uid="{00000000-0005-0000-0000-00007A010000}"/>
    <cellStyle name="20% - Accent3 2 3 4 2" xfId="4351" xr:uid="{00000000-0005-0000-0000-00007B010000}"/>
    <cellStyle name="20% - Accent3 2 3 5" xfId="3438" xr:uid="{00000000-0005-0000-0000-00007C010000}"/>
    <cellStyle name="20% - Accent3 2 3 6" xfId="2737" xr:uid="{00000000-0005-0000-0000-00007D010000}"/>
    <cellStyle name="20% - Accent3 2 3 7" xfId="2036" xr:uid="{00000000-0005-0000-0000-00007E010000}"/>
    <cellStyle name="20% - Accent3 2 3 8" xfId="5306" xr:uid="{B37773A9-6636-42FC-940D-C70BC845F14A}"/>
    <cellStyle name="20% - Accent3 2 4" xfId="530" xr:uid="{00000000-0005-0000-0000-00007F010000}"/>
    <cellStyle name="20% - Accent3 2 4 2" xfId="993" xr:uid="{00000000-0005-0000-0000-000080010000}"/>
    <cellStyle name="20% - Accent3 2 4 2 2" xfId="4072" xr:uid="{00000000-0005-0000-0000-000081010000}"/>
    <cellStyle name="20% - Accent3 2 4 3" xfId="1468" xr:uid="{00000000-0005-0000-0000-000082010000}"/>
    <cellStyle name="20% - Accent3 2 4 3 2" xfId="4534" xr:uid="{00000000-0005-0000-0000-000083010000}"/>
    <cellStyle name="20% - Accent3 2 4 4" xfId="3617" xr:uid="{00000000-0005-0000-0000-000084010000}"/>
    <cellStyle name="20% - Accent3 2 4 5" xfId="2920" xr:uid="{00000000-0005-0000-0000-000085010000}"/>
    <cellStyle name="20% - Accent3 2 4 6" xfId="2221" xr:uid="{00000000-0005-0000-0000-000086010000}"/>
    <cellStyle name="20% - Accent3 2 5" xfId="762" xr:uid="{00000000-0005-0000-0000-000087010000}"/>
    <cellStyle name="20% - Accent3 2 5 2" xfId="1703" xr:uid="{00000000-0005-0000-0000-000088010000}"/>
    <cellStyle name="20% - Accent3 2 5 2 2" xfId="4765" xr:uid="{00000000-0005-0000-0000-000089010000}"/>
    <cellStyle name="20% - Accent3 2 5 3" xfId="3844" xr:uid="{00000000-0005-0000-0000-00008A010000}"/>
    <cellStyle name="20% - Accent3 2 5 4" xfId="3151" xr:uid="{00000000-0005-0000-0000-00008B010000}"/>
    <cellStyle name="20% - Accent3 2 5 5" xfId="2452" xr:uid="{00000000-0005-0000-0000-00008C010000}"/>
    <cellStyle name="20% - Accent3 2 6" xfId="1223" xr:uid="{00000000-0005-0000-0000-00008D010000}"/>
    <cellStyle name="20% - Accent3 2 6 2" xfId="4299" xr:uid="{00000000-0005-0000-0000-00008E010000}"/>
    <cellStyle name="20% - Accent3 2 7" xfId="3386" xr:uid="{00000000-0005-0000-0000-00008F010000}"/>
    <cellStyle name="20% - Accent3 2 8" xfId="2685" xr:uid="{00000000-0005-0000-0000-000090010000}"/>
    <cellStyle name="20% - Accent3 2 9" xfId="1980" xr:uid="{00000000-0005-0000-0000-000091010000}"/>
    <cellStyle name="20% - Accent3 3" xfId="20" xr:uid="{00000000-0005-0000-0000-000092010000}"/>
    <cellStyle name="20% - Accent3 3 2" xfId="174" xr:uid="{00000000-0005-0000-0000-000093010000}"/>
    <cellStyle name="20% - Accent3 3 2 2" xfId="582" xr:uid="{00000000-0005-0000-0000-000094010000}"/>
    <cellStyle name="20% - Accent3 3 2 2 2" xfId="1045" xr:uid="{00000000-0005-0000-0000-000095010000}"/>
    <cellStyle name="20% - Accent3 3 2 2 2 2" xfId="4124" xr:uid="{00000000-0005-0000-0000-000096010000}"/>
    <cellStyle name="20% - Accent3 3 2 2 3" xfId="1520" xr:uid="{00000000-0005-0000-0000-000097010000}"/>
    <cellStyle name="20% - Accent3 3 2 2 3 2" xfId="4586" xr:uid="{00000000-0005-0000-0000-000098010000}"/>
    <cellStyle name="20% - Accent3 3 2 2 4" xfId="3669" xr:uid="{00000000-0005-0000-0000-000099010000}"/>
    <cellStyle name="20% - Accent3 3 2 2 5" xfId="2972" xr:uid="{00000000-0005-0000-0000-00009A010000}"/>
    <cellStyle name="20% - Accent3 3 2 2 6" xfId="2273" xr:uid="{00000000-0005-0000-0000-00009B010000}"/>
    <cellStyle name="20% - Accent3 3 2 3" xfId="817" xr:uid="{00000000-0005-0000-0000-00009C010000}"/>
    <cellStyle name="20% - Accent3 3 2 3 2" xfId="1758" xr:uid="{00000000-0005-0000-0000-00009D010000}"/>
    <cellStyle name="20% - Accent3 3 2 3 2 2" xfId="4820" xr:uid="{00000000-0005-0000-0000-00009E010000}"/>
    <cellStyle name="20% - Accent3 3 2 3 3" xfId="3897" xr:uid="{00000000-0005-0000-0000-00009F010000}"/>
    <cellStyle name="20% - Accent3 3 2 3 4" xfId="3204" xr:uid="{00000000-0005-0000-0000-0000A0010000}"/>
    <cellStyle name="20% - Accent3 3 2 3 5" xfId="2504" xr:uid="{00000000-0005-0000-0000-0000A1010000}"/>
    <cellStyle name="20% - Accent3 3 2 4" xfId="1276" xr:uid="{00000000-0005-0000-0000-0000A2010000}"/>
    <cellStyle name="20% - Accent3 3 2 4 2" xfId="4352" xr:uid="{00000000-0005-0000-0000-0000A3010000}"/>
    <cellStyle name="20% - Accent3 3 2 5" xfId="3439" xr:uid="{00000000-0005-0000-0000-0000A4010000}"/>
    <cellStyle name="20% - Accent3 3 2 6" xfId="2738" xr:uid="{00000000-0005-0000-0000-0000A5010000}"/>
    <cellStyle name="20% - Accent3 3 2 7" xfId="2037" xr:uid="{00000000-0005-0000-0000-0000A6010000}"/>
    <cellStyle name="20% - Accent3 3 3" xfId="529" xr:uid="{00000000-0005-0000-0000-0000A7010000}"/>
    <cellStyle name="20% - Accent3 3 3 2" xfId="992" xr:uid="{00000000-0005-0000-0000-0000A8010000}"/>
    <cellStyle name="20% - Accent3 3 3 2 2" xfId="4071" xr:uid="{00000000-0005-0000-0000-0000A9010000}"/>
    <cellStyle name="20% - Accent3 3 3 3" xfId="1467" xr:uid="{00000000-0005-0000-0000-0000AA010000}"/>
    <cellStyle name="20% - Accent3 3 3 3 2" xfId="4533" xr:uid="{00000000-0005-0000-0000-0000AB010000}"/>
    <cellStyle name="20% - Accent3 3 3 4" xfId="3616" xr:uid="{00000000-0005-0000-0000-0000AC010000}"/>
    <cellStyle name="20% - Accent3 3 3 5" xfId="2919" xr:uid="{00000000-0005-0000-0000-0000AD010000}"/>
    <cellStyle name="20% - Accent3 3 3 6" xfId="2220" xr:uid="{00000000-0005-0000-0000-0000AE010000}"/>
    <cellStyle name="20% - Accent3 3 4" xfId="761" xr:uid="{00000000-0005-0000-0000-0000AF010000}"/>
    <cellStyle name="20% - Accent3 3 4 2" xfId="1702" xr:uid="{00000000-0005-0000-0000-0000B0010000}"/>
    <cellStyle name="20% - Accent3 3 4 2 2" xfId="4764" xr:uid="{00000000-0005-0000-0000-0000B1010000}"/>
    <cellStyle name="20% - Accent3 3 4 3" xfId="3843" xr:uid="{00000000-0005-0000-0000-0000B2010000}"/>
    <cellStyle name="20% - Accent3 3 4 4" xfId="3150" xr:uid="{00000000-0005-0000-0000-0000B3010000}"/>
    <cellStyle name="20% - Accent3 3 4 5" xfId="2451" xr:uid="{00000000-0005-0000-0000-0000B4010000}"/>
    <cellStyle name="20% - Accent3 3 5" xfId="1222" xr:uid="{00000000-0005-0000-0000-0000B5010000}"/>
    <cellStyle name="20% - Accent3 3 5 2" xfId="4298" xr:uid="{00000000-0005-0000-0000-0000B6010000}"/>
    <cellStyle name="20% - Accent3 3 6" xfId="3385" xr:uid="{00000000-0005-0000-0000-0000B7010000}"/>
    <cellStyle name="20% - Accent3 3 7" xfId="2684" xr:uid="{00000000-0005-0000-0000-0000B8010000}"/>
    <cellStyle name="20% - Accent3 3 8" xfId="1979" xr:uid="{00000000-0005-0000-0000-0000B9010000}"/>
    <cellStyle name="20% - Accent3 3 9" xfId="5321" xr:uid="{46F66540-DCE2-4AE4-A866-82221E1C06A6}"/>
    <cellStyle name="20% - Accent3 4" xfId="175" xr:uid="{00000000-0005-0000-0000-0000BA010000}"/>
    <cellStyle name="20% - Accent3 4 2" xfId="176" xr:uid="{00000000-0005-0000-0000-0000BB010000}"/>
    <cellStyle name="20% - Accent3 4 2 2" xfId="584" xr:uid="{00000000-0005-0000-0000-0000BC010000}"/>
    <cellStyle name="20% - Accent3 4 2 2 2" xfId="1047" xr:uid="{00000000-0005-0000-0000-0000BD010000}"/>
    <cellStyle name="20% - Accent3 4 2 2 2 2" xfId="4126" xr:uid="{00000000-0005-0000-0000-0000BE010000}"/>
    <cellStyle name="20% - Accent3 4 2 2 3" xfId="1522" xr:uid="{00000000-0005-0000-0000-0000BF010000}"/>
    <cellStyle name="20% - Accent3 4 2 2 3 2" xfId="4588" xr:uid="{00000000-0005-0000-0000-0000C0010000}"/>
    <cellStyle name="20% - Accent3 4 2 2 4" xfId="3671" xr:uid="{00000000-0005-0000-0000-0000C1010000}"/>
    <cellStyle name="20% - Accent3 4 2 2 5" xfId="2974" xr:uid="{00000000-0005-0000-0000-0000C2010000}"/>
    <cellStyle name="20% - Accent3 4 2 2 6" xfId="2275" xr:uid="{00000000-0005-0000-0000-0000C3010000}"/>
    <cellStyle name="20% - Accent3 4 2 3" xfId="819" xr:uid="{00000000-0005-0000-0000-0000C4010000}"/>
    <cellStyle name="20% - Accent3 4 2 3 2" xfId="1760" xr:uid="{00000000-0005-0000-0000-0000C5010000}"/>
    <cellStyle name="20% - Accent3 4 2 3 2 2" xfId="4822" xr:uid="{00000000-0005-0000-0000-0000C6010000}"/>
    <cellStyle name="20% - Accent3 4 2 3 3" xfId="3899" xr:uid="{00000000-0005-0000-0000-0000C7010000}"/>
    <cellStyle name="20% - Accent3 4 2 3 4" xfId="3206" xr:uid="{00000000-0005-0000-0000-0000C8010000}"/>
    <cellStyle name="20% - Accent3 4 2 3 5" xfId="2506" xr:uid="{00000000-0005-0000-0000-0000C9010000}"/>
    <cellStyle name="20% - Accent3 4 2 4" xfId="1278" xr:uid="{00000000-0005-0000-0000-0000CA010000}"/>
    <cellStyle name="20% - Accent3 4 2 4 2" xfId="4354" xr:uid="{00000000-0005-0000-0000-0000CB010000}"/>
    <cellStyle name="20% - Accent3 4 2 5" xfId="3441" xr:uid="{00000000-0005-0000-0000-0000CC010000}"/>
    <cellStyle name="20% - Accent3 4 2 6" xfId="2740" xr:uid="{00000000-0005-0000-0000-0000CD010000}"/>
    <cellStyle name="20% - Accent3 4 2 7" xfId="2039" xr:uid="{00000000-0005-0000-0000-0000CE010000}"/>
    <cellStyle name="20% - Accent3 4 3" xfId="583" xr:uid="{00000000-0005-0000-0000-0000CF010000}"/>
    <cellStyle name="20% - Accent3 4 3 2" xfId="1046" xr:uid="{00000000-0005-0000-0000-0000D0010000}"/>
    <cellStyle name="20% - Accent3 4 3 2 2" xfId="4125" xr:uid="{00000000-0005-0000-0000-0000D1010000}"/>
    <cellStyle name="20% - Accent3 4 3 3" xfId="1521" xr:uid="{00000000-0005-0000-0000-0000D2010000}"/>
    <cellStyle name="20% - Accent3 4 3 3 2" xfId="4587" xr:uid="{00000000-0005-0000-0000-0000D3010000}"/>
    <cellStyle name="20% - Accent3 4 3 4" xfId="3670" xr:uid="{00000000-0005-0000-0000-0000D4010000}"/>
    <cellStyle name="20% - Accent3 4 3 5" xfId="2973" xr:uid="{00000000-0005-0000-0000-0000D5010000}"/>
    <cellStyle name="20% - Accent3 4 3 6" xfId="2274" xr:uid="{00000000-0005-0000-0000-0000D6010000}"/>
    <cellStyle name="20% - Accent3 4 4" xfId="818" xr:uid="{00000000-0005-0000-0000-0000D7010000}"/>
    <cellStyle name="20% - Accent3 4 4 2" xfId="1759" xr:uid="{00000000-0005-0000-0000-0000D8010000}"/>
    <cellStyle name="20% - Accent3 4 4 2 2" xfId="4821" xr:uid="{00000000-0005-0000-0000-0000D9010000}"/>
    <cellStyle name="20% - Accent3 4 4 3" xfId="3898" xr:uid="{00000000-0005-0000-0000-0000DA010000}"/>
    <cellStyle name="20% - Accent3 4 4 4" xfId="3205" xr:uid="{00000000-0005-0000-0000-0000DB010000}"/>
    <cellStyle name="20% - Accent3 4 4 5" xfId="2505" xr:uid="{00000000-0005-0000-0000-0000DC010000}"/>
    <cellStyle name="20% - Accent3 4 5" xfId="1277" xr:uid="{00000000-0005-0000-0000-0000DD010000}"/>
    <cellStyle name="20% - Accent3 4 5 2" xfId="4353" xr:uid="{00000000-0005-0000-0000-0000DE010000}"/>
    <cellStyle name="20% - Accent3 4 6" xfId="3440" xr:uid="{00000000-0005-0000-0000-0000DF010000}"/>
    <cellStyle name="20% - Accent3 4 7" xfId="2739" xr:uid="{00000000-0005-0000-0000-0000E0010000}"/>
    <cellStyle name="20% - Accent3 4 8" xfId="2038" xr:uid="{00000000-0005-0000-0000-0000E1010000}"/>
    <cellStyle name="20% - Accent4" xfId="5252" builtinId="42" customBuiltin="1"/>
    <cellStyle name="20% - Accent4 2" xfId="23" xr:uid="{00000000-0005-0000-0000-0000E2010000}"/>
    <cellStyle name="20% - Accent4 2 10" xfId="5266" xr:uid="{E7598600-7436-4B6B-8D38-D51618080C76}"/>
    <cellStyle name="20% - Accent4 2 2" xfId="177" xr:uid="{00000000-0005-0000-0000-0000E3010000}"/>
    <cellStyle name="20% - Accent4 2 2 2" xfId="178" xr:uid="{00000000-0005-0000-0000-0000E4010000}"/>
    <cellStyle name="20% - Accent4 2 2 2 2" xfId="586" xr:uid="{00000000-0005-0000-0000-0000E5010000}"/>
    <cellStyle name="20% - Accent4 2 2 2 2 2" xfId="1049" xr:uid="{00000000-0005-0000-0000-0000E6010000}"/>
    <cellStyle name="20% - Accent4 2 2 2 2 2 2" xfId="4128" xr:uid="{00000000-0005-0000-0000-0000E7010000}"/>
    <cellStyle name="20% - Accent4 2 2 2 2 3" xfId="1524" xr:uid="{00000000-0005-0000-0000-0000E8010000}"/>
    <cellStyle name="20% - Accent4 2 2 2 2 3 2" xfId="4590" xr:uid="{00000000-0005-0000-0000-0000E9010000}"/>
    <cellStyle name="20% - Accent4 2 2 2 2 4" xfId="3673" xr:uid="{00000000-0005-0000-0000-0000EA010000}"/>
    <cellStyle name="20% - Accent4 2 2 2 2 5" xfId="2976" xr:uid="{00000000-0005-0000-0000-0000EB010000}"/>
    <cellStyle name="20% - Accent4 2 2 2 2 6" xfId="2277" xr:uid="{00000000-0005-0000-0000-0000EC010000}"/>
    <cellStyle name="20% - Accent4 2 2 2 3" xfId="821" xr:uid="{00000000-0005-0000-0000-0000ED010000}"/>
    <cellStyle name="20% - Accent4 2 2 2 3 2" xfId="1762" xr:uid="{00000000-0005-0000-0000-0000EE010000}"/>
    <cellStyle name="20% - Accent4 2 2 2 3 2 2" xfId="4824" xr:uid="{00000000-0005-0000-0000-0000EF010000}"/>
    <cellStyle name="20% - Accent4 2 2 2 3 3" xfId="3901" xr:uid="{00000000-0005-0000-0000-0000F0010000}"/>
    <cellStyle name="20% - Accent4 2 2 2 3 4" xfId="3208" xr:uid="{00000000-0005-0000-0000-0000F1010000}"/>
    <cellStyle name="20% - Accent4 2 2 2 3 5" xfId="2508" xr:uid="{00000000-0005-0000-0000-0000F2010000}"/>
    <cellStyle name="20% - Accent4 2 2 2 4" xfId="1280" xr:uid="{00000000-0005-0000-0000-0000F3010000}"/>
    <cellStyle name="20% - Accent4 2 2 2 4 2" xfId="4356" xr:uid="{00000000-0005-0000-0000-0000F4010000}"/>
    <cellStyle name="20% - Accent4 2 2 2 5" xfId="3443" xr:uid="{00000000-0005-0000-0000-0000F5010000}"/>
    <cellStyle name="20% - Accent4 2 2 2 6" xfId="2742" xr:uid="{00000000-0005-0000-0000-0000F6010000}"/>
    <cellStyle name="20% - Accent4 2 2 2 7" xfId="2041" xr:uid="{00000000-0005-0000-0000-0000F7010000}"/>
    <cellStyle name="20% - Accent4 2 2 3" xfId="585" xr:uid="{00000000-0005-0000-0000-0000F8010000}"/>
    <cellStyle name="20% - Accent4 2 2 3 2" xfId="1048" xr:uid="{00000000-0005-0000-0000-0000F9010000}"/>
    <cellStyle name="20% - Accent4 2 2 3 2 2" xfId="4127" xr:uid="{00000000-0005-0000-0000-0000FA010000}"/>
    <cellStyle name="20% - Accent4 2 2 3 3" xfId="1523" xr:uid="{00000000-0005-0000-0000-0000FB010000}"/>
    <cellStyle name="20% - Accent4 2 2 3 3 2" xfId="4589" xr:uid="{00000000-0005-0000-0000-0000FC010000}"/>
    <cellStyle name="20% - Accent4 2 2 3 4" xfId="3672" xr:uid="{00000000-0005-0000-0000-0000FD010000}"/>
    <cellStyle name="20% - Accent4 2 2 3 5" xfId="2975" xr:uid="{00000000-0005-0000-0000-0000FE010000}"/>
    <cellStyle name="20% - Accent4 2 2 3 6" xfId="2276" xr:uid="{00000000-0005-0000-0000-0000FF010000}"/>
    <cellStyle name="20% - Accent4 2 2 4" xfId="820" xr:uid="{00000000-0005-0000-0000-000000020000}"/>
    <cellStyle name="20% - Accent4 2 2 4 2" xfId="1761" xr:uid="{00000000-0005-0000-0000-000001020000}"/>
    <cellStyle name="20% - Accent4 2 2 4 2 2" xfId="4823" xr:uid="{00000000-0005-0000-0000-000002020000}"/>
    <cellStyle name="20% - Accent4 2 2 4 3" xfId="3900" xr:uid="{00000000-0005-0000-0000-000003020000}"/>
    <cellStyle name="20% - Accent4 2 2 4 4" xfId="3207" xr:uid="{00000000-0005-0000-0000-000004020000}"/>
    <cellStyle name="20% - Accent4 2 2 4 5" xfId="2507" xr:uid="{00000000-0005-0000-0000-000005020000}"/>
    <cellStyle name="20% - Accent4 2 2 5" xfId="1279" xr:uid="{00000000-0005-0000-0000-000006020000}"/>
    <cellStyle name="20% - Accent4 2 2 5 2" xfId="4355" xr:uid="{00000000-0005-0000-0000-000007020000}"/>
    <cellStyle name="20% - Accent4 2 2 6" xfId="3442" xr:uid="{00000000-0005-0000-0000-000008020000}"/>
    <cellStyle name="20% - Accent4 2 2 7" xfId="2741" xr:uid="{00000000-0005-0000-0000-000009020000}"/>
    <cellStyle name="20% - Accent4 2 2 8" xfId="2040" xr:uid="{00000000-0005-0000-0000-00000A020000}"/>
    <cellStyle name="20% - Accent4 2 2 9" xfId="5324" xr:uid="{050286B1-DDBB-43D2-B612-C1211855D41F}"/>
    <cellStyle name="20% - Accent4 2 3" xfId="179" xr:uid="{00000000-0005-0000-0000-00000B020000}"/>
    <cellStyle name="20% - Accent4 2 3 2" xfId="587" xr:uid="{00000000-0005-0000-0000-00000C020000}"/>
    <cellStyle name="20% - Accent4 2 3 2 2" xfId="1050" xr:uid="{00000000-0005-0000-0000-00000D020000}"/>
    <cellStyle name="20% - Accent4 2 3 2 2 2" xfId="4129" xr:uid="{00000000-0005-0000-0000-00000E020000}"/>
    <cellStyle name="20% - Accent4 2 3 2 3" xfId="1525" xr:uid="{00000000-0005-0000-0000-00000F020000}"/>
    <cellStyle name="20% - Accent4 2 3 2 3 2" xfId="4591" xr:uid="{00000000-0005-0000-0000-000010020000}"/>
    <cellStyle name="20% - Accent4 2 3 2 4" xfId="3674" xr:uid="{00000000-0005-0000-0000-000011020000}"/>
    <cellStyle name="20% - Accent4 2 3 2 5" xfId="2977" xr:uid="{00000000-0005-0000-0000-000012020000}"/>
    <cellStyle name="20% - Accent4 2 3 2 6" xfId="2278" xr:uid="{00000000-0005-0000-0000-000013020000}"/>
    <cellStyle name="20% - Accent4 2 3 3" xfId="822" xr:uid="{00000000-0005-0000-0000-000014020000}"/>
    <cellStyle name="20% - Accent4 2 3 3 2" xfId="1763" xr:uid="{00000000-0005-0000-0000-000015020000}"/>
    <cellStyle name="20% - Accent4 2 3 3 2 2" xfId="4825" xr:uid="{00000000-0005-0000-0000-000016020000}"/>
    <cellStyle name="20% - Accent4 2 3 3 3" xfId="3902" xr:uid="{00000000-0005-0000-0000-000017020000}"/>
    <cellStyle name="20% - Accent4 2 3 3 4" xfId="3209" xr:uid="{00000000-0005-0000-0000-000018020000}"/>
    <cellStyle name="20% - Accent4 2 3 3 5" xfId="2509" xr:uid="{00000000-0005-0000-0000-000019020000}"/>
    <cellStyle name="20% - Accent4 2 3 4" xfId="1281" xr:uid="{00000000-0005-0000-0000-00001A020000}"/>
    <cellStyle name="20% - Accent4 2 3 4 2" xfId="4357" xr:uid="{00000000-0005-0000-0000-00001B020000}"/>
    <cellStyle name="20% - Accent4 2 3 5" xfId="3444" xr:uid="{00000000-0005-0000-0000-00001C020000}"/>
    <cellStyle name="20% - Accent4 2 3 6" xfId="2743" xr:uid="{00000000-0005-0000-0000-00001D020000}"/>
    <cellStyle name="20% - Accent4 2 3 7" xfId="2042" xr:uid="{00000000-0005-0000-0000-00001E020000}"/>
    <cellStyle name="20% - Accent4 2 3 8" xfId="5307" xr:uid="{61A48BF8-E02D-4786-8252-929276D18A77}"/>
    <cellStyle name="20% - Accent4 2 4" xfId="532" xr:uid="{00000000-0005-0000-0000-00001F020000}"/>
    <cellStyle name="20% - Accent4 2 4 2" xfId="995" xr:uid="{00000000-0005-0000-0000-000020020000}"/>
    <cellStyle name="20% - Accent4 2 4 2 2" xfId="4074" xr:uid="{00000000-0005-0000-0000-000021020000}"/>
    <cellStyle name="20% - Accent4 2 4 3" xfId="1470" xr:uid="{00000000-0005-0000-0000-000022020000}"/>
    <cellStyle name="20% - Accent4 2 4 3 2" xfId="4536" xr:uid="{00000000-0005-0000-0000-000023020000}"/>
    <cellStyle name="20% - Accent4 2 4 4" xfId="3619" xr:uid="{00000000-0005-0000-0000-000024020000}"/>
    <cellStyle name="20% - Accent4 2 4 5" xfId="2922" xr:uid="{00000000-0005-0000-0000-000025020000}"/>
    <cellStyle name="20% - Accent4 2 4 6" xfId="2223" xr:uid="{00000000-0005-0000-0000-000026020000}"/>
    <cellStyle name="20% - Accent4 2 5" xfId="764" xr:uid="{00000000-0005-0000-0000-000027020000}"/>
    <cellStyle name="20% - Accent4 2 5 2" xfId="1705" xr:uid="{00000000-0005-0000-0000-000028020000}"/>
    <cellStyle name="20% - Accent4 2 5 2 2" xfId="4767" xr:uid="{00000000-0005-0000-0000-000029020000}"/>
    <cellStyle name="20% - Accent4 2 5 3" xfId="3846" xr:uid="{00000000-0005-0000-0000-00002A020000}"/>
    <cellStyle name="20% - Accent4 2 5 4" xfId="3153" xr:uid="{00000000-0005-0000-0000-00002B020000}"/>
    <cellStyle name="20% - Accent4 2 5 5" xfId="2454" xr:uid="{00000000-0005-0000-0000-00002C020000}"/>
    <cellStyle name="20% - Accent4 2 6" xfId="1225" xr:uid="{00000000-0005-0000-0000-00002D020000}"/>
    <cellStyle name="20% - Accent4 2 6 2" xfId="4301" xr:uid="{00000000-0005-0000-0000-00002E020000}"/>
    <cellStyle name="20% - Accent4 2 7" xfId="3388" xr:uid="{00000000-0005-0000-0000-00002F020000}"/>
    <cellStyle name="20% - Accent4 2 8" xfId="2687" xr:uid="{00000000-0005-0000-0000-000030020000}"/>
    <cellStyle name="20% - Accent4 2 9" xfId="1982" xr:uid="{00000000-0005-0000-0000-000031020000}"/>
    <cellStyle name="20% - Accent4 3" xfId="22" xr:uid="{00000000-0005-0000-0000-000032020000}"/>
    <cellStyle name="20% - Accent4 3 2" xfId="180" xr:uid="{00000000-0005-0000-0000-000033020000}"/>
    <cellStyle name="20% - Accent4 3 2 2" xfId="588" xr:uid="{00000000-0005-0000-0000-000034020000}"/>
    <cellStyle name="20% - Accent4 3 2 2 2" xfId="1051" xr:uid="{00000000-0005-0000-0000-000035020000}"/>
    <cellStyle name="20% - Accent4 3 2 2 2 2" xfId="4130" xr:uid="{00000000-0005-0000-0000-000036020000}"/>
    <cellStyle name="20% - Accent4 3 2 2 3" xfId="1526" xr:uid="{00000000-0005-0000-0000-000037020000}"/>
    <cellStyle name="20% - Accent4 3 2 2 3 2" xfId="4592" xr:uid="{00000000-0005-0000-0000-000038020000}"/>
    <cellStyle name="20% - Accent4 3 2 2 4" xfId="3675" xr:uid="{00000000-0005-0000-0000-000039020000}"/>
    <cellStyle name="20% - Accent4 3 2 2 5" xfId="2978" xr:uid="{00000000-0005-0000-0000-00003A020000}"/>
    <cellStyle name="20% - Accent4 3 2 2 6" xfId="2279" xr:uid="{00000000-0005-0000-0000-00003B020000}"/>
    <cellStyle name="20% - Accent4 3 2 3" xfId="823" xr:uid="{00000000-0005-0000-0000-00003C020000}"/>
    <cellStyle name="20% - Accent4 3 2 3 2" xfId="1764" xr:uid="{00000000-0005-0000-0000-00003D020000}"/>
    <cellStyle name="20% - Accent4 3 2 3 2 2" xfId="4826" xr:uid="{00000000-0005-0000-0000-00003E020000}"/>
    <cellStyle name="20% - Accent4 3 2 3 3" xfId="3903" xr:uid="{00000000-0005-0000-0000-00003F020000}"/>
    <cellStyle name="20% - Accent4 3 2 3 4" xfId="3210" xr:uid="{00000000-0005-0000-0000-000040020000}"/>
    <cellStyle name="20% - Accent4 3 2 3 5" xfId="2510" xr:uid="{00000000-0005-0000-0000-000041020000}"/>
    <cellStyle name="20% - Accent4 3 2 4" xfId="1282" xr:uid="{00000000-0005-0000-0000-000042020000}"/>
    <cellStyle name="20% - Accent4 3 2 4 2" xfId="4358" xr:uid="{00000000-0005-0000-0000-000043020000}"/>
    <cellStyle name="20% - Accent4 3 2 5" xfId="3445" xr:uid="{00000000-0005-0000-0000-000044020000}"/>
    <cellStyle name="20% - Accent4 3 2 6" xfId="2744" xr:uid="{00000000-0005-0000-0000-000045020000}"/>
    <cellStyle name="20% - Accent4 3 2 7" xfId="2043" xr:uid="{00000000-0005-0000-0000-000046020000}"/>
    <cellStyle name="20% - Accent4 3 3" xfId="531" xr:uid="{00000000-0005-0000-0000-000047020000}"/>
    <cellStyle name="20% - Accent4 3 3 2" xfId="994" xr:uid="{00000000-0005-0000-0000-000048020000}"/>
    <cellStyle name="20% - Accent4 3 3 2 2" xfId="4073" xr:uid="{00000000-0005-0000-0000-000049020000}"/>
    <cellStyle name="20% - Accent4 3 3 3" xfId="1469" xr:uid="{00000000-0005-0000-0000-00004A020000}"/>
    <cellStyle name="20% - Accent4 3 3 3 2" xfId="4535" xr:uid="{00000000-0005-0000-0000-00004B020000}"/>
    <cellStyle name="20% - Accent4 3 3 4" xfId="3618" xr:uid="{00000000-0005-0000-0000-00004C020000}"/>
    <cellStyle name="20% - Accent4 3 3 5" xfId="2921" xr:uid="{00000000-0005-0000-0000-00004D020000}"/>
    <cellStyle name="20% - Accent4 3 3 6" xfId="2222" xr:uid="{00000000-0005-0000-0000-00004E020000}"/>
    <cellStyle name="20% - Accent4 3 4" xfId="763" xr:uid="{00000000-0005-0000-0000-00004F020000}"/>
    <cellStyle name="20% - Accent4 3 4 2" xfId="1704" xr:uid="{00000000-0005-0000-0000-000050020000}"/>
    <cellStyle name="20% - Accent4 3 4 2 2" xfId="4766" xr:uid="{00000000-0005-0000-0000-000051020000}"/>
    <cellStyle name="20% - Accent4 3 4 3" xfId="3845" xr:uid="{00000000-0005-0000-0000-000052020000}"/>
    <cellStyle name="20% - Accent4 3 4 4" xfId="3152" xr:uid="{00000000-0005-0000-0000-000053020000}"/>
    <cellStyle name="20% - Accent4 3 4 5" xfId="2453" xr:uid="{00000000-0005-0000-0000-000054020000}"/>
    <cellStyle name="20% - Accent4 3 5" xfId="1224" xr:uid="{00000000-0005-0000-0000-000055020000}"/>
    <cellStyle name="20% - Accent4 3 5 2" xfId="4300" xr:uid="{00000000-0005-0000-0000-000056020000}"/>
    <cellStyle name="20% - Accent4 3 6" xfId="3387" xr:uid="{00000000-0005-0000-0000-000057020000}"/>
    <cellStyle name="20% - Accent4 3 7" xfId="2686" xr:uid="{00000000-0005-0000-0000-000058020000}"/>
    <cellStyle name="20% - Accent4 3 8" xfId="1981" xr:uid="{00000000-0005-0000-0000-000059020000}"/>
    <cellStyle name="20% - Accent4 3 9" xfId="5323" xr:uid="{57538F57-80BE-4437-9C2F-354B2C6EE7A0}"/>
    <cellStyle name="20% - Accent4 4" xfId="181" xr:uid="{00000000-0005-0000-0000-00005A020000}"/>
    <cellStyle name="20% - Accent4 4 2" xfId="182" xr:uid="{00000000-0005-0000-0000-00005B020000}"/>
    <cellStyle name="20% - Accent4 4 2 2" xfId="590" xr:uid="{00000000-0005-0000-0000-00005C020000}"/>
    <cellStyle name="20% - Accent4 4 2 2 2" xfId="1053" xr:uid="{00000000-0005-0000-0000-00005D020000}"/>
    <cellStyle name="20% - Accent4 4 2 2 2 2" xfId="4132" xr:uid="{00000000-0005-0000-0000-00005E020000}"/>
    <cellStyle name="20% - Accent4 4 2 2 3" xfId="1528" xr:uid="{00000000-0005-0000-0000-00005F020000}"/>
    <cellStyle name="20% - Accent4 4 2 2 3 2" xfId="4594" xr:uid="{00000000-0005-0000-0000-000060020000}"/>
    <cellStyle name="20% - Accent4 4 2 2 4" xfId="3677" xr:uid="{00000000-0005-0000-0000-000061020000}"/>
    <cellStyle name="20% - Accent4 4 2 2 5" xfId="2980" xr:uid="{00000000-0005-0000-0000-000062020000}"/>
    <cellStyle name="20% - Accent4 4 2 2 6" xfId="2281" xr:uid="{00000000-0005-0000-0000-000063020000}"/>
    <cellStyle name="20% - Accent4 4 2 3" xfId="825" xr:uid="{00000000-0005-0000-0000-000064020000}"/>
    <cellStyle name="20% - Accent4 4 2 3 2" xfId="1766" xr:uid="{00000000-0005-0000-0000-000065020000}"/>
    <cellStyle name="20% - Accent4 4 2 3 2 2" xfId="4828" xr:uid="{00000000-0005-0000-0000-000066020000}"/>
    <cellStyle name="20% - Accent4 4 2 3 3" xfId="3905" xr:uid="{00000000-0005-0000-0000-000067020000}"/>
    <cellStyle name="20% - Accent4 4 2 3 4" xfId="3212" xr:uid="{00000000-0005-0000-0000-000068020000}"/>
    <cellStyle name="20% - Accent4 4 2 3 5" xfId="2512" xr:uid="{00000000-0005-0000-0000-000069020000}"/>
    <cellStyle name="20% - Accent4 4 2 4" xfId="1284" xr:uid="{00000000-0005-0000-0000-00006A020000}"/>
    <cellStyle name="20% - Accent4 4 2 4 2" xfId="4360" xr:uid="{00000000-0005-0000-0000-00006B020000}"/>
    <cellStyle name="20% - Accent4 4 2 5" xfId="3447" xr:uid="{00000000-0005-0000-0000-00006C020000}"/>
    <cellStyle name="20% - Accent4 4 2 6" xfId="2746" xr:uid="{00000000-0005-0000-0000-00006D020000}"/>
    <cellStyle name="20% - Accent4 4 2 7" xfId="2045" xr:uid="{00000000-0005-0000-0000-00006E020000}"/>
    <cellStyle name="20% - Accent4 4 3" xfId="589" xr:uid="{00000000-0005-0000-0000-00006F020000}"/>
    <cellStyle name="20% - Accent4 4 3 2" xfId="1052" xr:uid="{00000000-0005-0000-0000-000070020000}"/>
    <cellStyle name="20% - Accent4 4 3 2 2" xfId="4131" xr:uid="{00000000-0005-0000-0000-000071020000}"/>
    <cellStyle name="20% - Accent4 4 3 3" xfId="1527" xr:uid="{00000000-0005-0000-0000-000072020000}"/>
    <cellStyle name="20% - Accent4 4 3 3 2" xfId="4593" xr:uid="{00000000-0005-0000-0000-000073020000}"/>
    <cellStyle name="20% - Accent4 4 3 4" xfId="3676" xr:uid="{00000000-0005-0000-0000-000074020000}"/>
    <cellStyle name="20% - Accent4 4 3 5" xfId="2979" xr:uid="{00000000-0005-0000-0000-000075020000}"/>
    <cellStyle name="20% - Accent4 4 3 6" xfId="2280" xr:uid="{00000000-0005-0000-0000-000076020000}"/>
    <cellStyle name="20% - Accent4 4 4" xfId="824" xr:uid="{00000000-0005-0000-0000-000077020000}"/>
    <cellStyle name="20% - Accent4 4 4 2" xfId="1765" xr:uid="{00000000-0005-0000-0000-000078020000}"/>
    <cellStyle name="20% - Accent4 4 4 2 2" xfId="4827" xr:uid="{00000000-0005-0000-0000-000079020000}"/>
    <cellStyle name="20% - Accent4 4 4 3" xfId="3904" xr:uid="{00000000-0005-0000-0000-00007A020000}"/>
    <cellStyle name="20% - Accent4 4 4 4" xfId="3211" xr:uid="{00000000-0005-0000-0000-00007B020000}"/>
    <cellStyle name="20% - Accent4 4 4 5" xfId="2511" xr:uid="{00000000-0005-0000-0000-00007C020000}"/>
    <cellStyle name="20% - Accent4 4 5" xfId="1283" xr:uid="{00000000-0005-0000-0000-00007D020000}"/>
    <cellStyle name="20% - Accent4 4 5 2" xfId="4359" xr:uid="{00000000-0005-0000-0000-00007E020000}"/>
    <cellStyle name="20% - Accent4 4 6" xfId="3446" xr:uid="{00000000-0005-0000-0000-00007F020000}"/>
    <cellStyle name="20% - Accent4 4 7" xfId="2745" xr:uid="{00000000-0005-0000-0000-000080020000}"/>
    <cellStyle name="20% - Accent4 4 8" xfId="2044" xr:uid="{00000000-0005-0000-0000-000081020000}"/>
    <cellStyle name="20% - Accent5" xfId="5255" builtinId="46" customBuiltin="1"/>
    <cellStyle name="20% - Accent5 2" xfId="25" xr:uid="{00000000-0005-0000-0000-000082020000}"/>
    <cellStyle name="20% - Accent5 2 10" xfId="5267" xr:uid="{98EBBF57-2ABC-4612-820D-95C8BC386446}"/>
    <cellStyle name="20% - Accent5 2 2" xfId="183" xr:uid="{00000000-0005-0000-0000-000083020000}"/>
    <cellStyle name="20% - Accent5 2 2 2" xfId="184" xr:uid="{00000000-0005-0000-0000-000084020000}"/>
    <cellStyle name="20% - Accent5 2 2 2 2" xfId="592" xr:uid="{00000000-0005-0000-0000-000085020000}"/>
    <cellStyle name="20% - Accent5 2 2 2 2 2" xfId="1055" xr:uid="{00000000-0005-0000-0000-000086020000}"/>
    <cellStyle name="20% - Accent5 2 2 2 2 2 2" xfId="4134" xr:uid="{00000000-0005-0000-0000-000087020000}"/>
    <cellStyle name="20% - Accent5 2 2 2 2 3" xfId="1530" xr:uid="{00000000-0005-0000-0000-000088020000}"/>
    <cellStyle name="20% - Accent5 2 2 2 2 3 2" xfId="4596" xr:uid="{00000000-0005-0000-0000-000089020000}"/>
    <cellStyle name="20% - Accent5 2 2 2 2 4" xfId="3679" xr:uid="{00000000-0005-0000-0000-00008A020000}"/>
    <cellStyle name="20% - Accent5 2 2 2 2 5" xfId="2982" xr:uid="{00000000-0005-0000-0000-00008B020000}"/>
    <cellStyle name="20% - Accent5 2 2 2 2 6" xfId="2283" xr:uid="{00000000-0005-0000-0000-00008C020000}"/>
    <cellStyle name="20% - Accent5 2 2 2 3" xfId="827" xr:uid="{00000000-0005-0000-0000-00008D020000}"/>
    <cellStyle name="20% - Accent5 2 2 2 3 2" xfId="1768" xr:uid="{00000000-0005-0000-0000-00008E020000}"/>
    <cellStyle name="20% - Accent5 2 2 2 3 2 2" xfId="4830" xr:uid="{00000000-0005-0000-0000-00008F020000}"/>
    <cellStyle name="20% - Accent5 2 2 2 3 3" xfId="3907" xr:uid="{00000000-0005-0000-0000-000090020000}"/>
    <cellStyle name="20% - Accent5 2 2 2 3 4" xfId="3214" xr:uid="{00000000-0005-0000-0000-000091020000}"/>
    <cellStyle name="20% - Accent5 2 2 2 3 5" xfId="2514" xr:uid="{00000000-0005-0000-0000-000092020000}"/>
    <cellStyle name="20% - Accent5 2 2 2 4" xfId="1286" xr:uid="{00000000-0005-0000-0000-000093020000}"/>
    <cellStyle name="20% - Accent5 2 2 2 4 2" xfId="4362" xr:uid="{00000000-0005-0000-0000-000094020000}"/>
    <cellStyle name="20% - Accent5 2 2 2 5" xfId="3449" xr:uid="{00000000-0005-0000-0000-000095020000}"/>
    <cellStyle name="20% - Accent5 2 2 2 6" xfId="2748" xr:uid="{00000000-0005-0000-0000-000096020000}"/>
    <cellStyle name="20% - Accent5 2 2 2 7" xfId="2047" xr:uid="{00000000-0005-0000-0000-000097020000}"/>
    <cellStyle name="20% - Accent5 2 2 3" xfId="591" xr:uid="{00000000-0005-0000-0000-000098020000}"/>
    <cellStyle name="20% - Accent5 2 2 3 2" xfId="1054" xr:uid="{00000000-0005-0000-0000-000099020000}"/>
    <cellStyle name="20% - Accent5 2 2 3 2 2" xfId="4133" xr:uid="{00000000-0005-0000-0000-00009A020000}"/>
    <cellStyle name="20% - Accent5 2 2 3 3" xfId="1529" xr:uid="{00000000-0005-0000-0000-00009B020000}"/>
    <cellStyle name="20% - Accent5 2 2 3 3 2" xfId="4595" xr:uid="{00000000-0005-0000-0000-00009C020000}"/>
    <cellStyle name="20% - Accent5 2 2 3 4" xfId="3678" xr:uid="{00000000-0005-0000-0000-00009D020000}"/>
    <cellStyle name="20% - Accent5 2 2 3 5" xfId="2981" xr:uid="{00000000-0005-0000-0000-00009E020000}"/>
    <cellStyle name="20% - Accent5 2 2 3 6" xfId="2282" xr:uid="{00000000-0005-0000-0000-00009F020000}"/>
    <cellStyle name="20% - Accent5 2 2 4" xfId="826" xr:uid="{00000000-0005-0000-0000-0000A0020000}"/>
    <cellStyle name="20% - Accent5 2 2 4 2" xfId="1767" xr:uid="{00000000-0005-0000-0000-0000A1020000}"/>
    <cellStyle name="20% - Accent5 2 2 4 2 2" xfId="4829" xr:uid="{00000000-0005-0000-0000-0000A2020000}"/>
    <cellStyle name="20% - Accent5 2 2 4 3" xfId="3906" xr:uid="{00000000-0005-0000-0000-0000A3020000}"/>
    <cellStyle name="20% - Accent5 2 2 4 4" xfId="3213" xr:uid="{00000000-0005-0000-0000-0000A4020000}"/>
    <cellStyle name="20% - Accent5 2 2 4 5" xfId="2513" xr:uid="{00000000-0005-0000-0000-0000A5020000}"/>
    <cellStyle name="20% - Accent5 2 2 5" xfId="1285" xr:uid="{00000000-0005-0000-0000-0000A6020000}"/>
    <cellStyle name="20% - Accent5 2 2 5 2" xfId="4361" xr:uid="{00000000-0005-0000-0000-0000A7020000}"/>
    <cellStyle name="20% - Accent5 2 2 6" xfId="3448" xr:uid="{00000000-0005-0000-0000-0000A8020000}"/>
    <cellStyle name="20% - Accent5 2 2 7" xfId="2747" xr:uid="{00000000-0005-0000-0000-0000A9020000}"/>
    <cellStyle name="20% - Accent5 2 2 8" xfId="2046" xr:uid="{00000000-0005-0000-0000-0000AA020000}"/>
    <cellStyle name="20% - Accent5 2 2 9" xfId="5326" xr:uid="{8A7508D2-F0B3-45F7-B9B4-B2D4ED55BF1F}"/>
    <cellStyle name="20% - Accent5 2 3" xfId="185" xr:uid="{00000000-0005-0000-0000-0000AB020000}"/>
    <cellStyle name="20% - Accent5 2 3 2" xfId="593" xr:uid="{00000000-0005-0000-0000-0000AC020000}"/>
    <cellStyle name="20% - Accent5 2 3 2 2" xfId="1056" xr:uid="{00000000-0005-0000-0000-0000AD020000}"/>
    <cellStyle name="20% - Accent5 2 3 2 2 2" xfId="4135" xr:uid="{00000000-0005-0000-0000-0000AE020000}"/>
    <cellStyle name="20% - Accent5 2 3 2 3" xfId="1531" xr:uid="{00000000-0005-0000-0000-0000AF020000}"/>
    <cellStyle name="20% - Accent5 2 3 2 3 2" xfId="4597" xr:uid="{00000000-0005-0000-0000-0000B0020000}"/>
    <cellStyle name="20% - Accent5 2 3 2 4" xfId="3680" xr:uid="{00000000-0005-0000-0000-0000B1020000}"/>
    <cellStyle name="20% - Accent5 2 3 2 5" xfId="2983" xr:uid="{00000000-0005-0000-0000-0000B2020000}"/>
    <cellStyle name="20% - Accent5 2 3 2 6" xfId="2284" xr:uid="{00000000-0005-0000-0000-0000B3020000}"/>
    <cellStyle name="20% - Accent5 2 3 3" xfId="828" xr:uid="{00000000-0005-0000-0000-0000B4020000}"/>
    <cellStyle name="20% - Accent5 2 3 3 2" xfId="1769" xr:uid="{00000000-0005-0000-0000-0000B5020000}"/>
    <cellStyle name="20% - Accent5 2 3 3 2 2" xfId="4831" xr:uid="{00000000-0005-0000-0000-0000B6020000}"/>
    <cellStyle name="20% - Accent5 2 3 3 3" xfId="3908" xr:uid="{00000000-0005-0000-0000-0000B7020000}"/>
    <cellStyle name="20% - Accent5 2 3 3 4" xfId="3215" xr:uid="{00000000-0005-0000-0000-0000B8020000}"/>
    <cellStyle name="20% - Accent5 2 3 3 5" xfId="2515" xr:uid="{00000000-0005-0000-0000-0000B9020000}"/>
    <cellStyle name="20% - Accent5 2 3 4" xfId="1287" xr:uid="{00000000-0005-0000-0000-0000BA020000}"/>
    <cellStyle name="20% - Accent5 2 3 4 2" xfId="4363" xr:uid="{00000000-0005-0000-0000-0000BB020000}"/>
    <cellStyle name="20% - Accent5 2 3 5" xfId="3450" xr:uid="{00000000-0005-0000-0000-0000BC020000}"/>
    <cellStyle name="20% - Accent5 2 3 6" xfId="2749" xr:uid="{00000000-0005-0000-0000-0000BD020000}"/>
    <cellStyle name="20% - Accent5 2 3 7" xfId="2048" xr:uid="{00000000-0005-0000-0000-0000BE020000}"/>
    <cellStyle name="20% - Accent5 2 3 8" xfId="5308" xr:uid="{7BE23C4F-E70D-43A7-9716-E62D3006146E}"/>
    <cellStyle name="20% - Accent5 2 4" xfId="534" xr:uid="{00000000-0005-0000-0000-0000BF020000}"/>
    <cellStyle name="20% - Accent5 2 4 2" xfId="997" xr:uid="{00000000-0005-0000-0000-0000C0020000}"/>
    <cellStyle name="20% - Accent5 2 4 2 2" xfId="4076" xr:uid="{00000000-0005-0000-0000-0000C1020000}"/>
    <cellStyle name="20% - Accent5 2 4 3" xfId="1472" xr:uid="{00000000-0005-0000-0000-0000C2020000}"/>
    <cellStyle name="20% - Accent5 2 4 3 2" xfId="4538" xr:uid="{00000000-0005-0000-0000-0000C3020000}"/>
    <cellStyle name="20% - Accent5 2 4 4" xfId="3621" xr:uid="{00000000-0005-0000-0000-0000C4020000}"/>
    <cellStyle name="20% - Accent5 2 4 5" xfId="2924" xr:uid="{00000000-0005-0000-0000-0000C5020000}"/>
    <cellStyle name="20% - Accent5 2 4 6" xfId="2225" xr:uid="{00000000-0005-0000-0000-0000C6020000}"/>
    <cellStyle name="20% - Accent5 2 5" xfId="766" xr:uid="{00000000-0005-0000-0000-0000C7020000}"/>
    <cellStyle name="20% - Accent5 2 5 2" xfId="1707" xr:uid="{00000000-0005-0000-0000-0000C8020000}"/>
    <cellStyle name="20% - Accent5 2 5 2 2" xfId="4769" xr:uid="{00000000-0005-0000-0000-0000C9020000}"/>
    <cellStyle name="20% - Accent5 2 5 3" xfId="3848" xr:uid="{00000000-0005-0000-0000-0000CA020000}"/>
    <cellStyle name="20% - Accent5 2 5 4" xfId="3155" xr:uid="{00000000-0005-0000-0000-0000CB020000}"/>
    <cellStyle name="20% - Accent5 2 5 5" xfId="2456" xr:uid="{00000000-0005-0000-0000-0000CC020000}"/>
    <cellStyle name="20% - Accent5 2 6" xfId="1227" xr:uid="{00000000-0005-0000-0000-0000CD020000}"/>
    <cellStyle name="20% - Accent5 2 6 2" xfId="4303" xr:uid="{00000000-0005-0000-0000-0000CE020000}"/>
    <cellStyle name="20% - Accent5 2 7" xfId="3390" xr:uid="{00000000-0005-0000-0000-0000CF020000}"/>
    <cellStyle name="20% - Accent5 2 8" xfId="2689" xr:uid="{00000000-0005-0000-0000-0000D0020000}"/>
    <cellStyle name="20% - Accent5 2 9" xfId="1984" xr:uid="{00000000-0005-0000-0000-0000D1020000}"/>
    <cellStyle name="20% - Accent5 3" xfId="24" xr:uid="{00000000-0005-0000-0000-0000D2020000}"/>
    <cellStyle name="20% - Accent5 3 2" xfId="186" xr:uid="{00000000-0005-0000-0000-0000D3020000}"/>
    <cellStyle name="20% - Accent5 3 2 2" xfId="594" xr:uid="{00000000-0005-0000-0000-0000D4020000}"/>
    <cellStyle name="20% - Accent5 3 2 2 2" xfId="1057" xr:uid="{00000000-0005-0000-0000-0000D5020000}"/>
    <cellStyle name="20% - Accent5 3 2 2 2 2" xfId="4136" xr:uid="{00000000-0005-0000-0000-0000D6020000}"/>
    <cellStyle name="20% - Accent5 3 2 2 3" xfId="1532" xr:uid="{00000000-0005-0000-0000-0000D7020000}"/>
    <cellStyle name="20% - Accent5 3 2 2 3 2" xfId="4598" xr:uid="{00000000-0005-0000-0000-0000D8020000}"/>
    <cellStyle name="20% - Accent5 3 2 2 4" xfId="3681" xr:uid="{00000000-0005-0000-0000-0000D9020000}"/>
    <cellStyle name="20% - Accent5 3 2 2 5" xfId="2984" xr:uid="{00000000-0005-0000-0000-0000DA020000}"/>
    <cellStyle name="20% - Accent5 3 2 2 6" xfId="2285" xr:uid="{00000000-0005-0000-0000-0000DB020000}"/>
    <cellStyle name="20% - Accent5 3 2 3" xfId="829" xr:uid="{00000000-0005-0000-0000-0000DC020000}"/>
    <cellStyle name="20% - Accent5 3 2 3 2" xfId="1770" xr:uid="{00000000-0005-0000-0000-0000DD020000}"/>
    <cellStyle name="20% - Accent5 3 2 3 2 2" xfId="4832" xr:uid="{00000000-0005-0000-0000-0000DE020000}"/>
    <cellStyle name="20% - Accent5 3 2 3 3" xfId="3909" xr:uid="{00000000-0005-0000-0000-0000DF020000}"/>
    <cellStyle name="20% - Accent5 3 2 3 4" xfId="3216" xr:uid="{00000000-0005-0000-0000-0000E0020000}"/>
    <cellStyle name="20% - Accent5 3 2 3 5" xfId="2516" xr:uid="{00000000-0005-0000-0000-0000E1020000}"/>
    <cellStyle name="20% - Accent5 3 2 4" xfId="1288" xr:uid="{00000000-0005-0000-0000-0000E2020000}"/>
    <cellStyle name="20% - Accent5 3 2 4 2" xfId="4364" xr:uid="{00000000-0005-0000-0000-0000E3020000}"/>
    <cellStyle name="20% - Accent5 3 2 5" xfId="3451" xr:uid="{00000000-0005-0000-0000-0000E4020000}"/>
    <cellStyle name="20% - Accent5 3 2 6" xfId="2750" xr:uid="{00000000-0005-0000-0000-0000E5020000}"/>
    <cellStyle name="20% - Accent5 3 2 7" xfId="2049" xr:uid="{00000000-0005-0000-0000-0000E6020000}"/>
    <cellStyle name="20% - Accent5 3 3" xfId="533" xr:uid="{00000000-0005-0000-0000-0000E7020000}"/>
    <cellStyle name="20% - Accent5 3 3 2" xfId="996" xr:uid="{00000000-0005-0000-0000-0000E8020000}"/>
    <cellStyle name="20% - Accent5 3 3 2 2" xfId="4075" xr:uid="{00000000-0005-0000-0000-0000E9020000}"/>
    <cellStyle name="20% - Accent5 3 3 3" xfId="1471" xr:uid="{00000000-0005-0000-0000-0000EA020000}"/>
    <cellStyle name="20% - Accent5 3 3 3 2" xfId="4537" xr:uid="{00000000-0005-0000-0000-0000EB020000}"/>
    <cellStyle name="20% - Accent5 3 3 4" xfId="3620" xr:uid="{00000000-0005-0000-0000-0000EC020000}"/>
    <cellStyle name="20% - Accent5 3 3 5" xfId="2923" xr:uid="{00000000-0005-0000-0000-0000ED020000}"/>
    <cellStyle name="20% - Accent5 3 3 6" xfId="2224" xr:uid="{00000000-0005-0000-0000-0000EE020000}"/>
    <cellStyle name="20% - Accent5 3 4" xfId="765" xr:uid="{00000000-0005-0000-0000-0000EF020000}"/>
    <cellStyle name="20% - Accent5 3 4 2" xfId="1706" xr:uid="{00000000-0005-0000-0000-0000F0020000}"/>
    <cellStyle name="20% - Accent5 3 4 2 2" xfId="4768" xr:uid="{00000000-0005-0000-0000-0000F1020000}"/>
    <cellStyle name="20% - Accent5 3 4 3" xfId="3847" xr:uid="{00000000-0005-0000-0000-0000F2020000}"/>
    <cellStyle name="20% - Accent5 3 4 4" xfId="3154" xr:uid="{00000000-0005-0000-0000-0000F3020000}"/>
    <cellStyle name="20% - Accent5 3 4 5" xfId="2455" xr:uid="{00000000-0005-0000-0000-0000F4020000}"/>
    <cellStyle name="20% - Accent5 3 5" xfId="1226" xr:uid="{00000000-0005-0000-0000-0000F5020000}"/>
    <cellStyle name="20% - Accent5 3 5 2" xfId="4302" xr:uid="{00000000-0005-0000-0000-0000F6020000}"/>
    <cellStyle name="20% - Accent5 3 6" xfId="3389" xr:uid="{00000000-0005-0000-0000-0000F7020000}"/>
    <cellStyle name="20% - Accent5 3 7" xfId="2688" xr:uid="{00000000-0005-0000-0000-0000F8020000}"/>
    <cellStyle name="20% - Accent5 3 8" xfId="1983" xr:uid="{00000000-0005-0000-0000-0000F9020000}"/>
    <cellStyle name="20% - Accent5 3 9" xfId="5325" xr:uid="{CE596D6B-DC0E-49DF-B9AC-45DDD0475783}"/>
    <cellStyle name="20% - Accent5 4" xfId="187" xr:uid="{00000000-0005-0000-0000-0000FA020000}"/>
    <cellStyle name="20% - Accent5 4 2" xfId="188" xr:uid="{00000000-0005-0000-0000-0000FB020000}"/>
    <cellStyle name="20% - Accent5 4 2 2" xfId="596" xr:uid="{00000000-0005-0000-0000-0000FC020000}"/>
    <cellStyle name="20% - Accent5 4 2 2 2" xfId="1059" xr:uid="{00000000-0005-0000-0000-0000FD020000}"/>
    <cellStyle name="20% - Accent5 4 2 2 2 2" xfId="4138" xr:uid="{00000000-0005-0000-0000-0000FE020000}"/>
    <cellStyle name="20% - Accent5 4 2 2 3" xfId="1534" xr:uid="{00000000-0005-0000-0000-0000FF020000}"/>
    <cellStyle name="20% - Accent5 4 2 2 3 2" xfId="4600" xr:uid="{00000000-0005-0000-0000-000000030000}"/>
    <cellStyle name="20% - Accent5 4 2 2 4" xfId="3683" xr:uid="{00000000-0005-0000-0000-000001030000}"/>
    <cellStyle name="20% - Accent5 4 2 2 5" xfId="2986" xr:uid="{00000000-0005-0000-0000-000002030000}"/>
    <cellStyle name="20% - Accent5 4 2 2 6" xfId="2287" xr:uid="{00000000-0005-0000-0000-000003030000}"/>
    <cellStyle name="20% - Accent5 4 2 3" xfId="831" xr:uid="{00000000-0005-0000-0000-000004030000}"/>
    <cellStyle name="20% - Accent5 4 2 3 2" xfId="1772" xr:uid="{00000000-0005-0000-0000-000005030000}"/>
    <cellStyle name="20% - Accent5 4 2 3 2 2" xfId="4834" xr:uid="{00000000-0005-0000-0000-000006030000}"/>
    <cellStyle name="20% - Accent5 4 2 3 3" xfId="3911" xr:uid="{00000000-0005-0000-0000-000007030000}"/>
    <cellStyle name="20% - Accent5 4 2 3 4" xfId="3218" xr:uid="{00000000-0005-0000-0000-000008030000}"/>
    <cellStyle name="20% - Accent5 4 2 3 5" xfId="2518" xr:uid="{00000000-0005-0000-0000-000009030000}"/>
    <cellStyle name="20% - Accent5 4 2 4" xfId="1290" xr:uid="{00000000-0005-0000-0000-00000A030000}"/>
    <cellStyle name="20% - Accent5 4 2 4 2" xfId="4366" xr:uid="{00000000-0005-0000-0000-00000B030000}"/>
    <cellStyle name="20% - Accent5 4 2 5" xfId="3453" xr:uid="{00000000-0005-0000-0000-00000C030000}"/>
    <cellStyle name="20% - Accent5 4 2 6" xfId="2752" xr:uid="{00000000-0005-0000-0000-00000D030000}"/>
    <cellStyle name="20% - Accent5 4 2 7" xfId="2051" xr:uid="{00000000-0005-0000-0000-00000E030000}"/>
    <cellStyle name="20% - Accent5 4 3" xfId="595" xr:uid="{00000000-0005-0000-0000-00000F030000}"/>
    <cellStyle name="20% - Accent5 4 3 2" xfId="1058" xr:uid="{00000000-0005-0000-0000-000010030000}"/>
    <cellStyle name="20% - Accent5 4 3 2 2" xfId="4137" xr:uid="{00000000-0005-0000-0000-000011030000}"/>
    <cellStyle name="20% - Accent5 4 3 3" xfId="1533" xr:uid="{00000000-0005-0000-0000-000012030000}"/>
    <cellStyle name="20% - Accent5 4 3 3 2" xfId="4599" xr:uid="{00000000-0005-0000-0000-000013030000}"/>
    <cellStyle name="20% - Accent5 4 3 4" xfId="3682" xr:uid="{00000000-0005-0000-0000-000014030000}"/>
    <cellStyle name="20% - Accent5 4 3 5" xfId="2985" xr:uid="{00000000-0005-0000-0000-000015030000}"/>
    <cellStyle name="20% - Accent5 4 3 6" xfId="2286" xr:uid="{00000000-0005-0000-0000-000016030000}"/>
    <cellStyle name="20% - Accent5 4 4" xfId="830" xr:uid="{00000000-0005-0000-0000-000017030000}"/>
    <cellStyle name="20% - Accent5 4 4 2" xfId="1771" xr:uid="{00000000-0005-0000-0000-000018030000}"/>
    <cellStyle name="20% - Accent5 4 4 2 2" xfId="4833" xr:uid="{00000000-0005-0000-0000-000019030000}"/>
    <cellStyle name="20% - Accent5 4 4 3" xfId="3910" xr:uid="{00000000-0005-0000-0000-00001A030000}"/>
    <cellStyle name="20% - Accent5 4 4 4" xfId="3217" xr:uid="{00000000-0005-0000-0000-00001B030000}"/>
    <cellStyle name="20% - Accent5 4 4 5" xfId="2517" xr:uid="{00000000-0005-0000-0000-00001C030000}"/>
    <cellStyle name="20% - Accent5 4 5" xfId="1289" xr:uid="{00000000-0005-0000-0000-00001D030000}"/>
    <cellStyle name="20% - Accent5 4 5 2" xfId="4365" xr:uid="{00000000-0005-0000-0000-00001E030000}"/>
    <cellStyle name="20% - Accent5 4 6" xfId="3452" xr:uid="{00000000-0005-0000-0000-00001F030000}"/>
    <cellStyle name="20% - Accent5 4 7" xfId="2751" xr:uid="{00000000-0005-0000-0000-000020030000}"/>
    <cellStyle name="20% - Accent5 4 8" xfId="2050" xr:uid="{00000000-0005-0000-0000-000021030000}"/>
    <cellStyle name="20% - Accent6" xfId="15" builtinId="50" customBuiltin="1"/>
    <cellStyle name="20% - Accent6 10" xfId="5263" xr:uid="{00000000-0005-0000-0000-0000A9140000}"/>
    <cellStyle name="20% - Accent6 2" xfId="189" xr:uid="{00000000-0005-0000-0000-000023030000}"/>
    <cellStyle name="20% - Accent6 2 10" xfId="5268" xr:uid="{9B7EB12B-4EC1-4309-A8AA-7CA22F933176}"/>
    <cellStyle name="20% - Accent6 2 2" xfId="190" xr:uid="{00000000-0005-0000-0000-000024030000}"/>
    <cellStyle name="20% - Accent6 2 2 2" xfId="191" xr:uid="{00000000-0005-0000-0000-000025030000}"/>
    <cellStyle name="20% - Accent6 2 2 2 2" xfId="599" xr:uid="{00000000-0005-0000-0000-000026030000}"/>
    <cellStyle name="20% - Accent6 2 2 2 2 2" xfId="1062" xr:uid="{00000000-0005-0000-0000-000027030000}"/>
    <cellStyle name="20% - Accent6 2 2 2 2 2 2" xfId="4141" xr:uid="{00000000-0005-0000-0000-000028030000}"/>
    <cellStyle name="20% - Accent6 2 2 2 2 3" xfId="1537" xr:uid="{00000000-0005-0000-0000-000029030000}"/>
    <cellStyle name="20% - Accent6 2 2 2 2 3 2" xfId="4603" xr:uid="{00000000-0005-0000-0000-00002A030000}"/>
    <cellStyle name="20% - Accent6 2 2 2 2 4" xfId="3686" xr:uid="{00000000-0005-0000-0000-00002B030000}"/>
    <cellStyle name="20% - Accent6 2 2 2 2 5" xfId="2989" xr:uid="{00000000-0005-0000-0000-00002C030000}"/>
    <cellStyle name="20% - Accent6 2 2 2 2 6" xfId="2290" xr:uid="{00000000-0005-0000-0000-00002D030000}"/>
    <cellStyle name="20% - Accent6 2 2 2 3" xfId="834" xr:uid="{00000000-0005-0000-0000-00002E030000}"/>
    <cellStyle name="20% - Accent6 2 2 2 3 2" xfId="1775" xr:uid="{00000000-0005-0000-0000-00002F030000}"/>
    <cellStyle name="20% - Accent6 2 2 2 3 2 2" xfId="4837" xr:uid="{00000000-0005-0000-0000-000030030000}"/>
    <cellStyle name="20% - Accent6 2 2 2 3 3" xfId="3914" xr:uid="{00000000-0005-0000-0000-000031030000}"/>
    <cellStyle name="20% - Accent6 2 2 2 3 4" xfId="3221" xr:uid="{00000000-0005-0000-0000-000032030000}"/>
    <cellStyle name="20% - Accent6 2 2 2 3 5" xfId="2521" xr:uid="{00000000-0005-0000-0000-000033030000}"/>
    <cellStyle name="20% - Accent6 2 2 2 4" xfId="1293" xr:uid="{00000000-0005-0000-0000-000034030000}"/>
    <cellStyle name="20% - Accent6 2 2 2 4 2" xfId="4369" xr:uid="{00000000-0005-0000-0000-000035030000}"/>
    <cellStyle name="20% - Accent6 2 2 2 5" xfId="3456" xr:uid="{00000000-0005-0000-0000-000036030000}"/>
    <cellStyle name="20% - Accent6 2 2 2 6" xfId="2755" xr:uid="{00000000-0005-0000-0000-000037030000}"/>
    <cellStyle name="20% - Accent6 2 2 2 7" xfId="2054" xr:uid="{00000000-0005-0000-0000-000038030000}"/>
    <cellStyle name="20% - Accent6 2 2 3" xfId="598" xr:uid="{00000000-0005-0000-0000-000039030000}"/>
    <cellStyle name="20% - Accent6 2 2 3 2" xfId="1061" xr:uid="{00000000-0005-0000-0000-00003A030000}"/>
    <cellStyle name="20% - Accent6 2 2 3 2 2" xfId="4140" xr:uid="{00000000-0005-0000-0000-00003B030000}"/>
    <cellStyle name="20% - Accent6 2 2 3 3" xfId="1536" xr:uid="{00000000-0005-0000-0000-00003C030000}"/>
    <cellStyle name="20% - Accent6 2 2 3 3 2" xfId="4602" xr:uid="{00000000-0005-0000-0000-00003D030000}"/>
    <cellStyle name="20% - Accent6 2 2 3 4" xfId="3685" xr:uid="{00000000-0005-0000-0000-00003E030000}"/>
    <cellStyle name="20% - Accent6 2 2 3 5" xfId="2988" xr:uid="{00000000-0005-0000-0000-00003F030000}"/>
    <cellStyle name="20% - Accent6 2 2 3 6" xfId="2289" xr:uid="{00000000-0005-0000-0000-000040030000}"/>
    <cellStyle name="20% - Accent6 2 2 4" xfId="833" xr:uid="{00000000-0005-0000-0000-000041030000}"/>
    <cellStyle name="20% - Accent6 2 2 4 2" xfId="1774" xr:uid="{00000000-0005-0000-0000-000042030000}"/>
    <cellStyle name="20% - Accent6 2 2 4 2 2" xfId="4836" xr:uid="{00000000-0005-0000-0000-000043030000}"/>
    <cellStyle name="20% - Accent6 2 2 4 3" xfId="3913" xr:uid="{00000000-0005-0000-0000-000044030000}"/>
    <cellStyle name="20% - Accent6 2 2 4 4" xfId="3220" xr:uid="{00000000-0005-0000-0000-000045030000}"/>
    <cellStyle name="20% - Accent6 2 2 4 5" xfId="2520" xr:uid="{00000000-0005-0000-0000-000046030000}"/>
    <cellStyle name="20% - Accent6 2 2 5" xfId="1292" xr:uid="{00000000-0005-0000-0000-000047030000}"/>
    <cellStyle name="20% - Accent6 2 2 5 2" xfId="4368" xr:uid="{00000000-0005-0000-0000-000048030000}"/>
    <cellStyle name="20% - Accent6 2 2 6" xfId="3455" xr:uid="{00000000-0005-0000-0000-000049030000}"/>
    <cellStyle name="20% - Accent6 2 2 7" xfId="2754" xr:uid="{00000000-0005-0000-0000-00004A030000}"/>
    <cellStyle name="20% - Accent6 2 2 8" xfId="2053" xr:uid="{00000000-0005-0000-0000-00004B030000}"/>
    <cellStyle name="20% - Accent6 2 2 9" xfId="5328" xr:uid="{147A5D2A-B08C-4358-AB0D-E9CB2B546497}"/>
    <cellStyle name="20% - Accent6 2 3" xfId="192" xr:uid="{00000000-0005-0000-0000-00004C030000}"/>
    <cellStyle name="20% - Accent6 2 3 2" xfId="600" xr:uid="{00000000-0005-0000-0000-00004D030000}"/>
    <cellStyle name="20% - Accent6 2 3 2 2" xfId="1063" xr:uid="{00000000-0005-0000-0000-00004E030000}"/>
    <cellStyle name="20% - Accent6 2 3 2 2 2" xfId="4142" xr:uid="{00000000-0005-0000-0000-00004F030000}"/>
    <cellStyle name="20% - Accent6 2 3 2 3" xfId="1538" xr:uid="{00000000-0005-0000-0000-000050030000}"/>
    <cellStyle name="20% - Accent6 2 3 2 3 2" xfId="4604" xr:uid="{00000000-0005-0000-0000-000051030000}"/>
    <cellStyle name="20% - Accent6 2 3 2 4" xfId="3687" xr:uid="{00000000-0005-0000-0000-000052030000}"/>
    <cellStyle name="20% - Accent6 2 3 2 5" xfId="2990" xr:uid="{00000000-0005-0000-0000-000053030000}"/>
    <cellStyle name="20% - Accent6 2 3 2 6" xfId="2291" xr:uid="{00000000-0005-0000-0000-000054030000}"/>
    <cellStyle name="20% - Accent6 2 3 3" xfId="835" xr:uid="{00000000-0005-0000-0000-000055030000}"/>
    <cellStyle name="20% - Accent6 2 3 3 2" xfId="1776" xr:uid="{00000000-0005-0000-0000-000056030000}"/>
    <cellStyle name="20% - Accent6 2 3 3 2 2" xfId="4838" xr:uid="{00000000-0005-0000-0000-000057030000}"/>
    <cellStyle name="20% - Accent6 2 3 3 3" xfId="3915" xr:uid="{00000000-0005-0000-0000-000058030000}"/>
    <cellStyle name="20% - Accent6 2 3 3 4" xfId="3222" xr:uid="{00000000-0005-0000-0000-000059030000}"/>
    <cellStyle name="20% - Accent6 2 3 3 5" xfId="2522" xr:uid="{00000000-0005-0000-0000-00005A030000}"/>
    <cellStyle name="20% - Accent6 2 3 4" xfId="1294" xr:uid="{00000000-0005-0000-0000-00005B030000}"/>
    <cellStyle name="20% - Accent6 2 3 4 2" xfId="4370" xr:uid="{00000000-0005-0000-0000-00005C030000}"/>
    <cellStyle name="20% - Accent6 2 3 5" xfId="3457" xr:uid="{00000000-0005-0000-0000-00005D030000}"/>
    <cellStyle name="20% - Accent6 2 3 6" xfId="2756" xr:uid="{00000000-0005-0000-0000-00005E030000}"/>
    <cellStyle name="20% - Accent6 2 3 7" xfId="2055" xr:uid="{00000000-0005-0000-0000-00005F030000}"/>
    <cellStyle name="20% - Accent6 2 3 8" xfId="5309" xr:uid="{57B00BC3-7368-47D6-88F4-B2DAB2AFC69A}"/>
    <cellStyle name="20% - Accent6 2 4" xfId="597" xr:uid="{00000000-0005-0000-0000-000060030000}"/>
    <cellStyle name="20% - Accent6 2 4 2" xfId="1060" xr:uid="{00000000-0005-0000-0000-000061030000}"/>
    <cellStyle name="20% - Accent6 2 4 2 2" xfId="4139" xr:uid="{00000000-0005-0000-0000-000062030000}"/>
    <cellStyle name="20% - Accent6 2 4 3" xfId="1535" xr:uid="{00000000-0005-0000-0000-000063030000}"/>
    <cellStyle name="20% - Accent6 2 4 3 2" xfId="4601" xr:uid="{00000000-0005-0000-0000-000064030000}"/>
    <cellStyle name="20% - Accent6 2 4 4" xfId="3684" xr:uid="{00000000-0005-0000-0000-000065030000}"/>
    <cellStyle name="20% - Accent6 2 4 5" xfId="2987" xr:uid="{00000000-0005-0000-0000-000066030000}"/>
    <cellStyle name="20% - Accent6 2 4 6" xfId="2288" xr:uid="{00000000-0005-0000-0000-000067030000}"/>
    <cellStyle name="20% - Accent6 2 5" xfId="832" xr:uid="{00000000-0005-0000-0000-000068030000}"/>
    <cellStyle name="20% - Accent6 2 5 2" xfId="1773" xr:uid="{00000000-0005-0000-0000-000069030000}"/>
    <cellStyle name="20% - Accent6 2 5 2 2" xfId="4835" xr:uid="{00000000-0005-0000-0000-00006A030000}"/>
    <cellStyle name="20% - Accent6 2 5 3" xfId="3912" xr:uid="{00000000-0005-0000-0000-00006B030000}"/>
    <cellStyle name="20% - Accent6 2 5 4" xfId="3219" xr:uid="{00000000-0005-0000-0000-00006C030000}"/>
    <cellStyle name="20% - Accent6 2 5 5" xfId="2519" xr:uid="{00000000-0005-0000-0000-00006D030000}"/>
    <cellStyle name="20% - Accent6 2 6" xfId="1291" xr:uid="{00000000-0005-0000-0000-00006E030000}"/>
    <cellStyle name="20% - Accent6 2 6 2" xfId="4367" xr:uid="{00000000-0005-0000-0000-00006F030000}"/>
    <cellStyle name="20% - Accent6 2 7" xfId="3454" xr:uid="{00000000-0005-0000-0000-000070030000}"/>
    <cellStyle name="20% - Accent6 2 8" xfId="2753" xr:uid="{00000000-0005-0000-0000-000071030000}"/>
    <cellStyle name="20% - Accent6 2 9" xfId="2052" xr:uid="{00000000-0005-0000-0000-000072030000}"/>
    <cellStyle name="20% - Accent6 3" xfId="193" xr:uid="{00000000-0005-0000-0000-000073030000}"/>
    <cellStyle name="20% - Accent6 3 2" xfId="194" xr:uid="{00000000-0005-0000-0000-000074030000}"/>
    <cellStyle name="20% - Accent6 3 2 2" xfId="602" xr:uid="{00000000-0005-0000-0000-000075030000}"/>
    <cellStyle name="20% - Accent6 3 2 2 2" xfId="1065" xr:uid="{00000000-0005-0000-0000-000076030000}"/>
    <cellStyle name="20% - Accent6 3 2 2 2 2" xfId="4144" xr:uid="{00000000-0005-0000-0000-000077030000}"/>
    <cellStyle name="20% - Accent6 3 2 2 3" xfId="1540" xr:uid="{00000000-0005-0000-0000-000078030000}"/>
    <cellStyle name="20% - Accent6 3 2 2 3 2" xfId="4606" xr:uid="{00000000-0005-0000-0000-000079030000}"/>
    <cellStyle name="20% - Accent6 3 2 2 4" xfId="3689" xr:uid="{00000000-0005-0000-0000-00007A030000}"/>
    <cellStyle name="20% - Accent6 3 2 2 5" xfId="2992" xr:uid="{00000000-0005-0000-0000-00007B030000}"/>
    <cellStyle name="20% - Accent6 3 2 2 6" xfId="2293" xr:uid="{00000000-0005-0000-0000-00007C030000}"/>
    <cellStyle name="20% - Accent6 3 2 3" xfId="837" xr:uid="{00000000-0005-0000-0000-00007D030000}"/>
    <cellStyle name="20% - Accent6 3 2 3 2" xfId="1778" xr:uid="{00000000-0005-0000-0000-00007E030000}"/>
    <cellStyle name="20% - Accent6 3 2 3 2 2" xfId="4840" xr:uid="{00000000-0005-0000-0000-00007F030000}"/>
    <cellStyle name="20% - Accent6 3 2 3 3" xfId="3917" xr:uid="{00000000-0005-0000-0000-000080030000}"/>
    <cellStyle name="20% - Accent6 3 2 3 4" xfId="3224" xr:uid="{00000000-0005-0000-0000-000081030000}"/>
    <cellStyle name="20% - Accent6 3 2 3 5" xfId="2524" xr:uid="{00000000-0005-0000-0000-000082030000}"/>
    <cellStyle name="20% - Accent6 3 2 4" xfId="1296" xr:uid="{00000000-0005-0000-0000-000083030000}"/>
    <cellStyle name="20% - Accent6 3 2 4 2" xfId="4372" xr:uid="{00000000-0005-0000-0000-000084030000}"/>
    <cellStyle name="20% - Accent6 3 2 5" xfId="3459" xr:uid="{00000000-0005-0000-0000-000085030000}"/>
    <cellStyle name="20% - Accent6 3 2 6" xfId="2758" xr:uid="{00000000-0005-0000-0000-000086030000}"/>
    <cellStyle name="20% - Accent6 3 2 7" xfId="2057" xr:uid="{00000000-0005-0000-0000-000087030000}"/>
    <cellStyle name="20% - Accent6 3 3" xfId="601" xr:uid="{00000000-0005-0000-0000-000088030000}"/>
    <cellStyle name="20% - Accent6 3 3 2" xfId="1064" xr:uid="{00000000-0005-0000-0000-000089030000}"/>
    <cellStyle name="20% - Accent6 3 3 2 2" xfId="4143" xr:uid="{00000000-0005-0000-0000-00008A030000}"/>
    <cellStyle name="20% - Accent6 3 3 3" xfId="1539" xr:uid="{00000000-0005-0000-0000-00008B030000}"/>
    <cellStyle name="20% - Accent6 3 3 3 2" xfId="4605" xr:uid="{00000000-0005-0000-0000-00008C030000}"/>
    <cellStyle name="20% - Accent6 3 3 4" xfId="3688" xr:uid="{00000000-0005-0000-0000-00008D030000}"/>
    <cellStyle name="20% - Accent6 3 3 5" xfId="2991" xr:uid="{00000000-0005-0000-0000-00008E030000}"/>
    <cellStyle name="20% - Accent6 3 3 6" xfId="2292" xr:uid="{00000000-0005-0000-0000-00008F030000}"/>
    <cellStyle name="20% - Accent6 3 4" xfId="836" xr:uid="{00000000-0005-0000-0000-000090030000}"/>
    <cellStyle name="20% - Accent6 3 4 2" xfId="1777" xr:uid="{00000000-0005-0000-0000-000091030000}"/>
    <cellStyle name="20% - Accent6 3 4 2 2" xfId="4839" xr:uid="{00000000-0005-0000-0000-000092030000}"/>
    <cellStyle name="20% - Accent6 3 4 3" xfId="3916" xr:uid="{00000000-0005-0000-0000-000093030000}"/>
    <cellStyle name="20% - Accent6 3 4 4" xfId="3223" xr:uid="{00000000-0005-0000-0000-000094030000}"/>
    <cellStyle name="20% - Accent6 3 4 5" xfId="2523" xr:uid="{00000000-0005-0000-0000-000095030000}"/>
    <cellStyle name="20% - Accent6 3 5" xfId="1295" xr:uid="{00000000-0005-0000-0000-000096030000}"/>
    <cellStyle name="20% - Accent6 3 5 2" xfId="4371" xr:uid="{00000000-0005-0000-0000-000097030000}"/>
    <cellStyle name="20% - Accent6 3 6" xfId="3458" xr:uid="{00000000-0005-0000-0000-000098030000}"/>
    <cellStyle name="20% - Accent6 3 7" xfId="2757" xr:uid="{00000000-0005-0000-0000-000099030000}"/>
    <cellStyle name="20% - Accent6 3 8" xfId="2056" xr:uid="{00000000-0005-0000-0000-00009A030000}"/>
    <cellStyle name="20% - Accent6 3 9" xfId="5327" xr:uid="{8B4CDC01-DF3C-4895-BA3C-0BD829D73EE5}"/>
    <cellStyle name="20% - Accent6 4" xfId="524" xr:uid="{00000000-0005-0000-0000-00009B030000}"/>
    <cellStyle name="20% - Accent6 4 2" xfId="987" xr:uid="{00000000-0005-0000-0000-00009C030000}"/>
    <cellStyle name="20% - Accent6 4 2 2" xfId="4066" xr:uid="{00000000-0005-0000-0000-00009D030000}"/>
    <cellStyle name="20% - Accent6 4 3" xfId="1462" xr:uid="{00000000-0005-0000-0000-00009E030000}"/>
    <cellStyle name="20% - Accent6 4 3 2" xfId="4528" xr:uid="{00000000-0005-0000-0000-00009F030000}"/>
    <cellStyle name="20% - Accent6 4 4" xfId="3611" xr:uid="{00000000-0005-0000-0000-0000A0030000}"/>
    <cellStyle name="20% - Accent6 4 5" xfId="2914" xr:uid="{00000000-0005-0000-0000-0000A1030000}"/>
    <cellStyle name="20% - Accent6 4 6" xfId="2215" xr:uid="{00000000-0005-0000-0000-0000A2030000}"/>
    <cellStyle name="20% - Accent6 5" xfId="756" xr:uid="{00000000-0005-0000-0000-0000A3030000}"/>
    <cellStyle name="20% - Accent6 5 2" xfId="1697" xr:uid="{00000000-0005-0000-0000-0000A4030000}"/>
    <cellStyle name="20% - Accent6 5 2 2" xfId="4759" xr:uid="{00000000-0005-0000-0000-0000A5030000}"/>
    <cellStyle name="20% - Accent6 5 3" xfId="3838" xr:uid="{00000000-0005-0000-0000-0000A6030000}"/>
    <cellStyle name="20% - Accent6 5 4" xfId="3145" xr:uid="{00000000-0005-0000-0000-0000A7030000}"/>
    <cellStyle name="20% - Accent6 5 5" xfId="2446" xr:uid="{00000000-0005-0000-0000-0000A8030000}"/>
    <cellStyle name="20% - Accent6 6" xfId="1217" xr:uid="{00000000-0005-0000-0000-0000A9030000}"/>
    <cellStyle name="20% - Accent6 6 2" xfId="4293" xr:uid="{00000000-0005-0000-0000-0000AA030000}"/>
    <cellStyle name="20% - Accent6 7" xfId="3380" xr:uid="{00000000-0005-0000-0000-0000AB030000}"/>
    <cellStyle name="20% - Accent6 8" xfId="2679" xr:uid="{00000000-0005-0000-0000-0000AC030000}"/>
    <cellStyle name="20% - Accent6 9" xfId="1974" xr:uid="{00000000-0005-0000-0000-0000AD030000}"/>
    <cellStyle name="2x indented GHG Textfiels" xfId="195" xr:uid="{00000000-0005-0000-0000-0000AE030000}"/>
    <cellStyle name="2x indented GHG Textfiels 2" xfId="1903" xr:uid="{00000000-0005-0000-0000-0000AF030000}"/>
    <cellStyle name="2x indented GHG Textfiels 2 2" xfId="4965" xr:uid="{00000000-0005-0000-0000-0000B0030000}"/>
    <cellStyle name="2x indented GHG Textfiels 2 2 2" xfId="5090" xr:uid="{00000000-0005-0000-0000-0000B1030000}"/>
    <cellStyle name="2x indented GHG Textfiels 2 2 3" xfId="5210" xr:uid="{00000000-0005-0000-0000-0000B2030000}"/>
    <cellStyle name="2x indented GHG Textfiels 2 3" xfId="5085" xr:uid="{00000000-0005-0000-0000-0000B3030000}"/>
    <cellStyle name="2x indented GHG Textfiels 2 4" xfId="5080" xr:uid="{00000000-0005-0000-0000-0000B4030000}"/>
    <cellStyle name="2x indented GHG Textfiels 3" xfId="5071" xr:uid="{00000000-0005-0000-0000-0000B5030000}"/>
    <cellStyle name="2x indented GHG Textfiels 4" xfId="5158" xr:uid="{00000000-0005-0000-0000-0000B6030000}"/>
    <cellStyle name="40% - Accent1" xfId="5244" builtinId="31" customBuiltin="1"/>
    <cellStyle name="40% - Accent1 2" xfId="27" xr:uid="{00000000-0005-0000-0000-0000B7030000}"/>
    <cellStyle name="40% - Accent1 2 10" xfId="5269" xr:uid="{7769F261-70D5-4D48-841F-D6ADED9E4478}"/>
    <cellStyle name="40% - Accent1 2 2" xfId="196" xr:uid="{00000000-0005-0000-0000-0000B8030000}"/>
    <cellStyle name="40% - Accent1 2 2 2" xfId="197" xr:uid="{00000000-0005-0000-0000-0000B9030000}"/>
    <cellStyle name="40% - Accent1 2 2 2 2" xfId="604" xr:uid="{00000000-0005-0000-0000-0000BA030000}"/>
    <cellStyle name="40% - Accent1 2 2 2 2 2" xfId="1067" xr:uid="{00000000-0005-0000-0000-0000BB030000}"/>
    <cellStyle name="40% - Accent1 2 2 2 2 2 2" xfId="4146" xr:uid="{00000000-0005-0000-0000-0000BC030000}"/>
    <cellStyle name="40% - Accent1 2 2 2 2 3" xfId="1542" xr:uid="{00000000-0005-0000-0000-0000BD030000}"/>
    <cellStyle name="40% - Accent1 2 2 2 2 3 2" xfId="4608" xr:uid="{00000000-0005-0000-0000-0000BE030000}"/>
    <cellStyle name="40% - Accent1 2 2 2 2 4" xfId="3691" xr:uid="{00000000-0005-0000-0000-0000BF030000}"/>
    <cellStyle name="40% - Accent1 2 2 2 2 5" xfId="2994" xr:uid="{00000000-0005-0000-0000-0000C0030000}"/>
    <cellStyle name="40% - Accent1 2 2 2 2 6" xfId="2295" xr:uid="{00000000-0005-0000-0000-0000C1030000}"/>
    <cellStyle name="40% - Accent1 2 2 2 3" xfId="839" xr:uid="{00000000-0005-0000-0000-0000C2030000}"/>
    <cellStyle name="40% - Accent1 2 2 2 3 2" xfId="1780" xr:uid="{00000000-0005-0000-0000-0000C3030000}"/>
    <cellStyle name="40% - Accent1 2 2 2 3 2 2" xfId="4842" xr:uid="{00000000-0005-0000-0000-0000C4030000}"/>
    <cellStyle name="40% - Accent1 2 2 2 3 3" xfId="3919" xr:uid="{00000000-0005-0000-0000-0000C5030000}"/>
    <cellStyle name="40% - Accent1 2 2 2 3 4" xfId="3226" xr:uid="{00000000-0005-0000-0000-0000C6030000}"/>
    <cellStyle name="40% - Accent1 2 2 2 3 5" xfId="2526" xr:uid="{00000000-0005-0000-0000-0000C7030000}"/>
    <cellStyle name="40% - Accent1 2 2 2 4" xfId="1298" xr:uid="{00000000-0005-0000-0000-0000C8030000}"/>
    <cellStyle name="40% - Accent1 2 2 2 4 2" xfId="4374" xr:uid="{00000000-0005-0000-0000-0000C9030000}"/>
    <cellStyle name="40% - Accent1 2 2 2 5" xfId="3461" xr:uid="{00000000-0005-0000-0000-0000CA030000}"/>
    <cellStyle name="40% - Accent1 2 2 2 6" xfId="2760" xr:uid="{00000000-0005-0000-0000-0000CB030000}"/>
    <cellStyle name="40% - Accent1 2 2 2 7" xfId="2059" xr:uid="{00000000-0005-0000-0000-0000CC030000}"/>
    <cellStyle name="40% - Accent1 2 2 3" xfId="603" xr:uid="{00000000-0005-0000-0000-0000CD030000}"/>
    <cellStyle name="40% - Accent1 2 2 3 2" xfId="1066" xr:uid="{00000000-0005-0000-0000-0000CE030000}"/>
    <cellStyle name="40% - Accent1 2 2 3 2 2" xfId="4145" xr:uid="{00000000-0005-0000-0000-0000CF030000}"/>
    <cellStyle name="40% - Accent1 2 2 3 3" xfId="1541" xr:uid="{00000000-0005-0000-0000-0000D0030000}"/>
    <cellStyle name="40% - Accent1 2 2 3 3 2" xfId="4607" xr:uid="{00000000-0005-0000-0000-0000D1030000}"/>
    <cellStyle name="40% - Accent1 2 2 3 4" xfId="3690" xr:uid="{00000000-0005-0000-0000-0000D2030000}"/>
    <cellStyle name="40% - Accent1 2 2 3 5" xfId="2993" xr:uid="{00000000-0005-0000-0000-0000D3030000}"/>
    <cellStyle name="40% - Accent1 2 2 3 6" xfId="2294" xr:uid="{00000000-0005-0000-0000-0000D4030000}"/>
    <cellStyle name="40% - Accent1 2 2 4" xfId="838" xr:uid="{00000000-0005-0000-0000-0000D5030000}"/>
    <cellStyle name="40% - Accent1 2 2 4 2" xfId="1779" xr:uid="{00000000-0005-0000-0000-0000D6030000}"/>
    <cellStyle name="40% - Accent1 2 2 4 2 2" xfId="4841" xr:uid="{00000000-0005-0000-0000-0000D7030000}"/>
    <cellStyle name="40% - Accent1 2 2 4 3" xfId="3918" xr:uid="{00000000-0005-0000-0000-0000D8030000}"/>
    <cellStyle name="40% - Accent1 2 2 4 4" xfId="3225" xr:uid="{00000000-0005-0000-0000-0000D9030000}"/>
    <cellStyle name="40% - Accent1 2 2 4 5" xfId="2525" xr:uid="{00000000-0005-0000-0000-0000DA030000}"/>
    <cellStyle name="40% - Accent1 2 2 5" xfId="1297" xr:uid="{00000000-0005-0000-0000-0000DB030000}"/>
    <cellStyle name="40% - Accent1 2 2 5 2" xfId="4373" xr:uid="{00000000-0005-0000-0000-0000DC030000}"/>
    <cellStyle name="40% - Accent1 2 2 6" xfId="3460" xr:uid="{00000000-0005-0000-0000-0000DD030000}"/>
    <cellStyle name="40% - Accent1 2 2 7" xfId="2759" xr:uid="{00000000-0005-0000-0000-0000DE030000}"/>
    <cellStyle name="40% - Accent1 2 2 8" xfId="2058" xr:uid="{00000000-0005-0000-0000-0000DF030000}"/>
    <cellStyle name="40% - Accent1 2 2 9" xfId="5330" xr:uid="{083D081B-D085-4E04-8BCF-C174B25C48CB}"/>
    <cellStyle name="40% - Accent1 2 3" xfId="198" xr:uid="{00000000-0005-0000-0000-0000E0030000}"/>
    <cellStyle name="40% - Accent1 2 3 2" xfId="605" xr:uid="{00000000-0005-0000-0000-0000E1030000}"/>
    <cellStyle name="40% - Accent1 2 3 2 2" xfId="1068" xr:uid="{00000000-0005-0000-0000-0000E2030000}"/>
    <cellStyle name="40% - Accent1 2 3 2 2 2" xfId="4147" xr:uid="{00000000-0005-0000-0000-0000E3030000}"/>
    <cellStyle name="40% - Accent1 2 3 2 3" xfId="1543" xr:uid="{00000000-0005-0000-0000-0000E4030000}"/>
    <cellStyle name="40% - Accent1 2 3 2 3 2" xfId="4609" xr:uid="{00000000-0005-0000-0000-0000E5030000}"/>
    <cellStyle name="40% - Accent1 2 3 2 4" xfId="3692" xr:uid="{00000000-0005-0000-0000-0000E6030000}"/>
    <cellStyle name="40% - Accent1 2 3 2 5" xfId="2995" xr:uid="{00000000-0005-0000-0000-0000E7030000}"/>
    <cellStyle name="40% - Accent1 2 3 2 6" xfId="2296" xr:uid="{00000000-0005-0000-0000-0000E8030000}"/>
    <cellStyle name="40% - Accent1 2 3 3" xfId="840" xr:uid="{00000000-0005-0000-0000-0000E9030000}"/>
    <cellStyle name="40% - Accent1 2 3 3 2" xfId="1781" xr:uid="{00000000-0005-0000-0000-0000EA030000}"/>
    <cellStyle name="40% - Accent1 2 3 3 2 2" xfId="4843" xr:uid="{00000000-0005-0000-0000-0000EB030000}"/>
    <cellStyle name="40% - Accent1 2 3 3 3" xfId="3920" xr:uid="{00000000-0005-0000-0000-0000EC030000}"/>
    <cellStyle name="40% - Accent1 2 3 3 4" xfId="3227" xr:uid="{00000000-0005-0000-0000-0000ED030000}"/>
    <cellStyle name="40% - Accent1 2 3 3 5" xfId="2527" xr:uid="{00000000-0005-0000-0000-0000EE030000}"/>
    <cellStyle name="40% - Accent1 2 3 4" xfId="1299" xr:uid="{00000000-0005-0000-0000-0000EF030000}"/>
    <cellStyle name="40% - Accent1 2 3 4 2" xfId="4375" xr:uid="{00000000-0005-0000-0000-0000F0030000}"/>
    <cellStyle name="40% - Accent1 2 3 5" xfId="3462" xr:uid="{00000000-0005-0000-0000-0000F1030000}"/>
    <cellStyle name="40% - Accent1 2 3 6" xfId="2761" xr:uid="{00000000-0005-0000-0000-0000F2030000}"/>
    <cellStyle name="40% - Accent1 2 3 7" xfId="2060" xr:uid="{00000000-0005-0000-0000-0000F3030000}"/>
    <cellStyle name="40% - Accent1 2 3 8" xfId="5310" xr:uid="{74B47000-8FBE-4B9C-A3E9-8A7553D5B838}"/>
    <cellStyle name="40% - Accent1 2 4" xfId="536" xr:uid="{00000000-0005-0000-0000-0000F4030000}"/>
    <cellStyle name="40% - Accent1 2 4 2" xfId="999" xr:uid="{00000000-0005-0000-0000-0000F5030000}"/>
    <cellStyle name="40% - Accent1 2 4 2 2" xfId="4078" xr:uid="{00000000-0005-0000-0000-0000F6030000}"/>
    <cellStyle name="40% - Accent1 2 4 3" xfId="1474" xr:uid="{00000000-0005-0000-0000-0000F7030000}"/>
    <cellStyle name="40% - Accent1 2 4 3 2" xfId="4540" xr:uid="{00000000-0005-0000-0000-0000F8030000}"/>
    <cellStyle name="40% - Accent1 2 4 4" xfId="3623" xr:uid="{00000000-0005-0000-0000-0000F9030000}"/>
    <cellStyle name="40% - Accent1 2 4 5" xfId="2926" xr:uid="{00000000-0005-0000-0000-0000FA030000}"/>
    <cellStyle name="40% - Accent1 2 4 6" xfId="2227" xr:uid="{00000000-0005-0000-0000-0000FB030000}"/>
    <cellStyle name="40% - Accent1 2 5" xfId="768" xr:uid="{00000000-0005-0000-0000-0000FC030000}"/>
    <cellStyle name="40% - Accent1 2 5 2" xfId="1709" xr:uid="{00000000-0005-0000-0000-0000FD030000}"/>
    <cellStyle name="40% - Accent1 2 5 2 2" xfId="4771" xr:uid="{00000000-0005-0000-0000-0000FE030000}"/>
    <cellStyle name="40% - Accent1 2 5 3" xfId="3850" xr:uid="{00000000-0005-0000-0000-0000FF030000}"/>
    <cellStyle name="40% - Accent1 2 5 4" xfId="3157" xr:uid="{00000000-0005-0000-0000-000000040000}"/>
    <cellStyle name="40% - Accent1 2 5 5" xfId="2458" xr:uid="{00000000-0005-0000-0000-000001040000}"/>
    <cellStyle name="40% - Accent1 2 6" xfId="1229" xr:uid="{00000000-0005-0000-0000-000002040000}"/>
    <cellStyle name="40% - Accent1 2 6 2" xfId="4305" xr:uid="{00000000-0005-0000-0000-000003040000}"/>
    <cellStyle name="40% - Accent1 2 7" xfId="3392" xr:uid="{00000000-0005-0000-0000-000004040000}"/>
    <cellStyle name="40% - Accent1 2 8" xfId="2691" xr:uid="{00000000-0005-0000-0000-000005040000}"/>
    <cellStyle name="40% - Accent1 2 9" xfId="1986" xr:uid="{00000000-0005-0000-0000-000006040000}"/>
    <cellStyle name="40% - Accent1 3" xfId="26" xr:uid="{00000000-0005-0000-0000-000007040000}"/>
    <cellStyle name="40% - Accent1 3 2" xfId="199" xr:uid="{00000000-0005-0000-0000-000008040000}"/>
    <cellStyle name="40% - Accent1 3 2 2" xfId="606" xr:uid="{00000000-0005-0000-0000-000009040000}"/>
    <cellStyle name="40% - Accent1 3 2 2 2" xfId="1069" xr:uid="{00000000-0005-0000-0000-00000A040000}"/>
    <cellStyle name="40% - Accent1 3 2 2 2 2" xfId="4148" xr:uid="{00000000-0005-0000-0000-00000B040000}"/>
    <cellStyle name="40% - Accent1 3 2 2 3" xfId="1544" xr:uid="{00000000-0005-0000-0000-00000C040000}"/>
    <cellStyle name="40% - Accent1 3 2 2 3 2" xfId="4610" xr:uid="{00000000-0005-0000-0000-00000D040000}"/>
    <cellStyle name="40% - Accent1 3 2 2 4" xfId="3693" xr:uid="{00000000-0005-0000-0000-00000E040000}"/>
    <cellStyle name="40% - Accent1 3 2 2 5" xfId="2996" xr:uid="{00000000-0005-0000-0000-00000F040000}"/>
    <cellStyle name="40% - Accent1 3 2 2 6" xfId="2297" xr:uid="{00000000-0005-0000-0000-000010040000}"/>
    <cellStyle name="40% - Accent1 3 2 3" xfId="841" xr:uid="{00000000-0005-0000-0000-000011040000}"/>
    <cellStyle name="40% - Accent1 3 2 3 2" xfId="1782" xr:uid="{00000000-0005-0000-0000-000012040000}"/>
    <cellStyle name="40% - Accent1 3 2 3 2 2" xfId="4844" xr:uid="{00000000-0005-0000-0000-000013040000}"/>
    <cellStyle name="40% - Accent1 3 2 3 3" xfId="3921" xr:uid="{00000000-0005-0000-0000-000014040000}"/>
    <cellStyle name="40% - Accent1 3 2 3 4" xfId="3228" xr:uid="{00000000-0005-0000-0000-000015040000}"/>
    <cellStyle name="40% - Accent1 3 2 3 5" xfId="2528" xr:uid="{00000000-0005-0000-0000-000016040000}"/>
    <cellStyle name="40% - Accent1 3 2 4" xfId="1300" xr:uid="{00000000-0005-0000-0000-000017040000}"/>
    <cellStyle name="40% - Accent1 3 2 4 2" xfId="4376" xr:uid="{00000000-0005-0000-0000-000018040000}"/>
    <cellStyle name="40% - Accent1 3 2 5" xfId="3463" xr:uid="{00000000-0005-0000-0000-000019040000}"/>
    <cellStyle name="40% - Accent1 3 2 6" xfId="2762" xr:uid="{00000000-0005-0000-0000-00001A040000}"/>
    <cellStyle name="40% - Accent1 3 2 7" xfId="2061" xr:uid="{00000000-0005-0000-0000-00001B040000}"/>
    <cellStyle name="40% - Accent1 3 3" xfId="535" xr:uid="{00000000-0005-0000-0000-00001C040000}"/>
    <cellStyle name="40% - Accent1 3 3 2" xfId="998" xr:uid="{00000000-0005-0000-0000-00001D040000}"/>
    <cellStyle name="40% - Accent1 3 3 2 2" xfId="4077" xr:uid="{00000000-0005-0000-0000-00001E040000}"/>
    <cellStyle name="40% - Accent1 3 3 3" xfId="1473" xr:uid="{00000000-0005-0000-0000-00001F040000}"/>
    <cellStyle name="40% - Accent1 3 3 3 2" xfId="4539" xr:uid="{00000000-0005-0000-0000-000020040000}"/>
    <cellStyle name="40% - Accent1 3 3 4" xfId="3622" xr:uid="{00000000-0005-0000-0000-000021040000}"/>
    <cellStyle name="40% - Accent1 3 3 5" xfId="2925" xr:uid="{00000000-0005-0000-0000-000022040000}"/>
    <cellStyle name="40% - Accent1 3 3 6" xfId="2226" xr:uid="{00000000-0005-0000-0000-000023040000}"/>
    <cellStyle name="40% - Accent1 3 4" xfId="767" xr:uid="{00000000-0005-0000-0000-000024040000}"/>
    <cellStyle name="40% - Accent1 3 4 2" xfId="1708" xr:uid="{00000000-0005-0000-0000-000025040000}"/>
    <cellStyle name="40% - Accent1 3 4 2 2" xfId="4770" xr:uid="{00000000-0005-0000-0000-000026040000}"/>
    <cellStyle name="40% - Accent1 3 4 3" xfId="3849" xr:uid="{00000000-0005-0000-0000-000027040000}"/>
    <cellStyle name="40% - Accent1 3 4 4" xfId="3156" xr:uid="{00000000-0005-0000-0000-000028040000}"/>
    <cellStyle name="40% - Accent1 3 4 5" xfId="2457" xr:uid="{00000000-0005-0000-0000-000029040000}"/>
    <cellStyle name="40% - Accent1 3 5" xfId="1228" xr:uid="{00000000-0005-0000-0000-00002A040000}"/>
    <cellStyle name="40% - Accent1 3 5 2" xfId="4304" xr:uid="{00000000-0005-0000-0000-00002B040000}"/>
    <cellStyle name="40% - Accent1 3 6" xfId="3391" xr:uid="{00000000-0005-0000-0000-00002C040000}"/>
    <cellStyle name="40% - Accent1 3 7" xfId="2690" xr:uid="{00000000-0005-0000-0000-00002D040000}"/>
    <cellStyle name="40% - Accent1 3 8" xfId="1985" xr:uid="{00000000-0005-0000-0000-00002E040000}"/>
    <cellStyle name="40% - Accent1 3 9" xfId="5329" xr:uid="{D4D8A04C-1D33-4AF7-AC01-B7A73E99C927}"/>
    <cellStyle name="40% - Accent1 4" xfId="200" xr:uid="{00000000-0005-0000-0000-00002F040000}"/>
    <cellStyle name="40% - Accent1 4 2" xfId="201" xr:uid="{00000000-0005-0000-0000-000030040000}"/>
    <cellStyle name="40% - Accent1 4 2 2" xfId="608" xr:uid="{00000000-0005-0000-0000-000031040000}"/>
    <cellStyle name="40% - Accent1 4 2 2 2" xfId="1071" xr:uid="{00000000-0005-0000-0000-000032040000}"/>
    <cellStyle name="40% - Accent1 4 2 2 2 2" xfId="4150" xr:uid="{00000000-0005-0000-0000-000033040000}"/>
    <cellStyle name="40% - Accent1 4 2 2 3" xfId="1546" xr:uid="{00000000-0005-0000-0000-000034040000}"/>
    <cellStyle name="40% - Accent1 4 2 2 3 2" xfId="4612" xr:uid="{00000000-0005-0000-0000-000035040000}"/>
    <cellStyle name="40% - Accent1 4 2 2 4" xfId="3695" xr:uid="{00000000-0005-0000-0000-000036040000}"/>
    <cellStyle name="40% - Accent1 4 2 2 5" xfId="2998" xr:uid="{00000000-0005-0000-0000-000037040000}"/>
    <cellStyle name="40% - Accent1 4 2 2 6" xfId="2299" xr:uid="{00000000-0005-0000-0000-000038040000}"/>
    <cellStyle name="40% - Accent1 4 2 3" xfId="843" xr:uid="{00000000-0005-0000-0000-000039040000}"/>
    <cellStyle name="40% - Accent1 4 2 3 2" xfId="1784" xr:uid="{00000000-0005-0000-0000-00003A040000}"/>
    <cellStyle name="40% - Accent1 4 2 3 2 2" xfId="4846" xr:uid="{00000000-0005-0000-0000-00003B040000}"/>
    <cellStyle name="40% - Accent1 4 2 3 3" xfId="3923" xr:uid="{00000000-0005-0000-0000-00003C040000}"/>
    <cellStyle name="40% - Accent1 4 2 3 4" xfId="3230" xr:uid="{00000000-0005-0000-0000-00003D040000}"/>
    <cellStyle name="40% - Accent1 4 2 3 5" xfId="2530" xr:uid="{00000000-0005-0000-0000-00003E040000}"/>
    <cellStyle name="40% - Accent1 4 2 4" xfId="1302" xr:uid="{00000000-0005-0000-0000-00003F040000}"/>
    <cellStyle name="40% - Accent1 4 2 4 2" xfId="4378" xr:uid="{00000000-0005-0000-0000-000040040000}"/>
    <cellStyle name="40% - Accent1 4 2 5" xfId="3465" xr:uid="{00000000-0005-0000-0000-000041040000}"/>
    <cellStyle name="40% - Accent1 4 2 6" xfId="2764" xr:uid="{00000000-0005-0000-0000-000042040000}"/>
    <cellStyle name="40% - Accent1 4 2 7" xfId="2063" xr:uid="{00000000-0005-0000-0000-000043040000}"/>
    <cellStyle name="40% - Accent1 4 3" xfId="607" xr:uid="{00000000-0005-0000-0000-000044040000}"/>
    <cellStyle name="40% - Accent1 4 3 2" xfId="1070" xr:uid="{00000000-0005-0000-0000-000045040000}"/>
    <cellStyle name="40% - Accent1 4 3 2 2" xfId="4149" xr:uid="{00000000-0005-0000-0000-000046040000}"/>
    <cellStyle name="40% - Accent1 4 3 3" xfId="1545" xr:uid="{00000000-0005-0000-0000-000047040000}"/>
    <cellStyle name="40% - Accent1 4 3 3 2" xfId="4611" xr:uid="{00000000-0005-0000-0000-000048040000}"/>
    <cellStyle name="40% - Accent1 4 3 4" xfId="3694" xr:uid="{00000000-0005-0000-0000-000049040000}"/>
    <cellStyle name="40% - Accent1 4 3 5" xfId="2997" xr:uid="{00000000-0005-0000-0000-00004A040000}"/>
    <cellStyle name="40% - Accent1 4 3 6" xfId="2298" xr:uid="{00000000-0005-0000-0000-00004B040000}"/>
    <cellStyle name="40% - Accent1 4 4" xfId="842" xr:uid="{00000000-0005-0000-0000-00004C040000}"/>
    <cellStyle name="40% - Accent1 4 4 2" xfId="1783" xr:uid="{00000000-0005-0000-0000-00004D040000}"/>
    <cellStyle name="40% - Accent1 4 4 2 2" xfId="4845" xr:uid="{00000000-0005-0000-0000-00004E040000}"/>
    <cellStyle name="40% - Accent1 4 4 3" xfId="3922" xr:uid="{00000000-0005-0000-0000-00004F040000}"/>
    <cellStyle name="40% - Accent1 4 4 4" xfId="3229" xr:uid="{00000000-0005-0000-0000-000050040000}"/>
    <cellStyle name="40% - Accent1 4 4 5" xfId="2529" xr:uid="{00000000-0005-0000-0000-000051040000}"/>
    <cellStyle name="40% - Accent1 4 5" xfId="1301" xr:uid="{00000000-0005-0000-0000-000052040000}"/>
    <cellStyle name="40% - Accent1 4 5 2" xfId="4377" xr:uid="{00000000-0005-0000-0000-000053040000}"/>
    <cellStyle name="40% - Accent1 4 6" xfId="3464" xr:uid="{00000000-0005-0000-0000-000054040000}"/>
    <cellStyle name="40% - Accent1 4 7" xfId="2763" xr:uid="{00000000-0005-0000-0000-000055040000}"/>
    <cellStyle name="40% - Accent1 4 8" xfId="2062" xr:uid="{00000000-0005-0000-0000-000056040000}"/>
    <cellStyle name="40% - Accent2" xfId="5247" builtinId="35" customBuiltin="1"/>
    <cellStyle name="40% - Accent2 2" xfId="29" xr:uid="{00000000-0005-0000-0000-000057040000}"/>
    <cellStyle name="40% - Accent2 2 10" xfId="5270" xr:uid="{064E658A-27C4-4050-92AF-D5E22E776F89}"/>
    <cellStyle name="40% - Accent2 2 2" xfId="202" xr:uid="{00000000-0005-0000-0000-000058040000}"/>
    <cellStyle name="40% - Accent2 2 2 2" xfId="203" xr:uid="{00000000-0005-0000-0000-000059040000}"/>
    <cellStyle name="40% - Accent2 2 2 2 2" xfId="610" xr:uid="{00000000-0005-0000-0000-00005A040000}"/>
    <cellStyle name="40% - Accent2 2 2 2 2 2" xfId="1073" xr:uid="{00000000-0005-0000-0000-00005B040000}"/>
    <cellStyle name="40% - Accent2 2 2 2 2 2 2" xfId="4152" xr:uid="{00000000-0005-0000-0000-00005C040000}"/>
    <cellStyle name="40% - Accent2 2 2 2 2 3" xfId="1548" xr:uid="{00000000-0005-0000-0000-00005D040000}"/>
    <cellStyle name="40% - Accent2 2 2 2 2 3 2" xfId="4614" xr:uid="{00000000-0005-0000-0000-00005E040000}"/>
    <cellStyle name="40% - Accent2 2 2 2 2 4" xfId="3697" xr:uid="{00000000-0005-0000-0000-00005F040000}"/>
    <cellStyle name="40% - Accent2 2 2 2 2 5" xfId="3000" xr:uid="{00000000-0005-0000-0000-000060040000}"/>
    <cellStyle name="40% - Accent2 2 2 2 2 6" xfId="2301" xr:uid="{00000000-0005-0000-0000-000061040000}"/>
    <cellStyle name="40% - Accent2 2 2 2 3" xfId="845" xr:uid="{00000000-0005-0000-0000-000062040000}"/>
    <cellStyle name="40% - Accent2 2 2 2 3 2" xfId="1786" xr:uid="{00000000-0005-0000-0000-000063040000}"/>
    <cellStyle name="40% - Accent2 2 2 2 3 2 2" xfId="4848" xr:uid="{00000000-0005-0000-0000-000064040000}"/>
    <cellStyle name="40% - Accent2 2 2 2 3 3" xfId="3925" xr:uid="{00000000-0005-0000-0000-000065040000}"/>
    <cellStyle name="40% - Accent2 2 2 2 3 4" xfId="3232" xr:uid="{00000000-0005-0000-0000-000066040000}"/>
    <cellStyle name="40% - Accent2 2 2 2 3 5" xfId="2532" xr:uid="{00000000-0005-0000-0000-000067040000}"/>
    <cellStyle name="40% - Accent2 2 2 2 4" xfId="1304" xr:uid="{00000000-0005-0000-0000-000068040000}"/>
    <cellStyle name="40% - Accent2 2 2 2 4 2" xfId="4380" xr:uid="{00000000-0005-0000-0000-000069040000}"/>
    <cellStyle name="40% - Accent2 2 2 2 5" xfId="3467" xr:uid="{00000000-0005-0000-0000-00006A040000}"/>
    <cellStyle name="40% - Accent2 2 2 2 6" xfId="2766" xr:uid="{00000000-0005-0000-0000-00006B040000}"/>
    <cellStyle name="40% - Accent2 2 2 2 7" xfId="2065" xr:uid="{00000000-0005-0000-0000-00006C040000}"/>
    <cellStyle name="40% - Accent2 2 2 3" xfId="609" xr:uid="{00000000-0005-0000-0000-00006D040000}"/>
    <cellStyle name="40% - Accent2 2 2 3 2" xfId="1072" xr:uid="{00000000-0005-0000-0000-00006E040000}"/>
    <cellStyle name="40% - Accent2 2 2 3 2 2" xfId="4151" xr:uid="{00000000-0005-0000-0000-00006F040000}"/>
    <cellStyle name="40% - Accent2 2 2 3 3" xfId="1547" xr:uid="{00000000-0005-0000-0000-000070040000}"/>
    <cellStyle name="40% - Accent2 2 2 3 3 2" xfId="4613" xr:uid="{00000000-0005-0000-0000-000071040000}"/>
    <cellStyle name="40% - Accent2 2 2 3 4" xfId="3696" xr:uid="{00000000-0005-0000-0000-000072040000}"/>
    <cellStyle name="40% - Accent2 2 2 3 5" xfId="2999" xr:uid="{00000000-0005-0000-0000-000073040000}"/>
    <cellStyle name="40% - Accent2 2 2 3 6" xfId="2300" xr:uid="{00000000-0005-0000-0000-000074040000}"/>
    <cellStyle name="40% - Accent2 2 2 4" xfId="844" xr:uid="{00000000-0005-0000-0000-000075040000}"/>
    <cellStyle name="40% - Accent2 2 2 4 2" xfId="1785" xr:uid="{00000000-0005-0000-0000-000076040000}"/>
    <cellStyle name="40% - Accent2 2 2 4 2 2" xfId="4847" xr:uid="{00000000-0005-0000-0000-000077040000}"/>
    <cellStyle name="40% - Accent2 2 2 4 3" xfId="3924" xr:uid="{00000000-0005-0000-0000-000078040000}"/>
    <cellStyle name="40% - Accent2 2 2 4 4" xfId="3231" xr:uid="{00000000-0005-0000-0000-000079040000}"/>
    <cellStyle name="40% - Accent2 2 2 4 5" xfId="2531" xr:uid="{00000000-0005-0000-0000-00007A040000}"/>
    <cellStyle name="40% - Accent2 2 2 5" xfId="1303" xr:uid="{00000000-0005-0000-0000-00007B040000}"/>
    <cellStyle name="40% - Accent2 2 2 5 2" xfId="4379" xr:uid="{00000000-0005-0000-0000-00007C040000}"/>
    <cellStyle name="40% - Accent2 2 2 6" xfId="3466" xr:uid="{00000000-0005-0000-0000-00007D040000}"/>
    <cellStyle name="40% - Accent2 2 2 7" xfId="2765" xr:uid="{00000000-0005-0000-0000-00007E040000}"/>
    <cellStyle name="40% - Accent2 2 2 8" xfId="2064" xr:uid="{00000000-0005-0000-0000-00007F040000}"/>
    <cellStyle name="40% - Accent2 2 2 9" xfId="5332" xr:uid="{07F10003-92BE-4DDA-BE74-ED4BCFAE9D10}"/>
    <cellStyle name="40% - Accent2 2 3" xfId="204" xr:uid="{00000000-0005-0000-0000-000080040000}"/>
    <cellStyle name="40% - Accent2 2 3 2" xfId="611" xr:uid="{00000000-0005-0000-0000-000081040000}"/>
    <cellStyle name="40% - Accent2 2 3 2 2" xfId="1074" xr:uid="{00000000-0005-0000-0000-000082040000}"/>
    <cellStyle name="40% - Accent2 2 3 2 2 2" xfId="4153" xr:uid="{00000000-0005-0000-0000-000083040000}"/>
    <cellStyle name="40% - Accent2 2 3 2 3" xfId="1549" xr:uid="{00000000-0005-0000-0000-000084040000}"/>
    <cellStyle name="40% - Accent2 2 3 2 3 2" xfId="4615" xr:uid="{00000000-0005-0000-0000-000085040000}"/>
    <cellStyle name="40% - Accent2 2 3 2 4" xfId="3698" xr:uid="{00000000-0005-0000-0000-000086040000}"/>
    <cellStyle name="40% - Accent2 2 3 2 5" xfId="3001" xr:uid="{00000000-0005-0000-0000-000087040000}"/>
    <cellStyle name="40% - Accent2 2 3 2 6" xfId="2302" xr:uid="{00000000-0005-0000-0000-000088040000}"/>
    <cellStyle name="40% - Accent2 2 3 3" xfId="846" xr:uid="{00000000-0005-0000-0000-000089040000}"/>
    <cellStyle name="40% - Accent2 2 3 3 2" xfId="1787" xr:uid="{00000000-0005-0000-0000-00008A040000}"/>
    <cellStyle name="40% - Accent2 2 3 3 2 2" xfId="4849" xr:uid="{00000000-0005-0000-0000-00008B040000}"/>
    <cellStyle name="40% - Accent2 2 3 3 3" xfId="3926" xr:uid="{00000000-0005-0000-0000-00008C040000}"/>
    <cellStyle name="40% - Accent2 2 3 3 4" xfId="3233" xr:uid="{00000000-0005-0000-0000-00008D040000}"/>
    <cellStyle name="40% - Accent2 2 3 3 5" xfId="2533" xr:uid="{00000000-0005-0000-0000-00008E040000}"/>
    <cellStyle name="40% - Accent2 2 3 4" xfId="1305" xr:uid="{00000000-0005-0000-0000-00008F040000}"/>
    <cellStyle name="40% - Accent2 2 3 4 2" xfId="4381" xr:uid="{00000000-0005-0000-0000-000090040000}"/>
    <cellStyle name="40% - Accent2 2 3 5" xfId="3468" xr:uid="{00000000-0005-0000-0000-000091040000}"/>
    <cellStyle name="40% - Accent2 2 3 6" xfId="2767" xr:uid="{00000000-0005-0000-0000-000092040000}"/>
    <cellStyle name="40% - Accent2 2 3 7" xfId="2066" xr:uid="{00000000-0005-0000-0000-000093040000}"/>
    <cellStyle name="40% - Accent2 2 3 8" xfId="5311" xr:uid="{906B5792-CC32-43AA-A0C1-1ADD6A951098}"/>
    <cellStyle name="40% - Accent2 2 4" xfId="538" xr:uid="{00000000-0005-0000-0000-000094040000}"/>
    <cellStyle name="40% - Accent2 2 4 2" xfId="1001" xr:uid="{00000000-0005-0000-0000-000095040000}"/>
    <cellStyle name="40% - Accent2 2 4 2 2" xfId="4080" xr:uid="{00000000-0005-0000-0000-000096040000}"/>
    <cellStyle name="40% - Accent2 2 4 3" xfId="1476" xr:uid="{00000000-0005-0000-0000-000097040000}"/>
    <cellStyle name="40% - Accent2 2 4 3 2" xfId="4542" xr:uid="{00000000-0005-0000-0000-000098040000}"/>
    <cellStyle name="40% - Accent2 2 4 4" xfId="3625" xr:uid="{00000000-0005-0000-0000-000099040000}"/>
    <cellStyle name="40% - Accent2 2 4 5" xfId="2928" xr:uid="{00000000-0005-0000-0000-00009A040000}"/>
    <cellStyle name="40% - Accent2 2 4 6" xfId="2229" xr:uid="{00000000-0005-0000-0000-00009B040000}"/>
    <cellStyle name="40% - Accent2 2 5" xfId="770" xr:uid="{00000000-0005-0000-0000-00009C040000}"/>
    <cellStyle name="40% - Accent2 2 5 2" xfId="1711" xr:uid="{00000000-0005-0000-0000-00009D040000}"/>
    <cellStyle name="40% - Accent2 2 5 2 2" xfId="4773" xr:uid="{00000000-0005-0000-0000-00009E040000}"/>
    <cellStyle name="40% - Accent2 2 5 3" xfId="3852" xr:uid="{00000000-0005-0000-0000-00009F040000}"/>
    <cellStyle name="40% - Accent2 2 5 4" xfId="3159" xr:uid="{00000000-0005-0000-0000-0000A0040000}"/>
    <cellStyle name="40% - Accent2 2 5 5" xfId="2460" xr:uid="{00000000-0005-0000-0000-0000A1040000}"/>
    <cellStyle name="40% - Accent2 2 6" xfId="1231" xr:uid="{00000000-0005-0000-0000-0000A2040000}"/>
    <cellStyle name="40% - Accent2 2 6 2" xfId="4307" xr:uid="{00000000-0005-0000-0000-0000A3040000}"/>
    <cellStyle name="40% - Accent2 2 7" xfId="3394" xr:uid="{00000000-0005-0000-0000-0000A4040000}"/>
    <cellStyle name="40% - Accent2 2 8" xfId="2693" xr:uid="{00000000-0005-0000-0000-0000A5040000}"/>
    <cellStyle name="40% - Accent2 2 9" xfId="1988" xr:uid="{00000000-0005-0000-0000-0000A6040000}"/>
    <cellStyle name="40% - Accent2 3" xfId="28" xr:uid="{00000000-0005-0000-0000-0000A7040000}"/>
    <cellStyle name="40% - Accent2 3 2" xfId="205" xr:uid="{00000000-0005-0000-0000-0000A8040000}"/>
    <cellStyle name="40% - Accent2 3 2 2" xfId="612" xr:uid="{00000000-0005-0000-0000-0000A9040000}"/>
    <cellStyle name="40% - Accent2 3 2 2 2" xfId="1075" xr:uid="{00000000-0005-0000-0000-0000AA040000}"/>
    <cellStyle name="40% - Accent2 3 2 2 2 2" xfId="4154" xr:uid="{00000000-0005-0000-0000-0000AB040000}"/>
    <cellStyle name="40% - Accent2 3 2 2 3" xfId="1550" xr:uid="{00000000-0005-0000-0000-0000AC040000}"/>
    <cellStyle name="40% - Accent2 3 2 2 3 2" xfId="4616" xr:uid="{00000000-0005-0000-0000-0000AD040000}"/>
    <cellStyle name="40% - Accent2 3 2 2 4" xfId="3699" xr:uid="{00000000-0005-0000-0000-0000AE040000}"/>
    <cellStyle name="40% - Accent2 3 2 2 5" xfId="3002" xr:uid="{00000000-0005-0000-0000-0000AF040000}"/>
    <cellStyle name="40% - Accent2 3 2 2 6" xfId="2303" xr:uid="{00000000-0005-0000-0000-0000B0040000}"/>
    <cellStyle name="40% - Accent2 3 2 3" xfId="847" xr:uid="{00000000-0005-0000-0000-0000B1040000}"/>
    <cellStyle name="40% - Accent2 3 2 3 2" xfId="1788" xr:uid="{00000000-0005-0000-0000-0000B2040000}"/>
    <cellStyle name="40% - Accent2 3 2 3 2 2" xfId="4850" xr:uid="{00000000-0005-0000-0000-0000B3040000}"/>
    <cellStyle name="40% - Accent2 3 2 3 3" xfId="3927" xr:uid="{00000000-0005-0000-0000-0000B4040000}"/>
    <cellStyle name="40% - Accent2 3 2 3 4" xfId="3234" xr:uid="{00000000-0005-0000-0000-0000B5040000}"/>
    <cellStyle name="40% - Accent2 3 2 3 5" xfId="2534" xr:uid="{00000000-0005-0000-0000-0000B6040000}"/>
    <cellStyle name="40% - Accent2 3 2 4" xfId="1306" xr:uid="{00000000-0005-0000-0000-0000B7040000}"/>
    <cellStyle name="40% - Accent2 3 2 4 2" xfId="4382" xr:uid="{00000000-0005-0000-0000-0000B8040000}"/>
    <cellStyle name="40% - Accent2 3 2 5" xfId="3469" xr:uid="{00000000-0005-0000-0000-0000B9040000}"/>
    <cellStyle name="40% - Accent2 3 2 6" xfId="2768" xr:uid="{00000000-0005-0000-0000-0000BA040000}"/>
    <cellStyle name="40% - Accent2 3 2 7" xfId="2067" xr:uid="{00000000-0005-0000-0000-0000BB040000}"/>
    <cellStyle name="40% - Accent2 3 3" xfId="537" xr:uid="{00000000-0005-0000-0000-0000BC040000}"/>
    <cellStyle name="40% - Accent2 3 3 2" xfId="1000" xr:uid="{00000000-0005-0000-0000-0000BD040000}"/>
    <cellStyle name="40% - Accent2 3 3 2 2" xfId="4079" xr:uid="{00000000-0005-0000-0000-0000BE040000}"/>
    <cellStyle name="40% - Accent2 3 3 3" xfId="1475" xr:uid="{00000000-0005-0000-0000-0000BF040000}"/>
    <cellStyle name="40% - Accent2 3 3 3 2" xfId="4541" xr:uid="{00000000-0005-0000-0000-0000C0040000}"/>
    <cellStyle name="40% - Accent2 3 3 4" xfId="3624" xr:uid="{00000000-0005-0000-0000-0000C1040000}"/>
    <cellStyle name="40% - Accent2 3 3 5" xfId="2927" xr:uid="{00000000-0005-0000-0000-0000C2040000}"/>
    <cellStyle name="40% - Accent2 3 3 6" xfId="2228" xr:uid="{00000000-0005-0000-0000-0000C3040000}"/>
    <cellStyle name="40% - Accent2 3 4" xfId="769" xr:uid="{00000000-0005-0000-0000-0000C4040000}"/>
    <cellStyle name="40% - Accent2 3 4 2" xfId="1710" xr:uid="{00000000-0005-0000-0000-0000C5040000}"/>
    <cellStyle name="40% - Accent2 3 4 2 2" xfId="4772" xr:uid="{00000000-0005-0000-0000-0000C6040000}"/>
    <cellStyle name="40% - Accent2 3 4 3" xfId="3851" xr:uid="{00000000-0005-0000-0000-0000C7040000}"/>
    <cellStyle name="40% - Accent2 3 4 4" xfId="3158" xr:uid="{00000000-0005-0000-0000-0000C8040000}"/>
    <cellStyle name="40% - Accent2 3 4 5" xfId="2459" xr:uid="{00000000-0005-0000-0000-0000C9040000}"/>
    <cellStyle name="40% - Accent2 3 5" xfId="1230" xr:uid="{00000000-0005-0000-0000-0000CA040000}"/>
    <cellStyle name="40% - Accent2 3 5 2" xfId="4306" xr:uid="{00000000-0005-0000-0000-0000CB040000}"/>
    <cellStyle name="40% - Accent2 3 6" xfId="3393" xr:uid="{00000000-0005-0000-0000-0000CC040000}"/>
    <cellStyle name="40% - Accent2 3 7" xfId="2692" xr:uid="{00000000-0005-0000-0000-0000CD040000}"/>
    <cellStyle name="40% - Accent2 3 8" xfId="1987" xr:uid="{00000000-0005-0000-0000-0000CE040000}"/>
    <cellStyle name="40% - Accent2 3 9" xfId="5331" xr:uid="{5C637C56-87DF-40D6-8714-9C045D01A7EF}"/>
    <cellStyle name="40% - Accent2 4" xfId="206" xr:uid="{00000000-0005-0000-0000-0000CF040000}"/>
    <cellStyle name="40% - Accent2 4 2" xfId="207" xr:uid="{00000000-0005-0000-0000-0000D0040000}"/>
    <cellStyle name="40% - Accent2 4 2 2" xfId="614" xr:uid="{00000000-0005-0000-0000-0000D1040000}"/>
    <cellStyle name="40% - Accent2 4 2 2 2" xfId="1077" xr:uid="{00000000-0005-0000-0000-0000D2040000}"/>
    <cellStyle name="40% - Accent2 4 2 2 2 2" xfId="4156" xr:uid="{00000000-0005-0000-0000-0000D3040000}"/>
    <cellStyle name="40% - Accent2 4 2 2 3" xfId="1552" xr:uid="{00000000-0005-0000-0000-0000D4040000}"/>
    <cellStyle name="40% - Accent2 4 2 2 3 2" xfId="4618" xr:uid="{00000000-0005-0000-0000-0000D5040000}"/>
    <cellStyle name="40% - Accent2 4 2 2 4" xfId="3701" xr:uid="{00000000-0005-0000-0000-0000D6040000}"/>
    <cellStyle name="40% - Accent2 4 2 2 5" xfId="3004" xr:uid="{00000000-0005-0000-0000-0000D7040000}"/>
    <cellStyle name="40% - Accent2 4 2 2 6" xfId="2305" xr:uid="{00000000-0005-0000-0000-0000D8040000}"/>
    <cellStyle name="40% - Accent2 4 2 3" xfId="849" xr:uid="{00000000-0005-0000-0000-0000D9040000}"/>
    <cellStyle name="40% - Accent2 4 2 3 2" xfId="1790" xr:uid="{00000000-0005-0000-0000-0000DA040000}"/>
    <cellStyle name="40% - Accent2 4 2 3 2 2" xfId="4852" xr:uid="{00000000-0005-0000-0000-0000DB040000}"/>
    <cellStyle name="40% - Accent2 4 2 3 3" xfId="3929" xr:uid="{00000000-0005-0000-0000-0000DC040000}"/>
    <cellStyle name="40% - Accent2 4 2 3 4" xfId="3236" xr:uid="{00000000-0005-0000-0000-0000DD040000}"/>
    <cellStyle name="40% - Accent2 4 2 3 5" xfId="2536" xr:uid="{00000000-0005-0000-0000-0000DE040000}"/>
    <cellStyle name="40% - Accent2 4 2 4" xfId="1308" xr:uid="{00000000-0005-0000-0000-0000DF040000}"/>
    <cellStyle name="40% - Accent2 4 2 4 2" xfId="4384" xr:uid="{00000000-0005-0000-0000-0000E0040000}"/>
    <cellStyle name="40% - Accent2 4 2 5" xfId="3471" xr:uid="{00000000-0005-0000-0000-0000E1040000}"/>
    <cellStyle name="40% - Accent2 4 2 6" xfId="2770" xr:uid="{00000000-0005-0000-0000-0000E2040000}"/>
    <cellStyle name="40% - Accent2 4 2 7" xfId="2069" xr:uid="{00000000-0005-0000-0000-0000E3040000}"/>
    <cellStyle name="40% - Accent2 4 3" xfId="613" xr:uid="{00000000-0005-0000-0000-0000E4040000}"/>
    <cellStyle name="40% - Accent2 4 3 2" xfId="1076" xr:uid="{00000000-0005-0000-0000-0000E5040000}"/>
    <cellStyle name="40% - Accent2 4 3 2 2" xfId="4155" xr:uid="{00000000-0005-0000-0000-0000E6040000}"/>
    <cellStyle name="40% - Accent2 4 3 3" xfId="1551" xr:uid="{00000000-0005-0000-0000-0000E7040000}"/>
    <cellStyle name="40% - Accent2 4 3 3 2" xfId="4617" xr:uid="{00000000-0005-0000-0000-0000E8040000}"/>
    <cellStyle name="40% - Accent2 4 3 4" xfId="3700" xr:uid="{00000000-0005-0000-0000-0000E9040000}"/>
    <cellStyle name="40% - Accent2 4 3 5" xfId="3003" xr:uid="{00000000-0005-0000-0000-0000EA040000}"/>
    <cellStyle name="40% - Accent2 4 3 6" xfId="2304" xr:uid="{00000000-0005-0000-0000-0000EB040000}"/>
    <cellStyle name="40% - Accent2 4 4" xfId="848" xr:uid="{00000000-0005-0000-0000-0000EC040000}"/>
    <cellStyle name="40% - Accent2 4 4 2" xfId="1789" xr:uid="{00000000-0005-0000-0000-0000ED040000}"/>
    <cellStyle name="40% - Accent2 4 4 2 2" xfId="4851" xr:uid="{00000000-0005-0000-0000-0000EE040000}"/>
    <cellStyle name="40% - Accent2 4 4 3" xfId="3928" xr:uid="{00000000-0005-0000-0000-0000EF040000}"/>
    <cellStyle name="40% - Accent2 4 4 4" xfId="3235" xr:uid="{00000000-0005-0000-0000-0000F0040000}"/>
    <cellStyle name="40% - Accent2 4 4 5" xfId="2535" xr:uid="{00000000-0005-0000-0000-0000F1040000}"/>
    <cellStyle name="40% - Accent2 4 5" xfId="1307" xr:uid="{00000000-0005-0000-0000-0000F2040000}"/>
    <cellStyle name="40% - Accent2 4 5 2" xfId="4383" xr:uid="{00000000-0005-0000-0000-0000F3040000}"/>
    <cellStyle name="40% - Accent2 4 6" xfId="3470" xr:uid="{00000000-0005-0000-0000-0000F4040000}"/>
    <cellStyle name="40% - Accent2 4 7" xfId="2769" xr:uid="{00000000-0005-0000-0000-0000F5040000}"/>
    <cellStyle name="40% - Accent2 4 8" xfId="2068" xr:uid="{00000000-0005-0000-0000-0000F6040000}"/>
    <cellStyle name="40% - Accent3" xfId="5250" builtinId="39" customBuiltin="1"/>
    <cellStyle name="40% - Accent3 2" xfId="31" xr:uid="{00000000-0005-0000-0000-0000F7040000}"/>
    <cellStyle name="40% - Accent3 2 10" xfId="5271" xr:uid="{EA6355CD-D558-45F5-B25C-8EEDAC44157C}"/>
    <cellStyle name="40% - Accent3 2 2" xfId="208" xr:uid="{00000000-0005-0000-0000-0000F8040000}"/>
    <cellStyle name="40% - Accent3 2 2 2" xfId="209" xr:uid="{00000000-0005-0000-0000-0000F9040000}"/>
    <cellStyle name="40% - Accent3 2 2 2 2" xfId="616" xr:uid="{00000000-0005-0000-0000-0000FA040000}"/>
    <cellStyle name="40% - Accent3 2 2 2 2 2" xfId="1079" xr:uid="{00000000-0005-0000-0000-0000FB040000}"/>
    <cellStyle name="40% - Accent3 2 2 2 2 2 2" xfId="4158" xr:uid="{00000000-0005-0000-0000-0000FC040000}"/>
    <cellStyle name="40% - Accent3 2 2 2 2 3" xfId="1554" xr:uid="{00000000-0005-0000-0000-0000FD040000}"/>
    <cellStyle name="40% - Accent3 2 2 2 2 3 2" xfId="4620" xr:uid="{00000000-0005-0000-0000-0000FE040000}"/>
    <cellStyle name="40% - Accent3 2 2 2 2 4" xfId="3703" xr:uid="{00000000-0005-0000-0000-0000FF040000}"/>
    <cellStyle name="40% - Accent3 2 2 2 2 5" xfId="3006" xr:uid="{00000000-0005-0000-0000-000000050000}"/>
    <cellStyle name="40% - Accent3 2 2 2 2 6" xfId="2307" xr:uid="{00000000-0005-0000-0000-000001050000}"/>
    <cellStyle name="40% - Accent3 2 2 2 3" xfId="851" xr:uid="{00000000-0005-0000-0000-000002050000}"/>
    <cellStyle name="40% - Accent3 2 2 2 3 2" xfId="1792" xr:uid="{00000000-0005-0000-0000-000003050000}"/>
    <cellStyle name="40% - Accent3 2 2 2 3 2 2" xfId="4854" xr:uid="{00000000-0005-0000-0000-000004050000}"/>
    <cellStyle name="40% - Accent3 2 2 2 3 3" xfId="3931" xr:uid="{00000000-0005-0000-0000-000005050000}"/>
    <cellStyle name="40% - Accent3 2 2 2 3 4" xfId="3238" xr:uid="{00000000-0005-0000-0000-000006050000}"/>
    <cellStyle name="40% - Accent3 2 2 2 3 5" xfId="2538" xr:uid="{00000000-0005-0000-0000-000007050000}"/>
    <cellStyle name="40% - Accent3 2 2 2 4" xfId="1310" xr:uid="{00000000-0005-0000-0000-000008050000}"/>
    <cellStyle name="40% - Accent3 2 2 2 4 2" xfId="4386" xr:uid="{00000000-0005-0000-0000-000009050000}"/>
    <cellStyle name="40% - Accent3 2 2 2 5" xfId="3473" xr:uid="{00000000-0005-0000-0000-00000A050000}"/>
    <cellStyle name="40% - Accent3 2 2 2 6" xfId="2772" xr:uid="{00000000-0005-0000-0000-00000B050000}"/>
    <cellStyle name="40% - Accent3 2 2 2 7" xfId="2071" xr:uid="{00000000-0005-0000-0000-00000C050000}"/>
    <cellStyle name="40% - Accent3 2 2 3" xfId="615" xr:uid="{00000000-0005-0000-0000-00000D050000}"/>
    <cellStyle name="40% - Accent3 2 2 3 2" xfId="1078" xr:uid="{00000000-0005-0000-0000-00000E050000}"/>
    <cellStyle name="40% - Accent3 2 2 3 2 2" xfId="4157" xr:uid="{00000000-0005-0000-0000-00000F050000}"/>
    <cellStyle name="40% - Accent3 2 2 3 3" xfId="1553" xr:uid="{00000000-0005-0000-0000-000010050000}"/>
    <cellStyle name="40% - Accent3 2 2 3 3 2" xfId="4619" xr:uid="{00000000-0005-0000-0000-000011050000}"/>
    <cellStyle name="40% - Accent3 2 2 3 4" xfId="3702" xr:uid="{00000000-0005-0000-0000-000012050000}"/>
    <cellStyle name="40% - Accent3 2 2 3 5" xfId="3005" xr:uid="{00000000-0005-0000-0000-000013050000}"/>
    <cellStyle name="40% - Accent3 2 2 3 6" xfId="2306" xr:uid="{00000000-0005-0000-0000-000014050000}"/>
    <cellStyle name="40% - Accent3 2 2 4" xfId="850" xr:uid="{00000000-0005-0000-0000-000015050000}"/>
    <cellStyle name="40% - Accent3 2 2 4 2" xfId="1791" xr:uid="{00000000-0005-0000-0000-000016050000}"/>
    <cellStyle name="40% - Accent3 2 2 4 2 2" xfId="4853" xr:uid="{00000000-0005-0000-0000-000017050000}"/>
    <cellStyle name="40% - Accent3 2 2 4 3" xfId="3930" xr:uid="{00000000-0005-0000-0000-000018050000}"/>
    <cellStyle name="40% - Accent3 2 2 4 4" xfId="3237" xr:uid="{00000000-0005-0000-0000-000019050000}"/>
    <cellStyle name="40% - Accent3 2 2 4 5" xfId="2537" xr:uid="{00000000-0005-0000-0000-00001A050000}"/>
    <cellStyle name="40% - Accent3 2 2 5" xfId="1309" xr:uid="{00000000-0005-0000-0000-00001B050000}"/>
    <cellStyle name="40% - Accent3 2 2 5 2" xfId="4385" xr:uid="{00000000-0005-0000-0000-00001C050000}"/>
    <cellStyle name="40% - Accent3 2 2 6" xfId="3472" xr:uid="{00000000-0005-0000-0000-00001D050000}"/>
    <cellStyle name="40% - Accent3 2 2 7" xfId="2771" xr:uid="{00000000-0005-0000-0000-00001E050000}"/>
    <cellStyle name="40% - Accent3 2 2 8" xfId="2070" xr:uid="{00000000-0005-0000-0000-00001F050000}"/>
    <cellStyle name="40% - Accent3 2 2 9" xfId="5334" xr:uid="{D6DCD299-D37C-4918-B2D6-9F949CE0998D}"/>
    <cellStyle name="40% - Accent3 2 3" xfId="210" xr:uid="{00000000-0005-0000-0000-000020050000}"/>
    <cellStyle name="40% - Accent3 2 3 2" xfId="617" xr:uid="{00000000-0005-0000-0000-000021050000}"/>
    <cellStyle name="40% - Accent3 2 3 2 2" xfId="1080" xr:uid="{00000000-0005-0000-0000-000022050000}"/>
    <cellStyle name="40% - Accent3 2 3 2 2 2" xfId="4159" xr:uid="{00000000-0005-0000-0000-000023050000}"/>
    <cellStyle name="40% - Accent3 2 3 2 3" xfId="1555" xr:uid="{00000000-0005-0000-0000-000024050000}"/>
    <cellStyle name="40% - Accent3 2 3 2 3 2" xfId="4621" xr:uid="{00000000-0005-0000-0000-000025050000}"/>
    <cellStyle name="40% - Accent3 2 3 2 4" xfId="3704" xr:uid="{00000000-0005-0000-0000-000026050000}"/>
    <cellStyle name="40% - Accent3 2 3 2 5" xfId="3007" xr:uid="{00000000-0005-0000-0000-000027050000}"/>
    <cellStyle name="40% - Accent3 2 3 2 6" xfId="2308" xr:uid="{00000000-0005-0000-0000-000028050000}"/>
    <cellStyle name="40% - Accent3 2 3 3" xfId="852" xr:uid="{00000000-0005-0000-0000-000029050000}"/>
    <cellStyle name="40% - Accent3 2 3 3 2" xfId="1793" xr:uid="{00000000-0005-0000-0000-00002A050000}"/>
    <cellStyle name="40% - Accent3 2 3 3 2 2" xfId="4855" xr:uid="{00000000-0005-0000-0000-00002B050000}"/>
    <cellStyle name="40% - Accent3 2 3 3 3" xfId="3932" xr:uid="{00000000-0005-0000-0000-00002C050000}"/>
    <cellStyle name="40% - Accent3 2 3 3 4" xfId="3239" xr:uid="{00000000-0005-0000-0000-00002D050000}"/>
    <cellStyle name="40% - Accent3 2 3 3 5" xfId="2539" xr:uid="{00000000-0005-0000-0000-00002E050000}"/>
    <cellStyle name="40% - Accent3 2 3 4" xfId="1311" xr:uid="{00000000-0005-0000-0000-00002F050000}"/>
    <cellStyle name="40% - Accent3 2 3 4 2" xfId="4387" xr:uid="{00000000-0005-0000-0000-000030050000}"/>
    <cellStyle name="40% - Accent3 2 3 5" xfId="3474" xr:uid="{00000000-0005-0000-0000-000031050000}"/>
    <cellStyle name="40% - Accent3 2 3 6" xfId="2773" xr:uid="{00000000-0005-0000-0000-000032050000}"/>
    <cellStyle name="40% - Accent3 2 3 7" xfId="2072" xr:uid="{00000000-0005-0000-0000-000033050000}"/>
    <cellStyle name="40% - Accent3 2 3 8" xfId="5312" xr:uid="{956E3BCE-426E-4FFB-A0C6-028EBA1C0422}"/>
    <cellStyle name="40% - Accent3 2 4" xfId="540" xr:uid="{00000000-0005-0000-0000-000034050000}"/>
    <cellStyle name="40% - Accent3 2 4 2" xfId="1003" xr:uid="{00000000-0005-0000-0000-000035050000}"/>
    <cellStyle name="40% - Accent3 2 4 2 2" xfId="4082" xr:uid="{00000000-0005-0000-0000-000036050000}"/>
    <cellStyle name="40% - Accent3 2 4 3" xfId="1478" xr:uid="{00000000-0005-0000-0000-000037050000}"/>
    <cellStyle name="40% - Accent3 2 4 3 2" xfId="4544" xr:uid="{00000000-0005-0000-0000-000038050000}"/>
    <cellStyle name="40% - Accent3 2 4 4" xfId="3627" xr:uid="{00000000-0005-0000-0000-000039050000}"/>
    <cellStyle name="40% - Accent3 2 4 5" xfId="2930" xr:uid="{00000000-0005-0000-0000-00003A050000}"/>
    <cellStyle name="40% - Accent3 2 4 6" xfId="2231" xr:uid="{00000000-0005-0000-0000-00003B050000}"/>
    <cellStyle name="40% - Accent3 2 5" xfId="772" xr:uid="{00000000-0005-0000-0000-00003C050000}"/>
    <cellStyle name="40% - Accent3 2 5 2" xfId="1713" xr:uid="{00000000-0005-0000-0000-00003D050000}"/>
    <cellStyle name="40% - Accent3 2 5 2 2" xfId="4775" xr:uid="{00000000-0005-0000-0000-00003E050000}"/>
    <cellStyle name="40% - Accent3 2 5 3" xfId="3854" xr:uid="{00000000-0005-0000-0000-00003F050000}"/>
    <cellStyle name="40% - Accent3 2 5 4" xfId="3161" xr:uid="{00000000-0005-0000-0000-000040050000}"/>
    <cellStyle name="40% - Accent3 2 5 5" xfId="2462" xr:uid="{00000000-0005-0000-0000-000041050000}"/>
    <cellStyle name="40% - Accent3 2 6" xfId="1233" xr:uid="{00000000-0005-0000-0000-000042050000}"/>
    <cellStyle name="40% - Accent3 2 6 2" xfId="4309" xr:uid="{00000000-0005-0000-0000-000043050000}"/>
    <cellStyle name="40% - Accent3 2 7" xfId="3396" xr:uid="{00000000-0005-0000-0000-000044050000}"/>
    <cellStyle name="40% - Accent3 2 8" xfId="2695" xr:uid="{00000000-0005-0000-0000-000045050000}"/>
    <cellStyle name="40% - Accent3 2 9" xfId="1990" xr:uid="{00000000-0005-0000-0000-000046050000}"/>
    <cellStyle name="40% - Accent3 3" xfId="30" xr:uid="{00000000-0005-0000-0000-000047050000}"/>
    <cellStyle name="40% - Accent3 3 2" xfId="211" xr:uid="{00000000-0005-0000-0000-000048050000}"/>
    <cellStyle name="40% - Accent3 3 2 2" xfId="618" xr:uid="{00000000-0005-0000-0000-000049050000}"/>
    <cellStyle name="40% - Accent3 3 2 2 2" xfId="1081" xr:uid="{00000000-0005-0000-0000-00004A050000}"/>
    <cellStyle name="40% - Accent3 3 2 2 2 2" xfId="4160" xr:uid="{00000000-0005-0000-0000-00004B050000}"/>
    <cellStyle name="40% - Accent3 3 2 2 3" xfId="1556" xr:uid="{00000000-0005-0000-0000-00004C050000}"/>
    <cellStyle name="40% - Accent3 3 2 2 3 2" xfId="4622" xr:uid="{00000000-0005-0000-0000-00004D050000}"/>
    <cellStyle name="40% - Accent3 3 2 2 4" xfId="3705" xr:uid="{00000000-0005-0000-0000-00004E050000}"/>
    <cellStyle name="40% - Accent3 3 2 2 5" xfId="3008" xr:uid="{00000000-0005-0000-0000-00004F050000}"/>
    <cellStyle name="40% - Accent3 3 2 2 6" xfId="2309" xr:uid="{00000000-0005-0000-0000-000050050000}"/>
    <cellStyle name="40% - Accent3 3 2 3" xfId="853" xr:uid="{00000000-0005-0000-0000-000051050000}"/>
    <cellStyle name="40% - Accent3 3 2 3 2" xfId="1794" xr:uid="{00000000-0005-0000-0000-000052050000}"/>
    <cellStyle name="40% - Accent3 3 2 3 2 2" xfId="4856" xr:uid="{00000000-0005-0000-0000-000053050000}"/>
    <cellStyle name="40% - Accent3 3 2 3 3" xfId="3933" xr:uid="{00000000-0005-0000-0000-000054050000}"/>
    <cellStyle name="40% - Accent3 3 2 3 4" xfId="3240" xr:uid="{00000000-0005-0000-0000-000055050000}"/>
    <cellStyle name="40% - Accent3 3 2 3 5" xfId="2540" xr:uid="{00000000-0005-0000-0000-000056050000}"/>
    <cellStyle name="40% - Accent3 3 2 4" xfId="1312" xr:uid="{00000000-0005-0000-0000-000057050000}"/>
    <cellStyle name="40% - Accent3 3 2 4 2" xfId="4388" xr:uid="{00000000-0005-0000-0000-000058050000}"/>
    <cellStyle name="40% - Accent3 3 2 5" xfId="3475" xr:uid="{00000000-0005-0000-0000-000059050000}"/>
    <cellStyle name="40% - Accent3 3 2 6" xfId="2774" xr:uid="{00000000-0005-0000-0000-00005A050000}"/>
    <cellStyle name="40% - Accent3 3 2 7" xfId="2073" xr:uid="{00000000-0005-0000-0000-00005B050000}"/>
    <cellStyle name="40% - Accent3 3 3" xfId="539" xr:uid="{00000000-0005-0000-0000-00005C050000}"/>
    <cellStyle name="40% - Accent3 3 3 2" xfId="1002" xr:uid="{00000000-0005-0000-0000-00005D050000}"/>
    <cellStyle name="40% - Accent3 3 3 2 2" xfId="4081" xr:uid="{00000000-0005-0000-0000-00005E050000}"/>
    <cellStyle name="40% - Accent3 3 3 3" xfId="1477" xr:uid="{00000000-0005-0000-0000-00005F050000}"/>
    <cellStyle name="40% - Accent3 3 3 3 2" xfId="4543" xr:uid="{00000000-0005-0000-0000-000060050000}"/>
    <cellStyle name="40% - Accent3 3 3 4" xfId="3626" xr:uid="{00000000-0005-0000-0000-000061050000}"/>
    <cellStyle name="40% - Accent3 3 3 5" xfId="2929" xr:uid="{00000000-0005-0000-0000-000062050000}"/>
    <cellStyle name="40% - Accent3 3 3 6" xfId="2230" xr:uid="{00000000-0005-0000-0000-000063050000}"/>
    <cellStyle name="40% - Accent3 3 4" xfId="771" xr:uid="{00000000-0005-0000-0000-000064050000}"/>
    <cellStyle name="40% - Accent3 3 4 2" xfId="1712" xr:uid="{00000000-0005-0000-0000-000065050000}"/>
    <cellStyle name="40% - Accent3 3 4 2 2" xfId="4774" xr:uid="{00000000-0005-0000-0000-000066050000}"/>
    <cellStyle name="40% - Accent3 3 4 3" xfId="3853" xr:uid="{00000000-0005-0000-0000-000067050000}"/>
    <cellStyle name="40% - Accent3 3 4 4" xfId="3160" xr:uid="{00000000-0005-0000-0000-000068050000}"/>
    <cellStyle name="40% - Accent3 3 4 5" xfId="2461" xr:uid="{00000000-0005-0000-0000-000069050000}"/>
    <cellStyle name="40% - Accent3 3 5" xfId="1232" xr:uid="{00000000-0005-0000-0000-00006A050000}"/>
    <cellStyle name="40% - Accent3 3 5 2" xfId="4308" xr:uid="{00000000-0005-0000-0000-00006B050000}"/>
    <cellStyle name="40% - Accent3 3 6" xfId="3395" xr:uid="{00000000-0005-0000-0000-00006C050000}"/>
    <cellStyle name="40% - Accent3 3 7" xfId="2694" xr:uid="{00000000-0005-0000-0000-00006D050000}"/>
    <cellStyle name="40% - Accent3 3 8" xfId="1989" xr:uid="{00000000-0005-0000-0000-00006E050000}"/>
    <cellStyle name="40% - Accent3 3 9" xfId="5333" xr:uid="{351176E3-7C90-4510-BC42-456FCE86C05E}"/>
    <cellStyle name="40% - Accent3 4" xfId="212" xr:uid="{00000000-0005-0000-0000-00006F050000}"/>
    <cellStyle name="40% - Accent3 4 2" xfId="213" xr:uid="{00000000-0005-0000-0000-000070050000}"/>
    <cellStyle name="40% - Accent3 4 2 2" xfId="620" xr:uid="{00000000-0005-0000-0000-000071050000}"/>
    <cellStyle name="40% - Accent3 4 2 2 2" xfId="1083" xr:uid="{00000000-0005-0000-0000-000072050000}"/>
    <cellStyle name="40% - Accent3 4 2 2 2 2" xfId="4162" xr:uid="{00000000-0005-0000-0000-000073050000}"/>
    <cellStyle name="40% - Accent3 4 2 2 3" xfId="1558" xr:uid="{00000000-0005-0000-0000-000074050000}"/>
    <cellStyle name="40% - Accent3 4 2 2 3 2" xfId="4624" xr:uid="{00000000-0005-0000-0000-000075050000}"/>
    <cellStyle name="40% - Accent3 4 2 2 4" xfId="3707" xr:uid="{00000000-0005-0000-0000-000076050000}"/>
    <cellStyle name="40% - Accent3 4 2 2 5" xfId="3010" xr:uid="{00000000-0005-0000-0000-000077050000}"/>
    <cellStyle name="40% - Accent3 4 2 2 6" xfId="2311" xr:uid="{00000000-0005-0000-0000-000078050000}"/>
    <cellStyle name="40% - Accent3 4 2 3" xfId="855" xr:uid="{00000000-0005-0000-0000-000079050000}"/>
    <cellStyle name="40% - Accent3 4 2 3 2" xfId="1796" xr:uid="{00000000-0005-0000-0000-00007A050000}"/>
    <cellStyle name="40% - Accent3 4 2 3 2 2" xfId="4858" xr:uid="{00000000-0005-0000-0000-00007B050000}"/>
    <cellStyle name="40% - Accent3 4 2 3 3" xfId="3935" xr:uid="{00000000-0005-0000-0000-00007C050000}"/>
    <cellStyle name="40% - Accent3 4 2 3 4" xfId="3242" xr:uid="{00000000-0005-0000-0000-00007D050000}"/>
    <cellStyle name="40% - Accent3 4 2 3 5" xfId="2542" xr:uid="{00000000-0005-0000-0000-00007E050000}"/>
    <cellStyle name="40% - Accent3 4 2 4" xfId="1314" xr:uid="{00000000-0005-0000-0000-00007F050000}"/>
    <cellStyle name="40% - Accent3 4 2 4 2" xfId="4390" xr:uid="{00000000-0005-0000-0000-000080050000}"/>
    <cellStyle name="40% - Accent3 4 2 5" xfId="3477" xr:uid="{00000000-0005-0000-0000-000081050000}"/>
    <cellStyle name="40% - Accent3 4 2 6" xfId="2776" xr:uid="{00000000-0005-0000-0000-000082050000}"/>
    <cellStyle name="40% - Accent3 4 2 7" xfId="2075" xr:uid="{00000000-0005-0000-0000-000083050000}"/>
    <cellStyle name="40% - Accent3 4 3" xfId="619" xr:uid="{00000000-0005-0000-0000-000084050000}"/>
    <cellStyle name="40% - Accent3 4 3 2" xfId="1082" xr:uid="{00000000-0005-0000-0000-000085050000}"/>
    <cellStyle name="40% - Accent3 4 3 2 2" xfId="4161" xr:uid="{00000000-0005-0000-0000-000086050000}"/>
    <cellStyle name="40% - Accent3 4 3 3" xfId="1557" xr:uid="{00000000-0005-0000-0000-000087050000}"/>
    <cellStyle name="40% - Accent3 4 3 3 2" xfId="4623" xr:uid="{00000000-0005-0000-0000-000088050000}"/>
    <cellStyle name="40% - Accent3 4 3 4" xfId="3706" xr:uid="{00000000-0005-0000-0000-000089050000}"/>
    <cellStyle name="40% - Accent3 4 3 5" xfId="3009" xr:uid="{00000000-0005-0000-0000-00008A050000}"/>
    <cellStyle name="40% - Accent3 4 3 6" xfId="2310" xr:uid="{00000000-0005-0000-0000-00008B050000}"/>
    <cellStyle name="40% - Accent3 4 4" xfId="854" xr:uid="{00000000-0005-0000-0000-00008C050000}"/>
    <cellStyle name="40% - Accent3 4 4 2" xfId="1795" xr:uid="{00000000-0005-0000-0000-00008D050000}"/>
    <cellStyle name="40% - Accent3 4 4 2 2" xfId="4857" xr:uid="{00000000-0005-0000-0000-00008E050000}"/>
    <cellStyle name="40% - Accent3 4 4 3" xfId="3934" xr:uid="{00000000-0005-0000-0000-00008F050000}"/>
    <cellStyle name="40% - Accent3 4 4 4" xfId="3241" xr:uid="{00000000-0005-0000-0000-000090050000}"/>
    <cellStyle name="40% - Accent3 4 4 5" xfId="2541" xr:uid="{00000000-0005-0000-0000-000091050000}"/>
    <cellStyle name="40% - Accent3 4 5" xfId="1313" xr:uid="{00000000-0005-0000-0000-000092050000}"/>
    <cellStyle name="40% - Accent3 4 5 2" xfId="4389" xr:uid="{00000000-0005-0000-0000-000093050000}"/>
    <cellStyle name="40% - Accent3 4 6" xfId="3476" xr:uid="{00000000-0005-0000-0000-000094050000}"/>
    <cellStyle name="40% - Accent3 4 7" xfId="2775" xr:uid="{00000000-0005-0000-0000-000095050000}"/>
    <cellStyle name="40% - Accent3 4 8" xfId="2074" xr:uid="{00000000-0005-0000-0000-000096050000}"/>
    <cellStyle name="40% - Accent4" xfId="5253" builtinId="43" customBuiltin="1"/>
    <cellStyle name="40% - Accent4 2" xfId="33" xr:uid="{00000000-0005-0000-0000-000097050000}"/>
    <cellStyle name="40% - Accent4 2 10" xfId="5272" xr:uid="{7306F26C-FDDD-4F81-8281-549D6CA6763F}"/>
    <cellStyle name="40% - Accent4 2 2" xfId="214" xr:uid="{00000000-0005-0000-0000-000098050000}"/>
    <cellStyle name="40% - Accent4 2 2 2" xfId="215" xr:uid="{00000000-0005-0000-0000-000099050000}"/>
    <cellStyle name="40% - Accent4 2 2 2 2" xfId="622" xr:uid="{00000000-0005-0000-0000-00009A050000}"/>
    <cellStyle name="40% - Accent4 2 2 2 2 2" xfId="1085" xr:uid="{00000000-0005-0000-0000-00009B050000}"/>
    <cellStyle name="40% - Accent4 2 2 2 2 2 2" xfId="4164" xr:uid="{00000000-0005-0000-0000-00009C050000}"/>
    <cellStyle name="40% - Accent4 2 2 2 2 3" xfId="1560" xr:uid="{00000000-0005-0000-0000-00009D050000}"/>
    <cellStyle name="40% - Accent4 2 2 2 2 3 2" xfId="4626" xr:uid="{00000000-0005-0000-0000-00009E050000}"/>
    <cellStyle name="40% - Accent4 2 2 2 2 4" xfId="3709" xr:uid="{00000000-0005-0000-0000-00009F050000}"/>
    <cellStyle name="40% - Accent4 2 2 2 2 5" xfId="3012" xr:uid="{00000000-0005-0000-0000-0000A0050000}"/>
    <cellStyle name="40% - Accent4 2 2 2 2 6" xfId="2313" xr:uid="{00000000-0005-0000-0000-0000A1050000}"/>
    <cellStyle name="40% - Accent4 2 2 2 3" xfId="857" xr:uid="{00000000-0005-0000-0000-0000A2050000}"/>
    <cellStyle name="40% - Accent4 2 2 2 3 2" xfId="1798" xr:uid="{00000000-0005-0000-0000-0000A3050000}"/>
    <cellStyle name="40% - Accent4 2 2 2 3 2 2" xfId="4860" xr:uid="{00000000-0005-0000-0000-0000A4050000}"/>
    <cellStyle name="40% - Accent4 2 2 2 3 3" xfId="3937" xr:uid="{00000000-0005-0000-0000-0000A5050000}"/>
    <cellStyle name="40% - Accent4 2 2 2 3 4" xfId="3244" xr:uid="{00000000-0005-0000-0000-0000A6050000}"/>
    <cellStyle name="40% - Accent4 2 2 2 3 5" xfId="2544" xr:uid="{00000000-0005-0000-0000-0000A7050000}"/>
    <cellStyle name="40% - Accent4 2 2 2 4" xfId="1316" xr:uid="{00000000-0005-0000-0000-0000A8050000}"/>
    <cellStyle name="40% - Accent4 2 2 2 4 2" xfId="4392" xr:uid="{00000000-0005-0000-0000-0000A9050000}"/>
    <cellStyle name="40% - Accent4 2 2 2 5" xfId="3479" xr:uid="{00000000-0005-0000-0000-0000AA050000}"/>
    <cellStyle name="40% - Accent4 2 2 2 6" xfId="2778" xr:uid="{00000000-0005-0000-0000-0000AB050000}"/>
    <cellStyle name="40% - Accent4 2 2 2 7" xfId="2077" xr:uid="{00000000-0005-0000-0000-0000AC050000}"/>
    <cellStyle name="40% - Accent4 2 2 3" xfId="621" xr:uid="{00000000-0005-0000-0000-0000AD050000}"/>
    <cellStyle name="40% - Accent4 2 2 3 2" xfId="1084" xr:uid="{00000000-0005-0000-0000-0000AE050000}"/>
    <cellStyle name="40% - Accent4 2 2 3 2 2" xfId="4163" xr:uid="{00000000-0005-0000-0000-0000AF050000}"/>
    <cellStyle name="40% - Accent4 2 2 3 3" xfId="1559" xr:uid="{00000000-0005-0000-0000-0000B0050000}"/>
    <cellStyle name="40% - Accent4 2 2 3 3 2" xfId="4625" xr:uid="{00000000-0005-0000-0000-0000B1050000}"/>
    <cellStyle name="40% - Accent4 2 2 3 4" xfId="3708" xr:uid="{00000000-0005-0000-0000-0000B2050000}"/>
    <cellStyle name="40% - Accent4 2 2 3 5" xfId="3011" xr:uid="{00000000-0005-0000-0000-0000B3050000}"/>
    <cellStyle name="40% - Accent4 2 2 3 6" xfId="2312" xr:uid="{00000000-0005-0000-0000-0000B4050000}"/>
    <cellStyle name="40% - Accent4 2 2 4" xfId="856" xr:uid="{00000000-0005-0000-0000-0000B5050000}"/>
    <cellStyle name="40% - Accent4 2 2 4 2" xfId="1797" xr:uid="{00000000-0005-0000-0000-0000B6050000}"/>
    <cellStyle name="40% - Accent4 2 2 4 2 2" xfId="4859" xr:uid="{00000000-0005-0000-0000-0000B7050000}"/>
    <cellStyle name="40% - Accent4 2 2 4 3" xfId="3936" xr:uid="{00000000-0005-0000-0000-0000B8050000}"/>
    <cellStyle name="40% - Accent4 2 2 4 4" xfId="3243" xr:uid="{00000000-0005-0000-0000-0000B9050000}"/>
    <cellStyle name="40% - Accent4 2 2 4 5" xfId="2543" xr:uid="{00000000-0005-0000-0000-0000BA050000}"/>
    <cellStyle name="40% - Accent4 2 2 5" xfId="1315" xr:uid="{00000000-0005-0000-0000-0000BB050000}"/>
    <cellStyle name="40% - Accent4 2 2 5 2" xfId="4391" xr:uid="{00000000-0005-0000-0000-0000BC050000}"/>
    <cellStyle name="40% - Accent4 2 2 6" xfId="3478" xr:uid="{00000000-0005-0000-0000-0000BD050000}"/>
    <cellStyle name="40% - Accent4 2 2 7" xfId="2777" xr:uid="{00000000-0005-0000-0000-0000BE050000}"/>
    <cellStyle name="40% - Accent4 2 2 8" xfId="2076" xr:uid="{00000000-0005-0000-0000-0000BF050000}"/>
    <cellStyle name="40% - Accent4 2 2 9" xfId="5336" xr:uid="{0A0B9D57-FD0B-45F8-B948-064DB57D6365}"/>
    <cellStyle name="40% - Accent4 2 3" xfId="216" xr:uid="{00000000-0005-0000-0000-0000C0050000}"/>
    <cellStyle name="40% - Accent4 2 3 2" xfId="623" xr:uid="{00000000-0005-0000-0000-0000C1050000}"/>
    <cellStyle name="40% - Accent4 2 3 2 2" xfId="1086" xr:uid="{00000000-0005-0000-0000-0000C2050000}"/>
    <cellStyle name="40% - Accent4 2 3 2 2 2" xfId="4165" xr:uid="{00000000-0005-0000-0000-0000C3050000}"/>
    <cellStyle name="40% - Accent4 2 3 2 3" xfId="1561" xr:uid="{00000000-0005-0000-0000-0000C4050000}"/>
    <cellStyle name="40% - Accent4 2 3 2 3 2" xfId="4627" xr:uid="{00000000-0005-0000-0000-0000C5050000}"/>
    <cellStyle name="40% - Accent4 2 3 2 4" xfId="3710" xr:uid="{00000000-0005-0000-0000-0000C6050000}"/>
    <cellStyle name="40% - Accent4 2 3 2 5" xfId="3013" xr:uid="{00000000-0005-0000-0000-0000C7050000}"/>
    <cellStyle name="40% - Accent4 2 3 2 6" xfId="2314" xr:uid="{00000000-0005-0000-0000-0000C8050000}"/>
    <cellStyle name="40% - Accent4 2 3 3" xfId="858" xr:uid="{00000000-0005-0000-0000-0000C9050000}"/>
    <cellStyle name="40% - Accent4 2 3 3 2" xfId="1799" xr:uid="{00000000-0005-0000-0000-0000CA050000}"/>
    <cellStyle name="40% - Accent4 2 3 3 2 2" xfId="4861" xr:uid="{00000000-0005-0000-0000-0000CB050000}"/>
    <cellStyle name="40% - Accent4 2 3 3 3" xfId="3938" xr:uid="{00000000-0005-0000-0000-0000CC050000}"/>
    <cellStyle name="40% - Accent4 2 3 3 4" xfId="3245" xr:uid="{00000000-0005-0000-0000-0000CD050000}"/>
    <cellStyle name="40% - Accent4 2 3 3 5" xfId="2545" xr:uid="{00000000-0005-0000-0000-0000CE050000}"/>
    <cellStyle name="40% - Accent4 2 3 4" xfId="1317" xr:uid="{00000000-0005-0000-0000-0000CF050000}"/>
    <cellStyle name="40% - Accent4 2 3 4 2" xfId="4393" xr:uid="{00000000-0005-0000-0000-0000D0050000}"/>
    <cellStyle name="40% - Accent4 2 3 5" xfId="3480" xr:uid="{00000000-0005-0000-0000-0000D1050000}"/>
    <cellStyle name="40% - Accent4 2 3 6" xfId="2779" xr:uid="{00000000-0005-0000-0000-0000D2050000}"/>
    <cellStyle name="40% - Accent4 2 3 7" xfId="2078" xr:uid="{00000000-0005-0000-0000-0000D3050000}"/>
    <cellStyle name="40% - Accent4 2 3 8" xfId="5313" xr:uid="{2415BA39-7A0E-480C-BFE5-241789F9030A}"/>
    <cellStyle name="40% - Accent4 2 4" xfId="542" xr:uid="{00000000-0005-0000-0000-0000D4050000}"/>
    <cellStyle name="40% - Accent4 2 4 2" xfId="1005" xr:uid="{00000000-0005-0000-0000-0000D5050000}"/>
    <cellStyle name="40% - Accent4 2 4 2 2" xfId="4084" xr:uid="{00000000-0005-0000-0000-0000D6050000}"/>
    <cellStyle name="40% - Accent4 2 4 3" xfId="1480" xr:uid="{00000000-0005-0000-0000-0000D7050000}"/>
    <cellStyle name="40% - Accent4 2 4 3 2" xfId="4546" xr:uid="{00000000-0005-0000-0000-0000D8050000}"/>
    <cellStyle name="40% - Accent4 2 4 4" xfId="3629" xr:uid="{00000000-0005-0000-0000-0000D9050000}"/>
    <cellStyle name="40% - Accent4 2 4 5" xfId="2932" xr:uid="{00000000-0005-0000-0000-0000DA050000}"/>
    <cellStyle name="40% - Accent4 2 4 6" xfId="2233" xr:uid="{00000000-0005-0000-0000-0000DB050000}"/>
    <cellStyle name="40% - Accent4 2 5" xfId="774" xr:uid="{00000000-0005-0000-0000-0000DC050000}"/>
    <cellStyle name="40% - Accent4 2 5 2" xfId="1715" xr:uid="{00000000-0005-0000-0000-0000DD050000}"/>
    <cellStyle name="40% - Accent4 2 5 2 2" xfId="4777" xr:uid="{00000000-0005-0000-0000-0000DE050000}"/>
    <cellStyle name="40% - Accent4 2 5 3" xfId="3856" xr:uid="{00000000-0005-0000-0000-0000DF050000}"/>
    <cellStyle name="40% - Accent4 2 5 4" xfId="3163" xr:uid="{00000000-0005-0000-0000-0000E0050000}"/>
    <cellStyle name="40% - Accent4 2 5 5" xfId="2464" xr:uid="{00000000-0005-0000-0000-0000E1050000}"/>
    <cellStyle name="40% - Accent4 2 6" xfId="1235" xr:uid="{00000000-0005-0000-0000-0000E2050000}"/>
    <cellStyle name="40% - Accent4 2 6 2" xfId="4311" xr:uid="{00000000-0005-0000-0000-0000E3050000}"/>
    <cellStyle name="40% - Accent4 2 7" xfId="3398" xr:uid="{00000000-0005-0000-0000-0000E4050000}"/>
    <cellStyle name="40% - Accent4 2 8" xfId="2697" xr:uid="{00000000-0005-0000-0000-0000E5050000}"/>
    <cellStyle name="40% - Accent4 2 9" xfId="1992" xr:uid="{00000000-0005-0000-0000-0000E6050000}"/>
    <cellStyle name="40% - Accent4 3" xfId="32" xr:uid="{00000000-0005-0000-0000-0000E7050000}"/>
    <cellStyle name="40% - Accent4 3 2" xfId="217" xr:uid="{00000000-0005-0000-0000-0000E8050000}"/>
    <cellStyle name="40% - Accent4 3 2 2" xfId="624" xr:uid="{00000000-0005-0000-0000-0000E9050000}"/>
    <cellStyle name="40% - Accent4 3 2 2 2" xfId="1087" xr:uid="{00000000-0005-0000-0000-0000EA050000}"/>
    <cellStyle name="40% - Accent4 3 2 2 2 2" xfId="4166" xr:uid="{00000000-0005-0000-0000-0000EB050000}"/>
    <cellStyle name="40% - Accent4 3 2 2 3" xfId="1562" xr:uid="{00000000-0005-0000-0000-0000EC050000}"/>
    <cellStyle name="40% - Accent4 3 2 2 3 2" xfId="4628" xr:uid="{00000000-0005-0000-0000-0000ED050000}"/>
    <cellStyle name="40% - Accent4 3 2 2 4" xfId="3711" xr:uid="{00000000-0005-0000-0000-0000EE050000}"/>
    <cellStyle name="40% - Accent4 3 2 2 5" xfId="3014" xr:uid="{00000000-0005-0000-0000-0000EF050000}"/>
    <cellStyle name="40% - Accent4 3 2 2 6" xfId="2315" xr:uid="{00000000-0005-0000-0000-0000F0050000}"/>
    <cellStyle name="40% - Accent4 3 2 3" xfId="859" xr:uid="{00000000-0005-0000-0000-0000F1050000}"/>
    <cellStyle name="40% - Accent4 3 2 3 2" xfId="1800" xr:uid="{00000000-0005-0000-0000-0000F2050000}"/>
    <cellStyle name="40% - Accent4 3 2 3 2 2" xfId="4862" xr:uid="{00000000-0005-0000-0000-0000F3050000}"/>
    <cellStyle name="40% - Accent4 3 2 3 3" xfId="3939" xr:uid="{00000000-0005-0000-0000-0000F4050000}"/>
    <cellStyle name="40% - Accent4 3 2 3 4" xfId="3246" xr:uid="{00000000-0005-0000-0000-0000F5050000}"/>
    <cellStyle name="40% - Accent4 3 2 3 5" xfId="2546" xr:uid="{00000000-0005-0000-0000-0000F6050000}"/>
    <cellStyle name="40% - Accent4 3 2 4" xfId="1318" xr:uid="{00000000-0005-0000-0000-0000F7050000}"/>
    <cellStyle name="40% - Accent4 3 2 4 2" xfId="4394" xr:uid="{00000000-0005-0000-0000-0000F8050000}"/>
    <cellStyle name="40% - Accent4 3 2 5" xfId="3481" xr:uid="{00000000-0005-0000-0000-0000F9050000}"/>
    <cellStyle name="40% - Accent4 3 2 6" xfId="2780" xr:uid="{00000000-0005-0000-0000-0000FA050000}"/>
    <cellStyle name="40% - Accent4 3 2 7" xfId="2079" xr:uid="{00000000-0005-0000-0000-0000FB050000}"/>
    <cellStyle name="40% - Accent4 3 3" xfId="541" xr:uid="{00000000-0005-0000-0000-0000FC050000}"/>
    <cellStyle name="40% - Accent4 3 3 2" xfId="1004" xr:uid="{00000000-0005-0000-0000-0000FD050000}"/>
    <cellStyle name="40% - Accent4 3 3 2 2" xfId="4083" xr:uid="{00000000-0005-0000-0000-0000FE050000}"/>
    <cellStyle name="40% - Accent4 3 3 3" xfId="1479" xr:uid="{00000000-0005-0000-0000-0000FF050000}"/>
    <cellStyle name="40% - Accent4 3 3 3 2" xfId="4545" xr:uid="{00000000-0005-0000-0000-000000060000}"/>
    <cellStyle name="40% - Accent4 3 3 4" xfId="3628" xr:uid="{00000000-0005-0000-0000-000001060000}"/>
    <cellStyle name="40% - Accent4 3 3 5" xfId="2931" xr:uid="{00000000-0005-0000-0000-000002060000}"/>
    <cellStyle name="40% - Accent4 3 3 6" xfId="2232" xr:uid="{00000000-0005-0000-0000-000003060000}"/>
    <cellStyle name="40% - Accent4 3 4" xfId="773" xr:uid="{00000000-0005-0000-0000-000004060000}"/>
    <cellStyle name="40% - Accent4 3 4 2" xfId="1714" xr:uid="{00000000-0005-0000-0000-000005060000}"/>
    <cellStyle name="40% - Accent4 3 4 2 2" xfId="4776" xr:uid="{00000000-0005-0000-0000-000006060000}"/>
    <cellStyle name="40% - Accent4 3 4 3" xfId="3855" xr:uid="{00000000-0005-0000-0000-000007060000}"/>
    <cellStyle name="40% - Accent4 3 4 4" xfId="3162" xr:uid="{00000000-0005-0000-0000-000008060000}"/>
    <cellStyle name="40% - Accent4 3 4 5" xfId="2463" xr:uid="{00000000-0005-0000-0000-000009060000}"/>
    <cellStyle name="40% - Accent4 3 5" xfId="1234" xr:uid="{00000000-0005-0000-0000-00000A060000}"/>
    <cellStyle name="40% - Accent4 3 5 2" xfId="4310" xr:uid="{00000000-0005-0000-0000-00000B060000}"/>
    <cellStyle name="40% - Accent4 3 6" xfId="3397" xr:uid="{00000000-0005-0000-0000-00000C060000}"/>
    <cellStyle name="40% - Accent4 3 7" xfId="2696" xr:uid="{00000000-0005-0000-0000-00000D060000}"/>
    <cellStyle name="40% - Accent4 3 8" xfId="1991" xr:uid="{00000000-0005-0000-0000-00000E060000}"/>
    <cellStyle name="40% - Accent4 3 9" xfId="5335" xr:uid="{703CA031-7DD9-4E17-B40A-9C5A20F18179}"/>
    <cellStyle name="40% - Accent4 4" xfId="218" xr:uid="{00000000-0005-0000-0000-00000F060000}"/>
    <cellStyle name="40% - Accent4 4 2" xfId="219" xr:uid="{00000000-0005-0000-0000-000010060000}"/>
    <cellStyle name="40% - Accent4 4 2 2" xfId="626" xr:uid="{00000000-0005-0000-0000-000011060000}"/>
    <cellStyle name="40% - Accent4 4 2 2 2" xfId="1089" xr:uid="{00000000-0005-0000-0000-000012060000}"/>
    <cellStyle name="40% - Accent4 4 2 2 2 2" xfId="4168" xr:uid="{00000000-0005-0000-0000-000013060000}"/>
    <cellStyle name="40% - Accent4 4 2 2 3" xfId="1564" xr:uid="{00000000-0005-0000-0000-000014060000}"/>
    <cellStyle name="40% - Accent4 4 2 2 3 2" xfId="4630" xr:uid="{00000000-0005-0000-0000-000015060000}"/>
    <cellStyle name="40% - Accent4 4 2 2 4" xfId="3713" xr:uid="{00000000-0005-0000-0000-000016060000}"/>
    <cellStyle name="40% - Accent4 4 2 2 5" xfId="3016" xr:uid="{00000000-0005-0000-0000-000017060000}"/>
    <cellStyle name="40% - Accent4 4 2 2 6" xfId="2317" xr:uid="{00000000-0005-0000-0000-000018060000}"/>
    <cellStyle name="40% - Accent4 4 2 3" xfId="861" xr:uid="{00000000-0005-0000-0000-000019060000}"/>
    <cellStyle name="40% - Accent4 4 2 3 2" xfId="1802" xr:uid="{00000000-0005-0000-0000-00001A060000}"/>
    <cellStyle name="40% - Accent4 4 2 3 2 2" xfId="4864" xr:uid="{00000000-0005-0000-0000-00001B060000}"/>
    <cellStyle name="40% - Accent4 4 2 3 3" xfId="3941" xr:uid="{00000000-0005-0000-0000-00001C060000}"/>
    <cellStyle name="40% - Accent4 4 2 3 4" xfId="3248" xr:uid="{00000000-0005-0000-0000-00001D060000}"/>
    <cellStyle name="40% - Accent4 4 2 3 5" xfId="2548" xr:uid="{00000000-0005-0000-0000-00001E060000}"/>
    <cellStyle name="40% - Accent4 4 2 4" xfId="1320" xr:uid="{00000000-0005-0000-0000-00001F060000}"/>
    <cellStyle name="40% - Accent4 4 2 4 2" xfId="4396" xr:uid="{00000000-0005-0000-0000-000020060000}"/>
    <cellStyle name="40% - Accent4 4 2 5" xfId="3483" xr:uid="{00000000-0005-0000-0000-000021060000}"/>
    <cellStyle name="40% - Accent4 4 2 6" xfId="2782" xr:uid="{00000000-0005-0000-0000-000022060000}"/>
    <cellStyle name="40% - Accent4 4 2 7" xfId="2081" xr:uid="{00000000-0005-0000-0000-000023060000}"/>
    <cellStyle name="40% - Accent4 4 3" xfId="625" xr:uid="{00000000-0005-0000-0000-000024060000}"/>
    <cellStyle name="40% - Accent4 4 3 2" xfId="1088" xr:uid="{00000000-0005-0000-0000-000025060000}"/>
    <cellStyle name="40% - Accent4 4 3 2 2" xfId="4167" xr:uid="{00000000-0005-0000-0000-000026060000}"/>
    <cellStyle name="40% - Accent4 4 3 3" xfId="1563" xr:uid="{00000000-0005-0000-0000-000027060000}"/>
    <cellStyle name="40% - Accent4 4 3 3 2" xfId="4629" xr:uid="{00000000-0005-0000-0000-000028060000}"/>
    <cellStyle name="40% - Accent4 4 3 4" xfId="3712" xr:uid="{00000000-0005-0000-0000-000029060000}"/>
    <cellStyle name="40% - Accent4 4 3 5" xfId="3015" xr:uid="{00000000-0005-0000-0000-00002A060000}"/>
    <cellStyle name="40% - Accent4 4 3 6" xfId="2316" xr:uid="{00000000-0005-0000-0000-00002B060000}"/>
    <cellStyle name="40% - Accent4 4 4" xfId="860" xr:uid="{00000000-0005-0000-0000-00002C060000}"/>
    <cellStyle name="40% - Accent4 4 4 2" xfId="1801" xr:uid="{00000000-0005-0000-0000-00002D060000}"/>
    <cellStyle name="40% - Accent4 4 4 2 2" xfId="4863" xr:uid="{00000000-0005-0000-0000-00002E060000}"/>
    <cellStyle name="40% - Accent4 4 4 3" xfId="3940" xr:uid="{00000000-0005-0000-0000-00002F060000}"/>
    <cellStyle name="40% - Accent4 4 4 4" xfId="3247" xr:uid="{00000000-0005-0000-0000-000030060000}"/>
    <cellStyle name="40% - Accent4 4 4 5" xfId="2547" xr:uid="{00000000-0005-0000-0000-000031060000}"/>
    <cellStyle name="40% - Accent4 4 5" xfId="1319" xr:uid="{00000000-0005-0000-0000-000032060000}"/>
    <cellStyle name="40% - Accent4 4 5 2" xfId="4395" xr:uid="{00000000-0005-0000-0000-000033060000}"/>
    <cellStyle name="40% - Accent4 4 6" xfId="3482" xr:uid="{00000000-0005-0000-0000-000034060000}"/>
    <cellStyle name="40% - Accent4 4 7" xfId="2781" xr:uid="{00000000-0005-0000-0000-000035060000}"/>
    <cellStyle name="40% - Accent4 4 8" xfId="2080" xr:uid="{00000000-0005-0000-0000-000036060000}"/>
    <cellStyle name="40% - Accent5" xfId="5256" builtinId="47" customBuiltin="1"/>
    <cellStyle name="40% - Accent5 2" xfId="35" xr:uid="{00000000-0005-0000-0000-000037060000}"/>
    <cellStyle name="40% - Accent5 2 10" xfId="5273" xr:uid="{1802D549-6B62-4658-BD66-0DCEDA0A6DB6}"/>
    <cellStyle name="40% - Accent5 2 2" xfId="220" xr:uid="{00000000-0005-0000-0000-000038060000}"/>
    <cellStyle name="40% - Accent5 2 2 2" xfId="221" xr:uid="{00000000-0005-0000-0000-000039060000}"/>
    <cellStyle name="40% - Accent5 2 2 2 2" xfId="628" xr:uid="{00000000-0005-0000-0000-00003A060000}"/>
    <cellStyle name="40% - Accent5 2 2 2 2 2" xfId="1091" xr:uid="{00000000-0005-0000-0000-00003B060000}"/>
    <cellStyle name="40% - Accent5 2 2 2 2 2 2" xfId="4170" xr:uid="{00000000-0005-0000-0000-00003C060000}"/>
    <cellStyle name="40% - Accent5 2 2 2 2 3" xfId="1566" xr:uid="{00000000-0005-0000-0000-00003D060000}"/>
    <cellStyle name="40% - Accent5 2 2 2 2 3 2" xfId="4632" xr:uid="{00000000-0005-0000-0000-00003E060000}"/>
    <cellStyle name="40% - Accent5 2 2 2 2 4" xfId="3715" xr:uid="{00000000-0005-0000-0000-00003F060000}"/>
    <cellStyle name="40% - Accent5 2 2 2 2 5" xfId="3018" xr:uid="{00000000-0005-0000-0000-000040060000}"/>
    <cellStyle name="40% - Accent5 2 2 2 2 6" xfId="2319" xr:uid="{00000000-0005-0000-0000-000041060000}"/>
    <cellStyle name="40% - Accent5 2 2 2 3" xfId="863" xr:uid="{00000000-0005-0000-0000-000042060000}"/>
    <cellStyle name="40% - Accent5 2 2 2 3 2" xfId="1804" xr:uid="{00000000-0005-0000-0000-000043060000}"/>
    <cellStyle name="40% - Accent5 2 2 2 3 2 2" xfId="4866" xr:uid="{00000000-0005-0000-0000-000044060000}"/>
    <cellStyle name="40% - Accent5 2 2 2 3 3" xfId="3943" xr:uid="{00000000-0005-0000-0000-000045060000}"/>
    <cellStyle name="40% - Accent5 2 2 2 3 4" xfId="3250" xr:uid="{00000000-0005-0000-0000-000046060000}"/>
    <cellStyle name="40% - Accent5 2 2 2 3 5" xfId="2550" xr:uid="{00000000-0005-0000-0000-000047060000}"/>
    <cellStyle name="40% - Accent5 2 2 2 4" xfId="1322" xr:uid="{00000000-0005-0000-0000-000048060000}"/>
    <cellStyle name="40% - Accent5 2 2 2 4 2" xfId="4398" xr:uid="{00000000-0005-0000-0000-000049060000}"/>
    <cellStyle name="40% - Accent5 2 2 2 5" xfId="3485" xr:uid="{00000000-0005-0000-0000-00004A060000}"/>
    <cellStyle name="40% - Accent5 2 2 2 6" xfId="2784" xr:uid="{00000000-0005-0000-0000-00004B060000}"/>
    <cellStyle name="40% - Accent5 2 2 2 7" xfId="2083" xr:uid="{00000000-0005-0000-0000-00004C060000}"/>
    <cellStyle name="40% - Accent5 2 2 3" xfId="627" xr:uid="{00000000-0005-0000-0000-00004D060000}"/>
    <cellStyle name="40% - Accent5 2 2 3 2" xfId="1090" xr:uid="{00000000-0005-0000-0000-00004E060000}"/>
    <cellStyle name="40% - Accent5 2 2 3 2 2" xfId="4169" xr:uid="{00000000-0005-0000-0000-00004F060000}"/>
    <cellStyle name="40% - Accent5 2 2 3 3" xfId="1565" xr:uid="{00000000-0005-0000-0000-000050060000}"/>
    <cellStyle name="40% - Accent5 2 2 3 3 2" xfId="4631" xr:uid="{00000000-0005-0000-0000-000051060000}"/>
    <cellStyle name="40% - Accent5 2 2 3 4" xfId="3714" xr:uid="{00000000-0005-0000-0000-000052060000}"/>
    <cellStyle name="40% - Accent5 2 2 3 5" xfId="3017" xr:uid="{00000000-0005-0000-0000-000053060000}"/>
    <cellStyle name="40% - Accent5 2 2 3 6" xfId="2318" xr:uid="{00000000-0005-0000-0000-000054060000}"/>
    <cellStyle name="40% - Accent5 2 2 4" xfId="862" xr:uid="{00000000-0005-0000-0000-000055060000}"/>
    <cellStyle name="40% - Accent5 2 2 4 2" xfId="1803" xr:uid="{00000000-0005-0000-0000-000056060000}"/>
    <cellStyle name="40% - Accent5 2 2 4 2 2" xfId="4865" xr:uid="{00000000-0005-0000-0000-000057060000}"/>
    <cellStyle name="40% - Accent5 2 2 4 3" xfId="3942" xr:uid="{00000000-0005-0000-0000-000058060000}"/>
    <cellStyle name="40% - Accent5 2 2 4 4" xfId="3249" xr:uid="{00000000-0005-0000-0000-000059060000}"/>
    <cellStyle name="40% - Accent5 2 2 4 5" xfId="2549" xr:uid="{00000000-0005-0000-0000-00005A060000}"/>
    <cellStyle name="40% - Accent5 2 2 5" xfId="1321" xr:uid="{00000000-0005-0000-0000-00005B060000}"/>
    <cellStyle name="40% - Accent5 2 2 5 2" xfId="4397" xr:uid="{00000000-0005-0000-0000-00005C060000}"/>
    <cellStyle name="40% - Accent5 2 2 6" xfId="3484" xr:uid="{00000000-0005-0000-0000-00005D060000}"/>
    <cellStyle name="40% - Accent5 2 2 7" xfId="2783" xr:uid="{00000000-0005-0000-0000-00005E060000}"/>
    <cellStyle name="40% - Accent5 2 2 8" xfId="2082" xr:uid="{00000000-0005-0000-0000-00005F060000}"/>
    <cellStyle name="40% - Accent5 2 2 9" xfId="5338" xr:uid="{6DC5E18E-3AC7-4CF2-BCA2-F94831272DFE}"/>
    <cellStyle name="40% - Accent5 2 3" xfId="222" xr:uid="{00000000-0005-0000-0000-000060060000}"/>
    <cellStyle name="40% - Accent5 2 3 2" xfId="629" xr:uid="{00000000-0005-0000-0000-000061060000}"/>
    <cellStyle name="40% - Accent5 2 3 2 2" xfId="1092" xr:uid="{00000000-0005-0000-0000-000062060000}"/>
    <cellStyle name="40% - Accent5 2 3 2 2 2" xfId="4171" xr:uid="{00000000-0005-0000-0000-000063060000}"/>
    <cellStyle name="40% - Accent5 2 3 2 3" xfId="1567" xr:uid="{00000000-0005-0000-0000-000064060000}"/>
    <cellStyle name="40% - Accent5 2 3 2 3 2" xfId="4633" xr:uid="{00000000-0005-0000-0000-000065060000}"/>
    <cellStyle name="40% - Accent5 2 3 2 4" xfId="3716" xr:uid="{00000000-0005-0000-0000-000066060000}"/>
    <cellStyle name="40% - Accent5 2 3 2 5" xfId="3019" xr:uid="{00000000-0005-0000-0000-000067060000}"/>
    <cellStyle name="40% - Accent5 2 3 2 6" xfId="2320" xr:uid="{00000000-0005-0000-0000-000068060000}"/>
    <cellStyle name="40% - Accent5 2 3 3" xfId="864" xr:uid="{00000000-0005-0000-0000-000069060000}"/>
    <cellStyle name="40% - Accent5 2 3 3 2" xfId="1805" xr:uid="{00000000-0005-0000-0000-00006A060000}"/>
    <cellStyle name="40% - Accent5 2 3 3 2 2" xfId="4867" xr:uid="{00000000-0005-0000-0000-00006B060000}"/>
    <cellStyle name="40% - Accent5 2 3 3 3" xfId="3944" xr:uid="{00000000-0005-0000-0000-00006C060000}"/>
    <cellStyle name="40% - Accent5 2 3 3 4" xfId="3251" xr:uid="{00000000-0005-0000-0000-00006D060000}"/>
    <cellStyle name="40% - Accent5 2 3 3 5" xfId="2551" xr:uid="{00000000-0005-0000-0000-00006E060000}"/>
    <cellStyle name="40% - Accent5 2 3 4" xfId="1323" xr:uid="{00000000-0005-0000-0000-00006F060000}"/>
    <cellStyle name="40% - Accent5 2 3 4 2" xfId="4399" xr:uid="{00000000-0005-0000-0000-000070060000}"/>
    <cellStyle name="40% - Accent5 2 3 5" xfId="3486" xr:uid="{00000000-0005-0000-0000-000071060000}"/>
    <cellStyle name="40% - Accent5 2 3 6" xfId="2785" xr:uid="{00000000-0005-0000-0000-000072060000}"/>
    <cellStyle name="40% - Accent5 2 3 7" xfId="2084" xr:uid="{00000000-0005-0000-0000-000073060000}"/>
    <cellStyle name="40% - Accent5 2 3 8" xfId="5314" xr:uid="{81ED8726-8FA0-4783-A2E5-E1D90DD8CF1B}"/>
    <cellStyle name="40% - Accent5 2 4" xfId="544" xr:uid="{00000000-0005-0000-0000-000074060000}"/>
    <cellStyle name="40% - Accent5 2 4 2" xfId="1007" xr:uid="{00000000-0005-0000-0000-000075060000}"/>
    <cellStyle name="40% - Accent5 2 4 2 2" xfId="4086" xr:uid="{00000000-0005-0000-0000-000076060000}"/>
    <cellStyle name="40% - Accent5 2 4 3" xfId="1482" xr:uid="{00000000-0005-0000-0000-000077060000}"/>
    <cellStyle name="40% - Accent5 2 4 3 2" xfId="4548" xr:uid="{00000000-0005-0000-0000-000078060000}"/>
    <cellStyle name="40% - Accent5 2 4 4" xfId="3631" xr:uid="{00000000-0005-0000-0000-000079060000}"/>
    <cellStyle name="40% - Accent5 2 4 5" xfId="2934" xr:uid="{00000000-0005-0000-0000-00007A060000}"/>
    <cellStyle name="40% - Accent5 2 4 6" xfId="2235" xr:uid="{00000000-0005-0000-0000-00007B060000}"/>
    <cellStyle name="40% - Accent5 2 5" xfId="776" xr:uid="{00000000-0005-0000-0000-00007C060000}"/>
    <cellStyle name="40% - Accent5 2 5 2" xfId="1717" xr:uid="{00000000-0005-0000-0000-00007D060000}"/>
    <cellStyle name="40% - Accent5 2 5 2 2" xfId="4779" xr:uid="{00000000-0005-0000-0000-00007E060000}"/>
    <cellStyle name="40% - Accent5 2 5 3" xfId="3858" xr:uid="{00000000-0005-0000-0000-00007F060000}"/>
    <cellStyle name="40% - Accent5 2 5 4" xfId="3165" xr:uid="{00000000-0005-0000-0000-000080060000}"/>
    <cellStyle name="40% - Accent5 2 5 5" xfId="2466" xr:uid="{00000000-0005-0000-0000-000081060000}"/>
    <cellStyle name="40% - Accent5 2 6" xfId="1237" xr:uid="{00000000-0005-0000-0000-000082060000}"/>
    <cellStyle name="40% - Accent5 2 6 2" xfId="4313" xr:uid="{00000000-0005-0000-0000-000083060000}"/>
    <cellStyle name="40% - Accent5 2 7" xfId="3400" xr:uid="{00000000-0005-0000-0000-000084060000}"/>
    <cellStyle name="40% - Accent5 2 8" xfId="2699" xr:uid="{00000000-0005-0000-0000-000085060000}"/>
    <cellStyle name="40% - Accent5 2 9" xfId="1994" xr:uid="{00000000-0005-0000-0000-000086060000}"/>
    <cellStyle name="40% - Accent5 3" xfId="34" xr:uid="{00000000-0005-0000-0000-000087060000}"/>
    <cellStyle name="40% - Accent5 3 2" xfId="223" xr:uid="{00000000-0005-0000-0000-000088060000}"/>
    <cellStyle name="40% - Accent5 3 2 2" xfId="630" xr:uid="{00000000-0005-0000-0000-000089060000}"/>
    <cellStyle name="40% - Accent5 3 2 2 2" xfId="1093" xr:uid="{00000000-0005-0000-0000-00008A060000}"/>
    <cellStyle name="40% - Accent5 3 2 2 2 2" xfId="4172" xr:uid="{00000000-0005-0000-0000-00008B060000}"/>
    <cellStyle name="40% - Accent5 3 2 2 3" xfId="1568" xr:uid="{00000000-0005-0000-0000-00008C060000}"/>
    <cellStyle name="40% - Accent5 3 2 2 3 2" xfId="4634" xr:uid="{00000000-0005-0000-0000-00008D060000}"/>
    <cellStyle name="40% - Accent5 3 2 2 4" xfId="3717" xr:uid="{00000000-0005-0000-0000-00008E060000}"/>
    <cellStyle name="40% - Accent5 3 2 2 5" xfId="3020" xr:uid="{00000000-0005-0000-0000-00008F060000}"/>
    <cellStyle name="40% - Accent5 3 2 2 6" xfId="2321" xr:uid="{00000000-0005-0000-0000-000090060000}"/>
    <cellStyle name="40% - Accent5 3 2 3" xfId="865" xr:uid="{00000000-0005-0000-0000-000091060000}"/>
    <cellStyle name="40% - Accent5 3 2 3 2" xfId="1806" xr:uid="{00000000-0005-0000-0000-000092060000}"/>
    <cellStyle name="40% - Accent5 3 2 3 2 2" xfId="4868" xr:uid="{00000000-0005-0000-0000-000093060000}"/>
    <cellStyle name="40% - Accent5 3 2 3 3" xfId="3945" xr:uid="{00000000-0005-0000-0000-000094060000}"/>
    <cellStyle name="40% - Accent5 3 2 3 4" xfId="3252" xr:uid="{00000000-0005-0000-0000-000095060000}"/>
    <cellStyle name="40% - Accent5 3 2 3 5" xfId="2552" xr:uid="{00000000-0005-0000-0000-000096060000}"/>
    <cellStyle name="40% - Accent5 3 2 4" xfId="1324" xr:uid="{00000000-0005-0000-0000-000097060000}"/>
    <cellStyle name="40% - Accent5 3 2 4 2" xfId="4400" xr:uid="{00000000-0005-0000-0000-000098060000}"/>
    <cellStyle name="40% - Accent5 3 2 5" xfId="3487" xr:uid="{00000000-0005-0000-0000-000099060000}"/>
    <cellStyle name="40% - Accent5 3 2 6" xfId="2786" xr:uid="{00000000-0005-0000-0000-00009A060000}"/>
    <cellStyle name="40% - Accent5 3 2 7" xfId="2085" xr:uid="{00000000-0005-0000-0000-00009B060000}"/>
    <cellStyle name="40% - Accent5 3 3" xfId="543" xr:uid="{00000000-0005-0000-0000-00009C060000}"/>
    <cellStyle name="40% - Accent5 3 3 2" xfId="1006" xr:uid="{00000000-0005-0000-0000-00009D060000}"/>
    <cellStyle name="40% - Accent5 3 3 2 2" xfId="4085" xr:uid="{00000000-0005-0000-0000-00009E060000}"/>
    <cellStyle name="40% - Accent5 3 3 3" xfId="1481" xr:uid="{00000000-0005-0000-0000-00009F060000}"/>
    <cellStyle name="40% - Accent5 3 3 3 2" xfId="4547" xr:uid="{00000000-0005-0000-0000-0000A0060000}"/>
    <cellStyle name="40% - Accent5 3 3 4" xfId="3630" xr:uid="{00000000-0005-0000-0000-0000A1060000}"/>
    <cellStyle name="40% - Accent5 3 3 5" xfId="2933" xr:uid="{00000000-0005-0000-0000-0000A2060000}"/>
    <cellStyle name="40% - Accent5 3 3 6" xfId="2234" xr:uid="{00000000-0005-0000-0000-0000A3060000}"/>
    <cellStyle name="40% - Accent5 3 4" xfId="775" xr:uid="{00000000-0005-0000-0000-0000A4060000}"/>
    <cellStyle name="40% - Accent5 3 4 2" xfId="1716" xr:uid="{00000000-0005-0000-0000-0000A5060000}"/>
    <cellStyle name="40% - Accent5 3 4 2 2" xfId="4778" xr:uid="{00000000-0005-0000-0000-0000A6060000}"/>
    <cellStyle name="40% - Accent5 3 4 3" xfId="3857" xr:uid="{00000000-0005-0000-0000-0000A7060000}"/>
    <cellStyle name="40% - Accent5 3 4 4" xfId="3164" xr:uid="{00000000-0005-0000-0000-0000A8060000}"/>
    <cellStyle name="40% - Accent5 3 4 5" xfId="2465" xr:uid="{00000000-0005-0000-0000-0000A9060000}"/>
    <cellStyle name="40% - Accent5 3 5" xfId="1236" xr:uid="{00000000-0005-0000-0000-0000AA060000}"/>
    <cellStyle name="40% - Accent5 3 5 2" xfId="4312" xr:uid="{00000000-0005-0000-0000-0000AB060000}"/>
    <cellStyle name="40% - Accent5 3 6" xfId="3399" xr:uid="{00000000-0005-0000-0000-0000AC060000}"/>
    <cellStyle name="40% - Accent5 3 7" xfId="2698" xr:uid="{00000000-0005-0000-0000-0000AD060000}"/>
    <cellStyle name="40% - Accent5 3 8" xfId="1993" xr:uid="{00000000-0005-0000-0000-0000AE060000}"/>
    <cellStyle name="40% - Accent5 3 9" xfId="5337" xr:uid="{8D0A8CDA-9431-4E1E-B5D6-455329CE4693}"/>
    <cellStyle name="40% - Accent5 4" xfId="224" xr:uid="{00000000-0005-0000-0000-0000AF060000}"/>
    <cellStyle name="40% - Accent5 4 2" xfId="225" xr:uid="{00000000-0005-0000-0000-0000B0060000}"/>
    <cellStyle name="40% - Accent5 4 2 2" xfId="632" xr:uid="{00000000-0005-0000-0000-0000B1060000}"/>
    <cellStyle name="40% - Accent5 4 2 2 2" xfId="1095" xr:uid="{00000000-0005-0000-0000-0000B2060000}"/>
    <cellStyle name="40% - Accent5 4 2 2 2 2" xfId="4174" xr:uid="{00000000-0005-0000-0000-0000B3060000}"/>
    <cellStyle name="40% - Accent5 4 2 2 3" xfId="1570" xr:uid="{00000000-0005-0000-0000-0000B4060000}"/>
    <cellStyle name="40% - Accent5 4 2 2 3 2" xfId="4636" xr:uid="{00000000-0005-0000-0000-0000B5060000}"/>
    <cellStyle name="40% - Accent5 4 2 2 4" xfId="3719" xr:uid="{00000000-0005-0000-0000-0000B6060000}"/>
    <cellStyle name="40% - Accent5 4 2 2 5" xfId="3022" xr:uid="{00000000-0005-0000-0000-0000B7060000}"/>
    <cellStyle name="40% - Accent5 4 2 2 6" xfId="2323" xr:uid="{00000000-0005-0000-0000-0000B8060000}"/>
    <cellStyle name="40% - Accent5 4 2 3" xfId="867" xr:uid="{00000000-0005-0000-0000-0000B9060000}"/>
    <cellStyle name="40% - Accent5 4 2 3 2" xfId="1808" xr:uid="{00000000-0005-0000-0000-0000BA060000}"/>
    <cellStyle name="40% - Accent5 4 2 3 2 2" xfId="4870" xr:uid="{00000000-0005-0000-0000-0000BB060000}"/>
    <cellStyle name="40% - Accent5 4 2 3 3" xfId="3947" xr:uid="{00000000-0005-0000-0000-0000BC060000}"/>
    <cellStyle name="40% - Accent5 4 2 3 4" xfId="3254" xr:uid="{00000000-0005-0000-0000-0000BD060000}"/>
    <cellStyle name="40% - Accent5 4 2 3 5" xfId="2554" xr:uid="{00000000-0005-0000-0000-0000BE060000}"/>
    <cellStyle name="40% - Accent5 4 2 4" xfId="1326" xr:uid="{00000000-0005-0000-0000-0000BF060000}"/>
    <cellStyle name="40% - Accent5 4 2 4 2" xfId="4402" xr:uid="{00000000-0005-0000-0000-0000C0060000}"/>
    <cellStyle name="40% - Accent5 4 2 5" xfId="3489" xr:uid="{00000000-0005-0000-0000-0000C1060000}"/>
    <cellStyle name="40% - Accent5 4 2 6" xfId="2788" xr:uid="{00000000-0005-0000-0000-0000C2060000}"/>
    <cellStyle name="40% - Accent5 4 2 7" xfId="2087" xr:uid="{00000000-0005-0000-0000-0000C3060000}"/>
    <cellStyle name="40% - Accent5 4 3" xfId="631" xr:uid="{00000000-0005-0000-0000-0000C4060000}"/>
    <cellStyle name="40% - Accent5 4 3 2" xfId="1094" xr:uid="{00000000-0005-0000-0000-0000C5060000}"/>
    <cellStyle name="40% - Accent5 4 3 2 2" xfId="4173" xr:uid="{00000000-0005-0000-0000-0000C6060000}"/>
    <cellStyle name="40% - Accent5 4 3 3" xfId="1569" xr:uid="{00000000-0005-0000-0000-0000C7060000}"/>
    <cellStyle name="40% - Accent5 4 3 3 2" xfId="4635" xr:uid="{00000000-0005-0000-0000-0000C8060000}"/>
    <cellStyle name="40% - Accent5 4 3 4" xfId="3718" xr:uid="{00000000-0005-0000-0000-0000C9060000}"/>
    <cellStyle name="40% - Accent5 4 3 5" xfId="3021" xr:uid="{00000000-0005-0000-0000-0000CA060000}"/>
    <cellStyle name="40% - Accent5 4 3 6" xfId="2322" xr:uid="{00000000-0005-0000-0000-0000CB060000}"/>
    <cellStyle name="40% - Accent5 4 4" xfId="866" xr:uid="{00000000-0005-0000-0000-0000CC060000}"/>
    <cellStyle name="40% - Accent5 4 4 2" xfId="1807" xr:uid="{00000000-0005-0000-0000-0000CD060000}"/>
    <cellStyle name="40% - Accent5 4 4 2 2" xfId="4869" xr:uid="{00000000-0005-0000-0000-0000CE060000}"/>
    <cellStyle name="40% - Accent5 4 4 3" xfId="3946" xr:uid="{00000000-0005-0000-0000-0000CF060000}"/>
    <cellStyle name="40% - Accent5 4 4 4" xfId="3253" xr:uid="{00000000-0005-0000-0000-0000D0060000}"/>
    <cellStyle name="40% - Accent5 4 4 5" xfId="2553" xr:uid="{00000000-0005-0000-0000-0000D1060000}"/>
    <cellStyle name="40% - Accent5 4 5" xfId="1325" xr:uid="{00000000-0005-0000-0000-0000D2060000}"/>
    <cellStyle name="40% - Accent5 4 5 2" xfId="4401" xr:uid="{00000000-0005-0000-0000-0000D3060000}"/>
    <cellStyle name="40% - Accent5 4 6" xfId="3488" xr:uid="{00000000-0005-0000-0000-0000D4060000}"/>
    <cellStyle name="40% - Accent5 4 7" xfId="2787" xr:uid="{00000000-0005-0000-0000-0000D5060000}"/>
    <cellStyle name="40% - Accent5 4 8" xfId="2086" xr:uid="{00000000-0005-0000-0000-0000D6060000}"/>
    <cellStyle name="40% - Accent6" xfId="5258" builtinId="51" customBuiltin="1"/>
    <cellStyle name="40% - Accent6 2" xfId="37" xr:uid="{00000000-0005-0000-0000-0000D7060000}"/>
    <cellStyle name="40% - Accent6 2 10" xfId="5274" xr:uid="{B3E99E8B-E9A0-4750-B364-7FACE56E748B}"/>
    <cellStyle name="40% - Accent6 2 2" xfId="226" xr:uid="{00000000-0005-0000-0000-0000D8060000}"/>
    <cellStyle name="40% - Accent6 2 2 2" xfId="227" xr:uid="{00000000-0005-0000-0000-0000D9060000}"/>
    <cellStyle name="40% - Accent6 2 2 2 2" xfId="634" xr:uid="{00000000-0005-0000-0000-0000DA060000}"/>
    <cellStyle name="40% - Accent6 2 2 2 2 2" xfId="1097" xr:uid="{00000000-0005-0000-0000-0000DB060000}"/>
    <cellStyle name="40% - Accent6 2 2 2 2 2 2" xfId="4176" xr:uid="{00000000-0005-0000-0000-0000DC060000}"/>
    <cellStyle name="40% - Accent6 2 2 2 2 3" xfId="1572" xr:uid="{00000000-0005-0000-0000-0000DD060000}"/>
    <cellStyle name="40% - Accent6 2 2 2 2 3 2" xfId="4638" xr:uid="{00000000-0005-0000-0000-0000DE060000}"/>
    <cellStyle name="40% - Accent6 2 2 2 2 4" xfId="3721" xr:uid="{00000000-0005-0000-0000-0000DF060000}"/>
    <cellStyle name="40% - Accent6 2 2 2 2 5" xfId="3024" xr:uid="{00000000-0005-0000-0000-0000E0060000}"/>
    <cellStyle name="40% - Accent6 2 2 2 2 6" xfId="2325" xr:uid="{00000000-0005-0000-0000-0000E1060000}"/>
    <cellStyle name="40% - Accent6 2 2 2 3" xfId="869" xr:uid="{00000000-0005-0000-0000-0000E2060000}"/>
    <cellStyle name="40% - Accent6 2 2 2 3 2" xfId="1810" xr:uid="{00000000-0005-0000-0000-0000E3060000}"/>
    <cellStyle name="40% - Accent6 2 2 2 3 2 2" xfId="4872" xr:uid="{00000000-0005-0000-0000-0000E4060000}"/>
    <cellStyle name="40% - Accent6 2 2 2 3 3" xfId="3949" xr:uid="{00000000-0005-0000-0000-0000E5060000}"/>
    <cellStyle name="40% - Accent6 2 2 2 3 4" xfId="3256" xr:uid="{00000000-0005-0000-0000-0000E6060000}"/>
    <cellStyle name="40% - Accent6 2 2 2 3 5" xfId="2556" xr:uid="{00000000-0005-0000-0000-0000E7060000}"/>
    <cellStyle name="40% - Accent6 2 2 2 4" xfId="1328" xr:uid="{00000000-0005-0000-0000-0000E8060000}"/>
    <cellStyle name="40% - Accent6 2 2 2 4 2" xfId="4404" xr:uid="{00000000-0005-0000-0000-0000E9060000}"/>
    <cellStyle name="40% - Accent6 2 2 2 5" xfId="3491" xr:uid="{00000000-0005-0000-0000-0000EA060000}"/>
    <cellStyle name="40% - Accent6 2 2 2 6" xfId="2790" xr:uid="{00000000-0005-0000-0000-0000EB060000}"/>
    <cellStyle name="40% - Accent6 2 2 2 7" xfId="2089" xr:uid="{00000000-0005-0000-0000-0000EC060000}"/>
    <cellStyle name="40% - Accent6 2 2 3" xfId="633" xr:uid="{00000000-0005-0000-0000-0000ED060000}"/>
    <cellStyle name="40% - Accent6 2 2 3 2" xfId="1096" xr:uid="{00000000-0005-0000-0000-0000EE060000}"/>
    <cellStyle name="40% - Accent6 2 2 3 2 2" xfId="4175" xr:uid="{00000000-0005-0000-0000-0000EF060000}"/>
    <cellStyle name="40% - Accent6 2 2 3 3" xfId="1571" xr:uid="{00000000-0005-0000-0000-0000F0060000}"/>
    <cellStyle name="40% - Accent6 2 2 3 3 2" xfId="4637" xr:uid="{00000000-0005-0000-0000-0000F1060000}"/>
    <cellStyle name="40% - Accent6 2 2 3 4" xfId="3720" xr:uid="{00000000-0005-0000-0000-0000F2060000}"/>
    <cellStyle name="40% - Accent6 2 2 3 5" xfId="3023" xr:uid="{00000000-0005-0000-0000-0000F3060000}"/>
    <cellStyle name="40% - Accent6 2 2 3 6" xfId="2324" xr:uid="{00000000-0005-0000-0000-0000F4060000}"/>
    <cellStyle name="40% - Accent6 2 2 4" xfId="868" xr:uid="{00000000-0005-0000-0000-0000F5060000}"/>
    <cellStyle name="40% - Accent6 2 2 4 2" xfId="1809" xr:uid="{00000000-0005-0000-0000-0000F6060000}"/>
    <cellStyle name="40% - Accent6 2 2 4 2 2" xfId="4871" xr:uid="{00000000-0005-0000-0000-0000F7060000}"/>
    <cellStyle name="40% - Accent6 2 2 4 3" xfId="3948" xr:uid="{00000000-0005-0000-0000-0000F8060000}"/>
    <cellStyle name="40% - Accent6 2 2 4 4" xfId="3255" xr:uid="{00000000-0005-0000-0000-0000F9060000}"/>
    <cellStyle name="40% - Accent6 2 2 4 5" xfId="2555" xr:uid="{00000000-0005-0000-0000-0000FA060000}"/>
    <cellStyle name="40% - Accent6 2 2 5" xfId="1327" xr:uid="{00000000-0005-0000-0000-0000FB060000}"/>
    <cellStyle name="40% - Accent6 2 2 5 2" xfId="4403" xr:uid="{00000000-0005-0000-0000-0000FC060000}"/>
    <cellStyle name="40% - Accent6 2 2 6" xfId="3490" xr:uid="{00000000-0005-0000-0000-0000FD060000}"/>
    <cellStyle name="40% - Accent6 2 2 7" xfId="2789" xr:uid="{00000000-0005-0000-0000-0000FE060000}"/>
    <cellStyle name="40% - Accent6 2 2 8" xfId="2088" xr:uid="{00000000-0005-0000-0000-0000FF060000}"/>
    <cellStyle name="40% - Accent6 2 2 9" xfId="5340" xr:uid="{1600E004-808C-416D-AA06-650DC6202C8E}"/>
    <cellStyle name="40% - Accent6 2 3" xfId="228" xr:uid="{00000000-0005-0000-0000-000000070000}"/>
    <cellStyle name="40% - Accent6 2 3 2" xfId="635" xr:uid="{00000000-0005-0000-0000-000001070000}"/>
    <cellStyle name="40% - Accent6 2 3 2 2" xfId="1098" xr:uid="{00000000-0005-0000-0000-000002070000}"/>
    <cellStyle name="40% - Accent6 2 3 2 2 2" xfId="4177" xr:uid="{00000000-0005-0000-0000-000003070000}"/>
    <cellStyle name="40% - Accent6 2 3 2 3" xfId="1573" xr:uid="{00000000-0005-0000-0000-000004070000}"/>
    <cellStyle name="40% - Accent6 2 3 2 3 2" xfId="4639" xr:uid="{00000000-0005-0000-0000-000005070000}"/>
    <cellStyle name="40% - Accent6 2 3 2 4" xfId="3722" xr:uid="{00000000-0005-0000-0000-000006070000}"/>
    <cellStyle name="40% - Accent6 2 3 2 5" xfId="3025" xr:uid="{00000000-0005-0000-0000-000007070000}"/>
    <cellStyle name="40% - Accent6 2 3 2 6" xfId="2326" xr:uid="{00000000-0005-0000-0000-000008070000}"/>
    <cellStyle name="40% - Accent6 2 3 3" xfId="870" xr:uid="{00000000-0005-0000-0000-000009070000}"/>
    <cellStyle name="40% - Accent6 2 3 3 2" xfId="1811" xr:uid="{00000000-0005-0000-0000-00000A070000}"/>
    <cellStyle name="40% - Accent6 2 3 3 2 2" xfId="4873" xr:uid="{00000000-0005-0000-0000-00000B070000}"/>
    <cellStyle name="40% - Accent6 2 3 3 3" xfId="3950" xr:uid="{00000000-0005-0000-0000-00000C070000}"/>
    <cellStyle name="40% - Accent6 2 3 3 4" xfId="3257" xr:uid="{00000000-0005-0000-0000-00000D070000}"/>
    <cellStyle name="40% - Accent6 2 3 3 5" xfId="2557" xr:uid="{00000000-0005-0000-0000-00000E070000}"/>
    <cellStyle name="40% - Accent6 2 3 4" xfId="1329" xr:uid="{00000000-0005-0000-0000-00000F070000}"/>
    <cellStyle name="40% - Accent6 2 3 4 2" xfId="4405" xr:uid="{00000000-0005-0000-0000-000010070000}"/>
    <cellStyle name="40% - Accent6 2 3 5" xfId="3492" xr:uid="{00000000-0005-0000-0000-000011070000}"/>
    <cellStyle name="40% - Accent6 2 3 6" xfId="2791" xr:uid="{00000000-0005-0000-0000-000012070000}"/>
    <cellStyle name="40% - Accent6 2 3 7" xfId="2090" xr:uid="{00000000-0005-0000-0000-000013070000}"/>
    <cellStyle name="40% - Accent6 2 3 8" xfId="5315" xr:uid="{0B1B2817-37D6-4F85-A34E-D840C150DD8B}"/>
    <cellStyle name="40% - Accent6 2 4" xfId="546" xr:uid="{00000000-0005-0000-0000-000014070000}"/>
    <cellStyle name="40% - Accent6 2 4 2" xfId="1009" xr:uid="{00000000-0005-0000-0000-000015070000}"/>
    <cellStyle name="40% - Accent6 2 4 2 2" xfId="4088" xr:uid="{00000000-0005-0000-0000-000016070000}"/>
    <cellStyle name="40% - Accent6 2 4 3" xfId="1484" xr:uid="{00000000-0005-0000-0000-000017070000}"/>
    <cellStyle name="40% - Accent6 2 4 3 2" xfId="4550" xr:uid="{00000000-0005-0000-0000-000018070000}"/>
    <cellStyle name="40% - Accent6 2 4 4" xfId="3633" xr:uid="{00000000-0005-0000-0000-000019070000}"/>
    <cellStyle name="40% - Accent6 2 4 5" xfId="2936" xr:uid="{00000000-0005-0000-0000-00001A070000}"/>
    <cellStyle name="40% - Accent6 2 4 6" xfId="2237" xr:uid="{00000000-0005-0000-0000-00001B070000}"/>
    <cellStyle name="40% - Accent6 2 5" xfId="778" xr:uid="{00000000-0005-0000-0000-00001C070000}"/>
    <cellStyle name="40% - Accent6 2 5 2" xfId="1719" xr:uid="{00000000-0005-0000-0000-00001D070000}"/>
    <cellStyle name="40% - Accent6 2 5 2 2" xfId="4781" xr:uid="{00000000-0005-0000-0000-00001E070000}"/>
    <cellStyle name="40% - Accent6 2 5 3" xfId="3860" xr:uid="{00000000-0005-0000-0000-00001F070000}"/>
    <cellStyle name="40% - Accent6 2 5 4" xfId="3167" xr:uid="{00000000-0005-0000-0000-000020070000}"/>
    <cellStyle name="40% - Accent6 2 5 5" xfId="2468" xr:uid="{00000000-0005-0000-0000-000021070000}"/>
    <cellStyle name="40% - Accent6 2 6" xfId="1239" xr:uid="{00000000-0005-0000-0000-000022070000}"/>
    <cellStyle name="40% - Accent6 2 6 2" xfId="4315" xr:uid="{00000000-0005-0000-0000-000023070000}"/>
    <cellStyle name="40% - Accent6 2 7" xfId="3402" xr:uid="{00000000-0005-0000-0000-000024070000}"/>
    <cellStyle name="40% - Accent6 2 8" xfId="2701" xr:uid="{00000000-0005-0000-0000-000025070000}"/>
    <cellStyle name="40% - Accent6 2 9" xfId="1996" xr:uid="{00000000-0005-0000-0000-000026070000}"/>
    <cellStyle name="40% - Accent6 3" xfId="36" xr:uid="{00000000-0005-0000-0000-000027070000}"/>
    <cellStyle name="40% - Accent6 3 2" xfId="229" xr:uid="{00000000-0005-0000-0000-000028070000}"/>
    <cellStyle name="40% - Accent6 3 2 2" xfId="636" xr:uid="{00000000-0005-0000-0000-000029070000}"/>
    <cellStyle name="40% - Accent6 3 2 2 2" xfId="1099" xr:uid="{00000000-0005-0000-0000-00002A070000}"/>
    <cellStyle name="40% - Accent6 3 2 2 2 2" xfId="4178" xr:uid="{00000000-0005-0000-0000-00002B070000}"/>
    <cellStyle name="40% - Accent6 3 2 2 3" xfId="1574" xr:uid="{00000000-0005-0000-0000-00002C070000}"/>
    <cellStyle name="40% - Accent6 3 2 2 3 2" xfId="4640" xr:uid="{00000000-0005-0000-0000-00002D070000}"/>
    <cellStyle name="40% - Accent6 3 2 2 4" xfId="3723" xr:uid="{00000000-0005-0000-0000-00002E070000}"/>
    <cellStyle name="40% - Accent6 3 2 2 5" xfId="3026" xr:uid="{00000000-0005-0000-0000-00002F070000}"/>
    <cellStyle name="40% - Accent6 3 2 2 6" xfId="2327" xr:uid="{00000000-0005-0000-0000-000030070000}"/>
    <cellStyle name="40% - Accent6 3 2 3" xfId="871" xr:uid="{00000000-0005-0000-0000-000031070000}"/>
    <cellStyle name="40% - Accent6 3 2 3 2" xfId="1812" xr:uid="{00000000-0005-0000-0000-000032070000}"/>
    <cellStyle name="40% - Accent6 3 2 3 2 2" xfId="4874" xr:uid="{00000000-0005-0000-0000-000033070000}"/>
    <cellStyle name="40% - Accent6 3 2 3 3" xfId="3951" xr:uid="{00000000-0005-0000-0000-000034070000}"/>
    <cellStyle name="40% - Accent6 3 2 3 4" xfId="3258" xr:uid="{00000000-0005-0000-0000-000035070000}"/>
    <cellStyle name="40% - Accent6 3 2 3 5" xfId="2558" xr:uid="{00000000-0005-0000-0000-000036070000}"/>
    <cellStyle name="40% - Accent6 3 2 4" xfId="1330" xr:uid="{00000000-0005-0000-0000-000037070000}"/>
    <cellStyle name="40% - Accent6 3 2 4 2" xfId="4406" xr:uid="{00000000-0005-0000-0000-000038070000}"/>
    <cellStyle name="40% - Accent6 3 2 5" xfId="3493" xr:uid="{00000000-0005-0000-0000-000039070000}"/>
    <cellStyle name="40% - Accent6 3 2 6" xfId="2792" xr:uid="{00000000-0005-0000-0000-00003A070000}"/>
    <cellStyle name="40% - Accent6 3 2 7" xfId="2091" xr:uid="{00000000-0005-0000-0000-00003B070000}"/>
    <cellStyle name="40% - Accent6 3 3" xfId="545" xr:uid="{00000000-0005-0000-0000-00003C070000}"/>
    <cellStyle name="40% - Accent6 3 3 2" xfId="1008" xr:uid="{00000000-0005-0000-0000-00003D070000}"/>
    <cellStyle name="40% - Accent6 3 3 2 2" xfId="4087" xr:uid="{00000000-0005-0000-0000-00003E070000}"/>
    <cellStyle name="40% - Accent6 3 3 3" xfId="1483" xr:uid="{00000000-0005-0000-0000-00003F070000}"/>
    <cellStyle name="40% - Accent6 3 3 3 2" xfId="4549" xr:uid="{00000000-0005-0000-0000-000040070000}"/>
    <cellStyle name="40% - Accent6 3 3 4" xfId="3632" xr:uid="{00000000-0005-0000-0000-000041070000}"/>
    <cellStyle name="40% - Accent6 3 3 5" xfId="2935" xr:uid="{00000000-0005-0000-0000-000042070000}"/>
    <cellStyle name="40% - Accent6 3 3 6" xfId="2236" xr:uid="{00000000-0005-0000-0000-000043070000}"/>
    <cellStyle name="40% - Accent6 3 4" xfId="777" xr:uid="{00000000-0005-0000-0000-000044070000}"/>
    <cellStyle name="40% - Accent6 3 4 2" xfId="1718" xr:uid="{00000000-0005-0000-0000-000045070000}"/>
    <cellStyle name="40% - Accent6 3 4 2 2" xfId="4780" xr:uid="{00000000-0005-0000-0000-000046070000}"/>
    <cellStyle name="40% - Accent6 3 4 3" xfId="3859" xr:uid="{00000000-0005-0000-0000-000047070000}"/>
    <cellStyle name="40% - Accent6 3 4 4" xfId="3166" xr:uid="{00000000-0005-0000-0000-000048070000}"/>
    <cellStyle name="40% - Accent6 3 4 5" xfId="2467" xr:uid="{00000000-0005-0000-0000-000049070000}"/>
    <cellStyle name="40% - Accent6 3 5" xfId="1238" xr:uid="{00000000-0005-0000-0000-00004A070000}"/>
    <cellStyle name="40% - Accent6 3 5 2" xfId="4314" xr:uid="{00000000-0005-0000-0000-00004B070000}"/>
    <cellStyle name="40% - Accent6 3 6" xfId="3401" xr:uid="{00000000-0005-0000-0000-00004C070000}"/>
    <cellStyle name="40% - Accent6 3 7" xfId="2700" xr:uid="{00000000-0005-0000-0000-00004D070000}"/>
    <cellStyle name="40% - Accent6 3 8" xfId="1995" xr:uid="{00000000-0005-0000-0000-00004E070000}"/>
    <cellStyle name="40% - Accent6 3 9" xfId="5339" xr:uid="{BB9002D9-0A97-486C-9CBC-46814133F3A7}"/>
    <cellStyle name="40% - Accent6 4" xfId="230" xr:uid="{00000000-0005-0000-0000-00004F070000}"/>
    <cellStyle name="40% - Accent6 4 2" xfId="231" xr:uid="{00000000-0005-0000-0000-000050070000}"/>
    <cellStyle name="40% - Accent6 4 2 2" xfId="638" xr:uid="{00000000-0005-0000-0000-000051070000}"/>
    <cellStyle name="40% - Accent6 4 2 2 2" xfId="1101" xr:uid="{00000000-0005-0000-0000-000052070000}"/>
    <cellStyle name="40% - Accent6 4 2 2 2 2" xfId="4180" xr:uid="{00000000-0005-0000-0000-000053070000}"/>
    <cellStyle name="40% - Accent6 4 2 2 3" xfId="1576" xr:uid="{00000000-0005-0000-0000-000054070000}"/>
    <cellStyle name="40% - Accent6 4 2 2 3 2" xfId="4642" xr:uid="{00000000-0005-0000-0000-000055070000}"/>
    <cellStyle name="40% - Accent6 4 2 2 4" xfId="3725" xr:uid="{00000000-0005-0000-0000-000056070000}"/>
    <cellStyle name="40% - Accent6 4 2 2 5" xfId="3028" xr:uid="{00000000-0005-0000-0000-000057070000}"/>
    <cellStyle name="40% - Accent6 4 2 2 6" xfId="2329" xr:uid="{00000000-0005-0000-0000-000058070000}"/>
    <cellStyle name="40% - Accent6 4 2 3" xfId="873" xr:uid="{00000000-0005-0000-0000-000059070000}"/>
    <cellStyle name="40% - Accent6 4 2 3 2" xfId="1814" xr:uid="{00000000-0005-0000-0000-00005A070000}"/>
    <cellStyle name="40% - Accent6 4 2 3 2 2" xfId="4876" xr:uid="{00000000-0005-0000-0000-00005B070000}"/>
    <cellStyle name="40% - Accent6 4 2 3 3" xfId="3953" xr:uid="{00000000-0005-0000-0000-00005C070000}"/>
    <cellStyle name="40% - Accent6 4 2 3 4" xfId="3260" xr:uid="{00000000-0005-0000-0000-00005D070000}"/>
    <cellStyle name="40% - Accent6 4 2 3 5" xfId="2560" xr:uid="{00000000-0005-0000-0000-00005E070000}"/>
    <cellStyle name="40% - Accent6 4 2 4" xfId="1332" xr:uid="{00000000-0005-0000-0000-00005F070000}"/>
    <cellStyle name="40% - Accent6 4 2 4 2" xfId="4408" xr:uid="{00000000-0005-0000-0000-000060070000}"/>
    <cellStyle name="40% - Accent6 4 2 5" xfId="3495" xr:uid="{00000000-0005-0000-0000-000061070000}"/>
    <cellStyle name="40% - Accent6 4 2 6" xfId="2794" xr:uid="{00000000-0005-0000-0000-000062070000}"/>
    <cellStyle name="40% - Accent6 4 2 7" xfId="2093" xr:uid="{00000000-0005-0000-0000-000063070000}"/>
    <cellStyle name="40% - Accent6 4 3" xfId="637" xr:uid="{00000000-0005-0000-0000-000064070000}"/>
    <cellStyle name="40% - Accent6 4 3 2" xfId="1100" xr:uid="{00000000-0005-0000-0000-000065070000}"/>
    <cellStyle name="40% - Accent6 4 3 2 2" xfId="4179" xr:uid="{00000000-0005-0000-0000-000066070000}"/>
    <cellStyle name="40% - Accent6 4 3 3" xfId="1575" xr:uid="{00000000-0005-0000-0000-000067070000}"/>
    <cellStyle name="40% - Accent6 4 3 3 2" xfId="4641" xr:uid="{00000000-0005-0000-0000-000068070000}"/>
    <cellStyle name="40% - Accent6 4 3 4" xfId="3724" xr:uid="{00000000-0005-0000-0000-000069070000}"/>
    <cellStyle name="40% - Accent6 4 3 5" xfId="3027" xr:uid="{00000000-0005-0000-0000-00006A070000}"/>
    <cellStyle name="40% - Accent6 4 3 6" xfId="2328" xr:uid="{00000000-0005-0000-0000-00006B070000}"/>
    <cellStyle name="40% - Accent6 4 4" xfId="872" xr:uid="{00000000-0005-0000-0000-00006C070000}"/>
    <cellStyle name="40% - Accent6 4 4 2" xfId="1813" xr:uid="{00000000-0005-0000-0000-00006D070000}"/>
    <cellStyle name="40% - Accent6 4 4 2 2" xfId="4875" xr:uid="{00000000-0005-0000-0000-00006E070000}"/>
    <cellStyle name="40% - Accent6 4 4 3" xfId="3952" xr:uid="{00000000-0005-0000-0000-00006F070000}"/>
    <cellStyle name="40% - Accent6 4 4 4" xfId="3259" xr:uid="{00000000-0005-0000-0000-000070070000}"/>
    <cellStyle name="40% - Accent6 4 4 5" xfId="2559" xr:uid="{00000000-0005-0000-0000-000071070000}"/>
    <cellStyle name="40% - Accent6 4 5" xfId="1331" xr:uid="{00000000-0005-0000-0000-000072070000}"/>
    <cellStyle name="40% - Accent6 4 5 2" xfId="4407" xr:uid="{00000000-0005-0000-0000-000073070000}"/>
    <cellStyle name="40% - Accent6 4 6" xfId="3494" xr:uid="{00000000-0005-0000-0000-000074070000}"/>
    <cellStyle name="40% - Accent6 4 7" xfId="2793" xr:uid="{00000000-0005-0000-0000-000075070000}"/>
    <cellStyle name="40% - Accent6 4 8" xfId="2092" xr:uid="{00000000-0005-0000-0000-000076070000}"/>
    <cellStyle name="40% - Accent6 5" xfId="1460" xr:uid="{00000000-0005-0000-0000-000077070000}"/>
    <cellStyle name="5x indented GHG Textfiels" xfId="232" xr:uid="{00000000-0005-0000-0000-000078070000}"/>
    <cellStyle name="5x indented GHG Textfiels 2" xfId="1720" xr:uid="{00000000-0005-0000-0000-000079070000}"/>
    <cellStyle name="5x indented GHG Textfiels 2 2" xfId="4782" xr:uid="{00000000-0005-0000-0000-00007A070000}"/>
    <cellStyle name="5x indented GHG Textfiels 2 2 2" xfId="5056" xr:uid="{00000000-0005-0000-0000-00007B070000}"/>
    <cellStyle name="5x indented GHG Textfiels 2 2 3" xfId="5122" xr:uid="{00000000-0005-0000-0000-00007C070000}"/>
    <cellStyle name="5x indented GHG Textfiels 2 3" xfId="5109" xr:uid="{00000000-0005-0000-0000-00007D070000}"/>
    <cellStyle name="5x indented GHG Textfiels 2 4" xfId="5057" xr:uid="{00000000-0005-0000-0000-00007E070000}"/>
    <cellStyle name="5x indented GHG Textfiels 3" xfId="5044" xr:uid="{00000000-0005-0000-0000-00007F070000}"/>
    <cellStyle name="5x indented GHG Textfiels 4" xfId="5108" xr:uid="{00000000-0005-0000-0000-000080070000}"/>
    <cellStyle name="60% - Accent1 2" xfId="39" xr:uid="{00000000-0005-0000-0000-000081070000}"/>
    <cellStyle name="60% - Accent1 2 2" xfId="5275" xr:uid="{CDF2B628-E829-4F69-B613-56DF2B9690D8}"/>
    <cellStyle name="60% - Accent1 3" xfId="38" xr:uid="{00000000-0005-0000-0000-000082070000}"/>
    <cellStyle name="60% - Accent1 3 2" xfId="5352" xr:uid="{654E2437-7BCB-49CD-AB23-321B13C3929E}"/>
    <cellStyle name="60% - Accent2 2" xfId="41" xr:uid="{00000000-0005-0000-0000-000083070000}"/>
    <cellStyle name="60% - Accent2 2 2" xfId="5276" xr:uid="{DA411B62-2645-4D64-85FE-96617C48C35E}"/>
    <cellStyle name="60% - Accent2 3" xfId="40" xr:uid="{00000000-0005-0000-0000-000084070000}"/>
    <cellStyle name="60% - Accent2 3 2" xfId="5353" xr:uid="{1BC2176C-F0FE-4703-AFA4-219B98E4BE4E}"/>
    <cellStyle name="60% - Accent3 2" xfId="43" xr:uid="{00000000-0005-0000-0000-000085070000}"/>
    <cellStyle name="60% - Accent3 2 2" xfId="5277" xr:uid="{87CDCCEB-9C3A-4D54-B828-28777713EC04}"/>
    <cellStyle name="60% - Accent3 3" xfId="42" xr:uid="{00000000-0005-0000-0000-000086070000}"/>
    <cellStyle name="60% - Accent3 3 2" xfId="5354" xr:uid="{14559B49-7A3A-46C4-BB84-470C0FEC8559}"/>
    <cellStyle name="60% - Accent4 2" xfId="45" xr:uid="{00000000-0005-0000-0000-000087070000}"/>
    <cellStyle name="60% - Accent4 2 2" xfId="5278" xr:uid="{3FF9E952-0A9E-415D-994C-B3F70B4207D3}"/>
    <cellStyle name="60% - Accent4 3" xfId="44" xr:uid="{00000000-0005-0000-0000-000088070000}"/>
    <cellStyle name="60% - Accent4 3 2" xfId="5355" xr:uid="{2B342ED6-7350-4B0E-94D6-86715C286E60}"/>
    <cellStyle name="60% - Accent5 2" xfId="47" xr:uid="{00000000-0005-0000-0000-000089070000}"/>
    <cellStyle name="60% - Accent5 2 2" xfId="5279" xr:uid="{8FAE7009-41B2-4785-9AF8-0BD4257D114F}"/>
    <cellStyle name="60% - Accent5 3" xfId="46" xr:uid="{00000000-0005-0000-0000-00008A070000}"/>
    <cellStyle name="60% - Accent5 3 2" xfId="5356" xr:uid="{301359D1-66EA-4F6D-9513-92D84EDB77D2}"/>
    <cellStyle name="60% - Accent6 2" xfId="49" xr:uid="{00000000-0005-0000-0000-00008B070000}"/>
    <cellStyle name="60% - Accent6 2 2" xfId="5280" xr:uid="{6E3E78E0-5A77-45C4-9556-77D9D7B3FC83}"/>
    <cellStyle name="60% - Accent6 3" xfId="48" xr:uid="{00000000-0005-0000-0000-00008C070000}"/>
    <cellStyle name="60% - Accent6 3 2" xfId="5357" xr:uid="{CBEAC861-6056-4877-BB7A-B8B505DCCBA5}"/>
    <cellStyle name="60% - Accent6 4" xfId="1459" xr:uid="{00000000-0005-0000-0000-00008D070000}"/>
    <cellStyle name="Accent1" xfId="5242" builtinId="29" customBuiltin="1"/>
    <cellStyle name="Accent1 2" xfId="51" xr:uid="{00000000-0005-0000-0000-00008E070000}"/>
    <cellStyle name="Accent1 2 2" xfId="5281" xr:uid="{41285996-0634-4FD7-9495-BBA483858175}"/>
    <cellStyle name="Accent1 3" xfId="50" xr:uid="{00000000-0005-0000-0000-00008F070000}"/>
    <cellStyle name="Accent2" xfId="5245" builtinId="33" customBuiltin="1"/>
    <cellStyle name="Accent2 2" xfId="53" xr:uid="{00000000-0005-0000-0000-000090070000}"/>
    <cellStyle name="Accent2 2 2" xfId="5282" xr:uid="{3EBE4950-B99B-4DA8-8949-6EEC204A6B18}"/>
    <cellStyle name="Accent2 3" xfId="52" xr:uid="{00000000-0005-0000-0000-000091070000}"/>
    <cellStyle name="Accent3" xfId="5248" builtinId="37" customBuiltin="1"/>
    <cellStyle name="Accent3 2" xfId="55" xr:uid="{00000000-0005-0000-0000-000092070000}"/>
    <cellStyle name="Accent3 2 2" xfId="5283" xr:uid="{6ED59E0C-0E21-456C-B400-5C0E177DDF2F}"/>
    <cellStyle name="Accent3 3" xfId="54" xr:uid="{00000000-0005-0000-0000-000093070000}"/>
    <cellStyle name="Accent4" xfId="5251" builtinId="41" customBuiltin="1"/>
    <cellStyle name="Accent4 2" xfId="57" xr:uid="{00000000-0005-0000-0000-000094070000}"/>
    <cellStyle name="Accent4 2 2" xfId="5284" xr:uid="{FAD3895D-A888-4A55-B959-51EFD310C952}"/>
    <cellStyle name="Accent4 3" xfId="56" xr:uid="{00000000-0005-0000-0000-000095070000}"/>
    <cellStyle name="Accent5" xfId="5254" builtinId="45" customBuiltin="1"/>
    <cellStyle name="Accent5 2" xfId="59" xr:uid="{00000000-0005-0000-0000-000096070000}"/>
    <cellStyle name="Accent5 2 2" xfId="5285" xr:uid="{7FB2DBE6-7D7F-4144-B65B-B9DC4273CDC5}"/>
    <cellStyle name="Accent5 3" xfId="58" xr:uid="{00000000-0005-0000-0000-000097070000}"/>
    <cellStyle name="Accent6" xfId="5257" builtinId="49" customBuiltin="1"/>
    <cellStyle name="Accent6 2" xfId="61" xr:uid="{00000000-0005-0000-0000-000098070000}"/>
    <cellStyle name="Accent6 2 2" xfId="5286" xr:uid="{1E2FCF32-F333-4635-804E-251C7EA7E8E6}"/>
    <cellStyle name="Accent6 3" xfId="60" xr:uid="{00000000-0005-0000-0000-000099070000}"/>
    <cellStyle name="Bad" xfId="8" builtinId="27" customBuiltin="1"/>
    <cellStyle name="Bad 2" xfId="5287" xr:uid="{74A36BA6-25FE-4068-A183-61E305B94C2C}"/>
    <cellStyle name="Bad 3" xfId="5349" xr:uid="{CE983106-FA6B-417A-AE50-B0259780B9FB}"/>
    <cellStyle name="Bold GHG Numbers (0.00)" xfId="233" xr:uid="{00000000-0005-0000-0000-00009B070000}"/>
    <cellStyle name="Calculation" xfId="5240" builtinId="22" customBuiltin="1"/>
    <cellStyle name="Calculation 2" xfId="63" xr:uid="{00000000-0005-0000-0000-00009C070000}"/>
    <cellStyle name="Calculation 2 2" xfId="5288" xr:uid="{E4C5FBAC-4AE7-4157-8647-53F65607406A}"/>
    <cellStyle name="Calculation 3" xfId="62" xr:uid="{00000000-0005-0000-0000-00009D070000}"/>
    <cellStyle name="Check Cell" xfId="12" builtinId="23" customBuiltin="1"/>
    <cellStyle name="Check Cell 2" xfId="5289" xr:uid="{11DB25E3-DA68-4E83-A6C9-B9DCC558067B}"/>
    <cellStyle name="clsAltData" xfId="64" xr:uid="{00000000-0005-0000-0000-00009F070000}"/>
    <cellStyle name="clsAltData 2" xfId="1953" xr:uid="{00000000-0005-0000-0000-0000A0070000}"/>
    <cellStyle name="clsAltData 2 2" xfId="5014" xr:uid="{00000000-0005-0000-0000-0000A1070000}"/>
    <cellStyle name="clsAltData 2 2 2" xfId="5195" xr:uid="{00000000-0005-0000-0000-0000A2070000}"/>
    <cellStyle name="clsAltData 2 2 3" xfId="5224" xr:uid="{00000000-0005-0000-0000-0000A3070000}"/>
    <cellStyle name="clsAltData 2 3" xfId="5113" xr:uid="{00000000-0005-0000-0000-0000A4070000}"/>
    <cellStyle name="clsAltData 2 4" xfId="5098" xr:uid="{00000000-0005-0000-0000-0000A5070000}"/>
    <cellStyle name="clsAltData 3" xfId="5046" xr:uid="{00000000-0005-0000-0000-0000A6070000}"/>
    <cellStyle name="clsAltData 4" xfId="5179" xr:uid="{00000000-0005-0000-0000-0000A7070000}"/>
    <cellStyle name="clsAltMRVData" xfId="65" xr:uid="{00000000-0005-0000-0000-0000A8070000}"/>
    <cellStyle name="clsAltMRVData 2" xfId="1826" xr:uid="{00000000-0005-0000-0000-0000A9070000}"/>
    <cellStyle name="clsAltMRVData 2 2" xfId="4888" xr:uid="{00000000-0005-0000-0000-0000AA070000}"/>
    <cellStyle name="clsAltMRVData 2 2 2" xfId="5129" xr:uid="{00000000-0005-0000-0000-0000AB070000}"/>
    <cellStyle name="clsAltMRVData 2 2 3" xfId="5176" xr:uid="{00000000-0005-0000-0000-0000AC070000}"/>
    <cellStyle name="clsAltMRVData 2 3" xfId="5178" xr:uid="{00000000-0005-0000-0000-0000AD070000}"/>
    <cellStyle name="clsAltMRVData 2 4" xfId="5076" xr:uid="{00000000-0005-0000-0000-0000AE070000}"/>
    <cellStyle name="clsAltMRVData 3" xfId="5089" xr:uid="{00000000-0005-0000-0000-0000AF070000}"/>
    <cellStyle name="clsAltMRVData 4" xfId="5123" xr:uid="{00000000-0005-0000-0000-0000B0070000}"/>
    <cellStyle name="clsAltRowHeader" xfId="66" xr:uid="{00000000-0005-0000-0000-0000B1070000}"/>
    <cellStyle name="clsAltRowHeader 2" xfId="1825" xr:uid="{00000000-0005-0000-0000-0000B2070000}"/>
    <cellStyle name="clsAltRowHeader 2 2" xfId="4887" xr:uid="{00000000-0005-0000-0000-0000B3070000}"/>
    <cellStyle name="clsAltRowHeader 2 2 2" xfId="5092" xr:uid="{00000000-0005-0000-0000-0000B4070000}"/>
    <cellStyle name="clsAltRowHeader 2 2 3" xfId="5185" xr:uid="{00000000-0005-0000-0000-0000B5070000}"/>
    <cellStyle name="clsAltRowHeader 2 3" xfId="5126" xr:uid="{00000000-0005-0000-0000-0000B6070000}"/>
    <cellStyle name="clsAltRowHeader 2 4" xfId="5061" xr:uid="{00000000-0005-0000-0000-0000B7070000}"/>
    <cellStyle name="clsAltRowHeader 3" xfId="5128" xr:uid="{00000000-0005-0000-0000-0000B8070000}"/>
    <cellStyle name="clsAltRowHeader 4" xfId="5175" xr:uid="{00000000-0005-0000-0000-0000B9070000}"/>
    <cellStyle name="clsBlank" xfId="67" xr:uid="{00000000-0005-0000-0000-0000BA070000}"/>
    <cellStyle name="clsColumnHeader" xfId="68" xr:uid="{00000000-0005-0000-0000-0000BB070000}"/>
    <cellStyle name="clsColumnHeader 2" xfId="1935" xr:uid="{00000000-0005-0000-0000-0000BC070000}"/>
    <cellStyle name="clsColumnHeader 2 2" xfId="4997" xr:uid="{00000000-0005-0000-0000-0000BD070000}"/>
    <cellStyle name="clsColumnHeader 2 2 2" xfId="5120" xr:uid="{00000000-0005-0000-0000-0000BE070000}"/>
    <cellStyle name="clsColumnHeader 2 2 3" xfId="5212" xr:uid="{00000000-0005-0000-0000-0000BF070000}"/>
    <cellStyle name="clsColumnHeader 2 3" xfId="5102" xr:uid="{00000000-0005-0000-0000-0000C0070000}"/>
    <cellStyle name="clsColumnHeader 2 4" xfId="1998" xr:uid="{00000000-0005-0000-0000-0000C1070000}"/>
    <cellStyle name="clsColumnHeader 3" xfId="5116" xr:uid="{00000000-0005-0000-0000-0000C2070000}"/>
    <cellStyle name="clsColumnHeader 4" xfId="5162" xr:uid="{00000000-0005-0000-0000-0000C3070000}"/>
    <cellStyle name="clsColumnHeader1" xfId="69" xr:uid="{00000000-0005-0000-0000-0000C4070000}"/>
    <cellStyle name="clsColumnHeader1 2" xfId="1823" xr:uid="{00000000-0005-0000-0000-0000C5070000}"/>
    <cellStyle name="clsColumnHeader1 2 2" xfId="4885" xr:uid="{00000000-0005-0000-0000-0000C6070000}"/>
    <cellStyle name="clsColumnHeader1 2 2 2" xfId="5189" xr:uid="{00000000-0005-0000-0000-0000C7070000}"/>
    <cellStyle name="clsColumnHeader1 2 2 3" xfId="5174" xr:uid="{00000000-0005-0000-0000-0000C8070000}"/>
    <cellStyle name="clsColumnHeader1 2 3" xfId="5048" xr:uid="{00000000-0005-0000-0000-0000C9070000}"/>
    <cellStyle name="clsColumnHeader1 2 4" xfId="5063" xr:uid="{00000000-0005-0000-0000-0000CA070000}"/>
    <cellStyle name="clsColumnHeader1 3" xfId="5208" xr:uid="{00000000-0005-0000-0000-0000CB070000}"/>
    <cellStyle name="clsColumnHeader1 4" xfId="5105" xr:uid="{00000000-0005-0000-0000-0000CC070000}"/>
    <cellStyle name="clsColumnHeader2" xfId="70" xr:uid="{00000000-0005-0000-0000-0000CD070000}"/>
    <cellStyle name="clsColumnHeader2 2" xfId="1820" xr:uid="{00000000-0005-0000-0000-0000CE070000}"/>
    <cellStyle name="clsColumnHeader2 2 2" xfId="4882" xr:uid="{00000000-0005-0000-0000-0000CF070000}"/>
    <cellStyle name="clsColumnHeader2 2 2 2" xfId="5168" xr:uid="{00000000-0005-0000-0000-0000D0070000}"/>
    <cellStyle name="clsColumnHeader2 2 2 3" xfId="5130" xr:uid="{00000000-0005-0000-0000-0000D1070000}"/>
    <cellStyle name="clsColumnHeader2 2 3" xfId="5131" xr:uid="{00000000-0005-0000-0000-0000D2070000}"/>
    <cellStyle name="clsColumnHeader2 2 4" xfId="5099" xr:uid="{00000000-0005-0000-0000-0000D3070000}"/>
    <cellStyle name="clsColumnHeader2 3" xfId="5074" xr:uid="{00000000-0005-0000-0000-0000D4070000}"/>
    <cellStyle name="clsColumnHeader2 4" xfId="5182" xr:uid="{00000000-0005-0000-0000-0000D5070000}"/>
    <cellStyle name="clsData" xfId="71" xr:uid="{00000000-0005-0000-0000-0000D6070000}"/>
    <cellStyle name="clsData 2" xfId="1954" xr:uid="{00000000-0005-0000-0000-0000D7070000}"/>
    <cellStyle name="clsData 2 2" xfId="5015" xr:uid="{00000000-0005-0000-0000-0000D8070000}"/>
    <cellStyle name="clsData 2 2 2" xfId="5059" xr:uid="{00000000-0005-0000-0000-0000D9070000}"/>
    <cellStyle name="clsData 2 2 3" xfId="5225" xr:uid="{00000000-0005-0000-0000-0000DA070000}"/>
    <cellStyle name="clsData 2 3" xfId="5150" xr:uid="{00000000-0005-0000-0000-0000DB070000}"/>
    <cellStyle name="clsData 2 4" xfId="5127" xr:uid="{00000000-0005-0000-0000-0000DC070000}"/>
    <cellStyle name="clsData 3" xfId="5045" xr:uid="{00000000-0005-0000-0000-0000DD070000}"/>
    <cellStyle name="clsData 4" xfId="5114" xr:uid="{00000000-0005-0000-0000-0000DE070000}"/>
    <cellStyle name="clsDefault" xfId="72" xr:uid="{00000000-0005-0000-0000-0000DF070000}"/>
    <cellStyle name="clsIndexTableData" xfId="73" xr:uid="{00000000-0005-0000-0000-0000E0070000}"/>
    <cellStyle name="clsIndexTableHdr" xfId="74" xr:uid="{00000000-0005-0000-0000-0000E1070000}"/>
    <cellStyle name="clsIndexTableTitle" xfId="75" xr:uid="{00000000-0005-0000-0000-0000E2070000}"/>
    <cellStyle name="clsIndexTableTitle 2" xfId="1721" xr:uid="{00000000-0005-0000-0000-0000E3070000}"/>
    <cellStyle name="clsIndexTableTitle 2 2" xfId="4783" xr:uid="{00000000-0005-0000-0000-0000E4070000}"/>
    <cellStyle name="clsIndexTableTitle 2 2 2" xfId="5093" xr:uid="{00000000-0005-0000-0000-0000E5070000}"/>
    <cellStyle name="clsIndexTableTitle 2 2 3" xfId="5054" xr:uid="{00000000-0005-0000-0000-0000E6070000}"/>
    <cellStyle name="clsIndexTableTitle 2 3" xfId="5194" xr:uid="{00000000-0005-0000-0000-0000E7070000}"/>
    <cellStyle name="clsIndexTableTitle 2 4" xfId="5086" xr:uid="{00000000-0005-0000-0000-0000E8070000}"/>
    <cellStyle name="clsIndexTableTitle 3" xfId="5180" xr:uid="{00000000-0005-0000-0000-0000E9070000}"/>
    <cellStyle name="clsIndexTableTitle 4" xfId="5156" xr:uid="{00000000-0005-0000-0000-0000EA070000}"/>
    <cellStyle name="clsMRVData" xfId="76" xr:uid="{00000000-0005-0000-0000-0000EB070000}"/>
    <cellStyle name="clsMRVData 2" xfId="1936" xr:uid="{00000000-0005-0000-0000-0000EC070000}"/>
    <cellStyle name="clsMRVData 2 2" xfId="4998" xr:uid="{00000000-0005-0000-0000-0000ED070000}"/>
    <cellStyle name="clsMRVData 2 2 2" xfId="5170" xr:uid="{00000000-0005-0000-0000-0000EE070000}"/>
    <cellStyle name="clsMRVData 2 2 3" xfId="5213" xr:uid="{00000000-0005-0000-0000-0000EF070000}"/>
    <cellStyle name="clsMRVData 2 3" xfId="5135" xr:uid="{00000000-0005-0000-0000-0000F0070000}"/>
    <cellStyle name="clsMRVData 2 4" xfId="5060" xr:uid="{00000000-0005-0000-0000-0000F1070000}"/>
    <cellStyle name="clsMRVData 3" xfId="5115" xr:uid="{00000000-0005-0000-0000-0000F2070000}"/>
    <cellStyle name="clsMRVData 4" xfId="5205" xr:uid="{00000000-0005-0000-0000-0000F3070000}"/>
    <cellStyle name="clsMRVRow" xfId="77" xr:uid="{00000000-0005-0000-0000-0000F4070000}"/>
    <cellStyle name="clsMRVRow 2" xfId="1944" xr:uid="{00000000-0005-0000-0000-0000F5070000}"/>
    <cellStyle name="clsMRVRow 2 2" xfId="5006" xr:uid="{00000000-0005-0000-0000-0000F6070000}"/>
    <cellStyle name="clsMRVRow 2 2 2" xfId="5154" xr:uid="{00000000-0005-0000-0000-0000F7070000}"/>
    <cellStyle name="clsMRVRow 2 2 3" xfId="5216" xr:uid="{00000000-0005-0000-0000-0000F8070000}"/>
    <cellStyle name="clsMRVRow 2 3" xfId="5077" xr:uid="{00000000-0005-0000-0000-0000F9070000}"/>
    <cellStyle name="clsMRVRow 2 4" xfId="5112" xr:uid="{00000000-0005-0000-0000-0000FA070000}"/>
    <cellStyle name="clsMRVRow 3" xfId="5152" xr:uid="{00000000-0005-0000-0000-0000FB070000}"/>
    <cellStyle name="clsMRVRow 4" xfId="5087" xr:uid="{00000000-0005-0000-0000-0000FC070000}"/>
    <cellStyle name="clsReportFooter" xfId="78" xr:uid="{00000000-0005-0000-0000-0000FD070000}"/>
    <cellStyle name="clsReportFooter 2" xfId="1938" xr:uid="{00000000-0005-0000-0000-0000FE070000}"/>
    <cellStyle name="clsReportFooter 2 2" xfId="5000" xr:uid="{00000000-0005-0000-0000-0000FF070000}"/>
    <cellStyle name="clsReportFooter 2 2 2" xfId="5143" xr:uid="{00000000-0005-0000-0000-000000080000}"/>
    <cellStyle name="clsReportFooter 2 2 3" xfId="5214" xr:uid="{00000000-0005-0000-0000-000001080000}"/>
    <cellStyle name="clsReportFooter 2 3" xfId="5163" xr:uid="{00000000-0005-0000-0000-000002080000}"/>
    <cellStyle name="clsReportFooter 2 4" xfId="5201" xr:uid="{00000000-0005-0000-0000-000003080000}"/>
    <cellStyle name="clsReportFooter 3" xfId="5207" xr:uid="{00000000-0005-0000-0000-000004080000}"/>
    <cellStyle name="clsReportFooter 4" xfId="5037" xr:uid="{00000000-0005-0000-0000-000005080000}"/>
    <cellStyle name="clsReportHeader" xfId="79" xr:uid="{00000000-0005-0000-0000-000006080000}"/>
    <cellStyle name="clsReportHeader 2" xfId="1818" xr:uid="{00000000-0005-0000-0000-000007080000}"/>
    <cellStyle name="clsReportHeader 2 2" xfId="4880" xr:uid="{00000000-0005-0000-0000-000008080000}"/>
    <cellStyle name="clsReportHeader 2 2 2" xfId="5075" xr:uid="{00000000-0005-0000-0000-000009080000}"/>
    <cellStyle name="clsReportHeader 2 2 3" xfId="2118" xr:uid="{00000000-0005-0000-0000-00000A080000}"/>
    <cellStyle name="clsReportHeader 2 3" xfId="5058" xr:uid="{00000000-0005-0000-0000-00000B080000}"/>
    <cellStyle name="clsReportHeader 2 4" xfId="5199" xr:uid="{00000000-0005-0000-0000-00000C080000}"/>
    <cellStyle name="clsReportHeader 3" xfId="5072" xr:uid="{00000000-0005-0000-0000-00000D080000}"/>
    <cellStyle name="clsReportHeader 4" xfId="5083" xr:uid="{00000000-0005-0000-0000-00000E080000}"/>
    <cellStyle name="clsRowHeader" xfId="80" xr:uid="{00000000-0005-0000-0000-00000F080000}"/>
    <cellStyle name="clsRowHeader 2" xfId="1934" xr:uid="{00000000-0005-0000-0000-000010080000}"/>
    <cellStyle name="clsRowHeader 2 2" xfId="4996" xr:uid="{00000000-0005-0000-0000-000011080000}"/>
    <cellStyle name="clsRowHeader 2 2 2" xfId="5079" xr:uid="{00000000-0005-0000-0000-000012080000}"/>
    <cellStyle name="clsRowHeader 2 2 3" xfId="5211" xr:uid="{00000000-0005-0000-0000-000013080000}"/>
    <cellStyle name="clsRowHeader 2 3" xfId="5067" xr:uid="{00000000-0005-0000-0000-000014080000}"/>
    <cellStyle name="clsRowHeader 2 4" xfId="5133" xr:uid="{00000000-0005-0000-0000-000015080000}"/>
    <cellStyle name="clsRowHeader 3" xfId="5104" xr:uid="{00000000-0005-0000-0000-000016080000}"/>
    <cellStyle name="clsRowHeader 4" xfId="3867" xr:uid="{00000000-0005-0000-0000-000017080000}"/>
    <cellStyle name="clsRptComment" xfId="81" xr:uid="{00000000-0005-0000-0000-000018080000}"/>
    <cellStyle name="clsRptComment 2" xfId="1817" xr:uid="{00000000-0005-0000-0000-000019080000}"/>
    <cellStyle name="clsRptComment 2 2" xfId="4879" xr:uid="{00000000-0005-0000-0000-00001A080000}"/>
    <cellStyle name="clsRptComment 2 2 2" xfId="2208" xr:uid="{00000000-0005-0000-0000-00001B080000}"/>
    <cellStyle name="clsRptComment 2 2 3" xfId="5166" xr:uid="{00000000-0005-0000-0000-00001C080000}"/>
    <cellStyle name="clsRptComment 2 3" xfId="5192" xr:uid="{00000000-0005-0000-0000-00001D080000}"/>
    <cellStyle name="clsRptComment 2 4" xfId="5159" xr:uid="{00000000-0005-0000-0000-00001E080000}"/>
    <cellStyle name="clsRptComment 3" xfId="5138" xr:uid="{00000000-0005-0000-0000-00001F080000}"/>
    <cellStyle name="clsRptComment 4" xfId="5134" xr:uid="{00000000-0005-0000-0000-000020080000}"/>
    <cellStyle name="clsScale" xfId="82" xr:uid="{00000000-0005-0000-0000-000021080000}"/>
    <cellStyle name="clsScale 2" xfId="1955" xr:uid="{00000000-0005-0000-0000-000022080000}"/>
    <cellStyle name="clsScale 2 2" xfId="5016" xr:uid="{00000000-0005-0000-0000-000023080000}"/>
    <cellStyle name="clsScale 2 2 2" xfId="5095" xr:uid="{00000000-0005-0000-0000-000024080000}"/>
    <cellStyle name="clsScale 2 2 3" xfId="5226" xr:uid="{00000000-0005-0000-0000-000025080000}"/>
    <cellStyle name="clsScale 2 3" xfId="5203" xr:uid="{00000000-0005-0000-0000-000026080000}"/>
    <cellStyle name="clsScale 2 4" xfId="5124" xr:uid="{00000000-0005-0000-0000-000027080000}"/>
    <cellStyle name="clsScale 3" xfId="5188" xr:uid="{00000000-0005-0000-0000-000028080000}"/>
    <cellStyle name="clsScale 4" xfId="5117" xr:uid="{00000000-0005-0000-0000-000029080000}"/>
    <cellStyle name="clsSection" xfId="83" xr:uid="{00000000-0005-0000-0000-00002A080000}"/>
    <cellStyle name="clsSection 2" xfId="1939" xr:uid="{00000000-0005-0000-0000-00002B080000}"/>
    <cellStyle name="clsSection 2 2" xfId="5001" xr:uid="{00000000-0005-0000-0000-00002C080000}"/>
    <cellStyle name="clsSection 2 2 2" xfId="5196" xr:uid="{00000000-0005-0000-0000-00002D080000}"/>
    <cellStyle name="clsSection 2 2 3" xfId="5215" xr:uid="{00000000-0005-0000-0000-00002E080000}"/>
    <cellStyle name="clsSection 2 3" xfId="5052" xr:uid="{00000000-0005-0000-0000-00002F080000}"/>
    <cellStyle name="clsSection 2 4" xfId="5190" xr:uid="{00000000-0005-0000-0000-000030080000}"/>
    <cellStyle name="clsSection 3" xfId="5167" xr:uid="{00000000-0005-0000-0000-000031080000}"/>
    <cellStyle name="clsSection 4" xfId="5091" xr:uid="{00000000-0005-0000-0000-000032080000}"/>
    <cellStyle name="Comma" xfId="1" builtinId="3"/>
    <cellStyle name="Comma  - Style1" xfId="234" xr:uid="{00000000-0005-0000-0000-000034080000}"/>
    <cellStyle name="Comma  - Style1 2" xfId="235" xr:uid="{00000000-0005-0000-0000-000035080000}"/>
    <cellStyle name="Comma  - Style2" xfId="236" xr:uid="{00000000-0005-0000-0000-000036080000}"/>
    <cellStyle name="Comma  - Style2 2" xfId="237" xr:uid="{00000000-0005-0000-0000-000037080000}"/>
    <cellStyle name="Comma  - Style3" xfId="238" xr:uid="{00000000-0005-0000-0000-000038080000}"/>
    <cellStyle name="Comma  - Style3 2" xfId="239" xr:uid="{00000000-0005-0000-0000-000039080000}"/>
    <cellStyle name="Comma 10" xfId="240" xr:uid="{00000000-0005-0000-0000-00003A080000}"/>
    <cellStyle name="Comma 10 2" xfId="1214" xr:uid="{00000000-0005-0000-0000-00003B080000}"/>
    <cellStyle name="Comma 11" xfId="241" xr:uid="{00000000-0005-0000-0000-00003C080000}"/>
    <cellStyle name="Comma 12" xfId="242" xr:uid="{00000000-0005-0000-0000-00003D080000}"/>
    <cellStyle name="Comma 13" xfId="243" xr:uid="{00000000-0005-0000-0000-00003E080000}"/>
    <cellStyle name="Comma 14" xfId="244" xr:uid="{00000000-0005-0000-0000-00003F080000}"/>
    <cellStyle name="Comma 15" xfId="245" xr:uid="{00000000-0005-0000-0000-000040080000}"/>
    <cellStyle name="Comma 16" xfId="246" xr:uid="{00000000-0005-0000-0000-000041080000}"/>
    <cellStyle name="Comma 17" xfId="247" xr:uid="{00000000-0005-0000-0000-000042080000}"/>
    <cellStyle name="Comma 18" xfId="248" xr:uid="{00000000-0005-0000-0000-000043080000}"/>
    <cellStyle name="Comma 19" xfId="249" xr:uid="{00000000-0005-0000-0000-000044080000}"/>
    <cellStyle name="Comma 2" xfId="84" xr:uid="{00000000-0005-0000-0000-000045080000}"/>
    <cellStyle name="Comma 2 2" xfId="85" xr:uid="{00000000-0005-0000-0000-000046080000}"/>
    <cellStyle name="Comma 2 2 2" xfId="250" xr:uid="{00000000-0005-0000-0000-000047080000}"/>
    <cellStyle name="Comma 2 2 3" xfId="251" xr:uid="{00000000-0005-0000-0000-000048080000}"/>
    <cellStyle name="Comma 2 2 4" xfId="252" xr:uid="{00000000-0005-0000-0000-000049080000}"/>
    <cellStyle name="Comma 2 3" xfId="86" xr:uid="{00000000-0005-0000-0000-00004A080000}"/>
    <cellStyle name="Comma 2 3 2" xfId="253" xr:uid="{00000000-0005-0000-0000-00004B080000}"/>
    <cellStyle name="Comma 2 4" xfId="254" xr:uid="{00000000-0005-0000-0000-00004C080000}"/>
    <cellStyle name="Comma 2 4 2" xfId="5361" xr:uid="{1952BB68-31AC-4430-9AAB-DB1AFA207F90}"/>
    <cellStyle name="Comma 2 5" xfId="1457" xr:uid="{00000000-0005-0000-0000-00004D080000}"/>
    <cellStyle name="Comma 2 5 2" xfId="1694" xr:uid="{00000000-0005-0000-0000-00004E080000}"/>
    <cellStyle name="Comma 2 5 2 2" xfId="4757" xr:uid="{00000000-0005-0000-0000-00004F080000}"/>
    <cellStyle name="Comma 2 5 2 3" xfId="3143" xr:uid="{00000000-0005-0000-0000-000050080000}"/>
    <cellStyle name="Comma 2 5 2 4" xfId="2444" xr:uid="{00000000-0005-0000-0000-000051080000}"/>
    <cellStyle name="Comma 2 5 3" xfId="1942" xr:uid="{00000000-0005-0000-0000-000052080000}"/>
    <cellStyle name="Comma 2 5 3 2" xfId="5004" xr:uid="{00000000-0005-0000-0000-000053080000}"/>
    <cellStyle name="Comma 2 5 3 3" xfId="3375" xr:uid="{00000000-0005-0000-0000-000054080000}"/>
    <cellStyle name="Comma 2 5 3 4" xfId="2676" xr:uid="{00000000-0005-0000-0000-000055080000}"/>
    <cellStyle name="Comma 2 5 4" xfId="4526" xr:uid="{00000000-0005-0000-0000-000056080000}"/>
    <cellStyle name="Comma 2 5 5" xfId="2912" xr:uid="{00000000-0005-0000-0000-000057080000}"/>
    <cellStyle name="Comma 2 5 6" xfId="2212" xr:uid="{00000000-0005-0000-0000-000058080000}"/>
    <cellStyle name="Comma 20" xfId="255" xr:uid="{00000000-0005-0000-0000-000059080000}"/>
    <cellStyle name="Comma 21" xfId="256" xr:uid="{00000000-0005-0000-0000-00005A080000}"/>
    <cellStyle name="Comma 22" xfId="257" xr:uid="{00000000-0005-0000-0000-00005B080000}"/>
    <cellStyle name="Comma 23" xfId="258" xr:uid="{00000000-0005-0000-0000-00005C080000}"/>
    <cellStyle name="Comma 24" xfId="259" xr:uid="{00000000-0005-0000-0000-00005D080000}"/>
    <cellStyle name="Comma 25" xfId="260" xr:uid="{00000000-0005-0000-0000-00005E080000}"/>
    <cellStyle name="Comma 26" xfId="261" xr:uid="{00000000-0005-0000-0000-00005F080000}"/>
    <cellStyle name="Comma 27" xfId="262" xr:uid="{00000000-0005-0000-0000-000060080000}"/>
    <cellStyle name="Comma 28" xfId="263" xr:uid="{00000000-0005-0000-0000-000061080000}"/>
    <cellStyle name="Comma 29" xfId="264" xr:uid="{00000000-0005-0000-0000-000062080000}"/>
    <cellStyle name="Comma 3" xfId="87" xr:uid="{00000000-0005-0000-0000-000063080000}"/>
    <cellStyle name="Comma 3 2" xfId="265" xr:uid="{00000000-0005-0000-0000-000064080000}"/>
    <cellStyle name="Comma 3 2 2" xfId="266" xr:uid="{00000000-0005-0000-0000-000065080000}"/>
    <cellStyle name="Comma 3 2 2 2" xfId="640" xr:uid="{00000000-0005-0000-0000-000066080000}"/>
    <cellStyle name="Comma 3 2 2 2 2" xfId="1103" xr:uid="{00000000-0005-0000-0000-000067080000}"/>
    <cellStyle name="Comma 3 2 2 2 2 2" xfId="4182" xr:uid="{00000000-0005-0000-0000-000068080000}"/>
    <cellStyle name="Comma 3 2 2 2 3" xfId="1578" xr:uid="{00000000-0005-0000-0000-000069080000}"/>
    <cellStyle name="Comma 3 2 2 2 3 2" xfId="4644" xr:uid="{00000000-0005-0000-0000-00006A080000}"/>
    <cellStyle name="Comma 3 2 2 2 4" xfId="3727" xr:uid="{00000000-0005-0000-0000-00006B080000}"/>
    <cellStyle name="Comma 3 2 2 2 5" xfId="3030" xr:uid="{00000000-0005-0000-0000-00006C080000}"/>
    <cellStyle name="Comma 3 2 2 2 6" xfId="2331" xr:uid="{00000000-0005-0000-0000-00006D080000}"/>
    <cellStyle name="Comma 3 2 2 3" xfId="875" xr:uid="{00000000-0005-0000-0000-00006E080000}"/>
    <cellStyle name="Comma 3 2 2 3 2" xfId="1816" xr:uid="{00000000-0005-0000-0000-00006F080000}"/>
    <cellStyle name="Comma 3 2 2 3 2 2" xfId="4878" xr:uid="{00000000-0005-0000-0000-000070080000}"/>
    <cellStyle name="Comma 3 2 2 3 3" xfId="3955" xr:uid="{00000000-0005-0000-0000-000071080000}"/>
    <cellStyle name="Comma 3 2 2 3 4" xfId="3262" xr:uid="{00000000-0005-0000-0000-000072080000}"/>
    <cellStyle name="Comma 3 2 2 3 5" xfId="2562" xr:uid="{00000000-0005-0000-0000-000073080000}"/>
    <cellStyle name="Comma 3 2 2 4" xfId="1334" xr:uid="{00000000-0005-0000-0000-000074080000}"/>
    <cellStyle name="Comma 3 2 2 4 2" xfId="4410" xr:uid="{00000000-0005-0000-0000-000075080000}"/>
    <cellStyle name="Comma 3 2 2 5" xfId="3497" xr:uid="{00000000-0005-0000-0000-000076080000}"/>
    <cellStyle name="Comma 3 2 2 6" xfId="2796" xr:uid="{00000000-0005-0000-0000-000077080000}"/>
    <cellStyle name="Comma 3 2 2 7" xfId="2095" xr:uid="{00000000-0005-0000-0000-000078080000}"/>
    <cellStyle name="Comma 3 2 3" xfId="639" xr:uid="{00000000-0005-0000-0000-000079080000}"/>
    <cellStyle name="Comma 3 2 3 2" xfId="1102" xr:uid="{00000000-0005-0000-0000-00007A080000}"/>
    <cellStyle name="Comma 3 2 3 2 2" xfId="4181" xr:uid="{00000000-0005-0000-0000-00007B080000}"/>
    <cellStyle name="Comma 3 2 3 3" xfId="1577" xr:uid="{00000000-0005-0000-0000-00007C080000}"/>
    <cellStyle name="Comma 3 2 3 3 2" xfId="4643" xr:uid="{00000000-0005-0000-0000-00007D080000}"/>
    <cellStyle name="Comma 3 2 3 4" xfId="3726" xr:uid="{00000000-0005-0000-0000-00007E080000}"/>
    <cellStyle name="Comma 3 2 3 5" xfId="3029" xr:uid="{00000000-0005-0000-0000-00007F080000}"/>
    <cellStyle name="Comma 3 2 3 6" xfId="2330" xr:uid="{00000000-0005-0000-0000-000080080000}"/>
    <cellStyle name="Comma 3 2 4" xfId="874" xr:uid="{00000000-0005-0000-0000-000081080000}"/>
    <cellStyle name="Comma 3 2 4 2" xfId="1815" xr:uid="{00000000-0005-0000-0000-000082080000}"/>
    <cellStyle name="Comma 3 2 4 2 2" xfId="4877" xr:uid="{00000000-0005-0000-0000-000083080000}"/>
    <cellStyle name="Comma 3 2 4 3" xfId="3954" xr:uid="{00000000-0005-0000-0000-000084080000}"/>
    <cellStyle name="Comma 3 2 4 4" xfId="3261" xr:uid="{00000000-0005-0000-0000-000085080000}"/>
    <cellStyle name="Comma 3 2 4 5" xfId="2561" xr:uid="{00000000-0005-0000-0000-000086080000}"/>
    <cellStyle name="Comma 3 2 5" xfId="1333" xr:uid="{00000000-0005-0000-0000-000087080000}"/>
    <cellStyle name="Comma 3 2 5 2" xfId="4409" xr:uid="{00000000-0005-0000-0000-000088080000}"/>
    <cellStyle name="Comma 3 2 6" xfId="3496" xr:uid="{00000000-0005-0000-0000-000089080000}"/>
    <cellStyle name="Comma 3 2 7" xfId="2795" xr:uid="{00000000-0005-0000-0000-00008A080000}"/>
    <cellStyle name="Comma 3 2 8" xfId="2094" xr:uid="{00000000-0005-0000-0000-00008B080000}"/>
    <cellStyle name="Comma 3 3" xfId="267" xr:uid="{00000000-0005-0000-0000-00008C080000}"/>
    <cellStyle name="Comma 3 4" xfId="1453" xr:uid="{00000000-0005-0000-0000-00008D080000}"/>
    <cellStyle name="Comma 3 5" xfId="5290" xr:uid="{3C56B114-02D8-4AD7-8099-6EB40EA042F5}"/>
    <cellStyle name="Comma 30" xfId="268" xr:uid="{00000000-0005-0000-0000-00008E080000}"/>
    <cellStyle name="Comma 31" xfId="269" xr:uid="{00000000-0005-0000-0000-00008F080000}"/>
    <cellStyle name="Comma 32" xfId="270" xr:uid="{00000000-0005-0000-0000-000090080000}"/>
    <cellStyle name="Comma 32 2" xfId="641" xr:uid="{00000000-0005-0000-0000-000091080000}"/>
    <cellStyle name="Comma 32 2 2" xfId="1104" xr:uid="{00000000-0005-0000-0000-000092080000}"/>
    <cellStyle name="Comma 32 2 2 2" xfId="4183" xr:uid="{00000000-0005-0000-0000-000093080000}"/>
    <cellStyle name="Comma 32 2 3" xfId="1579" xr:uid="{00000000-0005-0000-0000-000094080000}"/>
    <cellStyle name="Comma 32 2 3 2" xfId="4645" xr:uid="{00000000-0005-0000-0000-000095080000}"/>
    <cellStyle name="Comma 32 2 4" xfId="3728" xr:uid="{00000000-0005-0000-0000-000096080000}"/>
    <cellStyle name="Comma 32 2 5" xfId="3031" xr:uid="{00000000-0005-0000-0000-000097080000}"/>
    <cellStyle name="Comma 32 2 6" xfId="2332" xr:uid="{00000000-0005-0000-0000-000098080000}"/>
    <cellStyle name="Comma 32 3" xfId="876" xr:uid="{00000000-0005-0000-0000-000099080000}"/>
    <cellStyle name="Comma 32 3 2" xfId="1819" xr:uid="{00000000-0005-0000-0000-00009A080000}"/>
    <cellStyle name="Comma 32 3 2 2" xfId="4881" xr:uid="{00000000-0005-0000-0000-00009B080000}"/>
    <cellStyle name="Comma 32 3 3" xfId="3956" xr:uid="{00000000-0005-0000-0000-00009C080000}"/>
    <cellStyle name="Comma 32 3 4" xfId="3263" xr:uid="{00000000-0005-0000-0000-00009D080000}"/>
    <cellStyle name="Comma 32 3 5" xfId="2563" xr:uid="{00000000-0005-0000-0000-00009E080000}"/>
    <cellStyle name="Comma 32 4" xfId="1335" xr:uid="{00000000-0005-0000-0000-00009F080000}"/>
    <cellStyle name="Comma 32 4 2" xfId="4411" xr:uid="{00000000-0005-0000-0000-0000A0080000}"/>
    <cellStyle name="Comma 32 5" xfId="3498" xr:uid="{00000000-0005-0000-0000-0000A1080000}"/>
    <cellStyle name="Comma 32 6" xfId="2797" xr:uid="{00000000-0005-0000-0000-0000A2080000}"/>
    <cellStyle name="Comma 32 7" xfId="2096" xr:uid="{00000000-0005-0000-0000-0000A3080000}"/>
    <cellStyle name="Comma 33" xfId="1448" xr:uid="{00000000-0005-0000-0000-0000A4080000}"/>
    <cellStyle name="Comma 34" xfId="753" xr:uid="{00000000-0005-0000-0000-0000A5080000}"/>
    <cellStyle name="Comma 35" xfId="1959" xr:uid="{00000000-0005-0000-0000-0000A6080000}"/>
    <cellStyle name="Comma 35 2" xfId="5020" xr:uid="{00000000-0005-0000-0000-0000A7080000}"/>
    <cellStyle name="Comma 36" xfId="1961" xr:uid="{00000000-0005-0000-0000-0000A8080000}"/>
    <cellStyle name="Comma 36 2" xfId="5028" xr:uid="{00000000-0005-0000-0000-0000A9080000}"/>
    <cellStyle name="Comma 37" xfId="1963" xr:uid="{00000000-0005-0000-0000-0000AA080000}"/>
    <cellStyle name="Comma 37 2" xfId="5030" xr:uid="{00000000-0005-0000-0000-0000AB080000}"/>
    <cellStyle name="Comma 38" xfId="1972" xr:uid="{00000000-0005-0000-0000-0000AC080000}"/>
    <cellStyle name="Comma 38 2" xfId="5032" xr:uid="{00000000-0005-0000-0000-0000AD080000}"/>
    <cellStyle name="Comma 39" xfId="5035" xr:uid="{00000000-0005-0000-0000-0000AE080000}"/>
    <cellStyle name="Comma 4" xfId="88" xr:uid="{00000000-0005-0000-0000-0000AF080000}"/>
    <cellStyle name="Comma 4 2" xfId="271" xr:uid="{00000000-0005-0000-0000-0000B0080000}"/>
    <cellStyle name="Comma 4 2 2" xfId="272" xr:uid="{00000000-0005-0000-0000-0000B1080000}"/>
    <cellStyle name="Comma 4 2 2 2" xfId="273" xr:uid="{00000000-0005-0000-0000-0000B2080000}"/>
    <cellStyle name="Comma 4 2 2 2 2" xfId="643" xr:uid="{00000000-0005-0000-0000-0000B3080000}"/>
    <cellStyle name="Comma 4 2 2 2 2 2" xfId="1106" xr:uid="{00000000-0005-0000-0000-0000B4080000}"/>
    <cellStyle name="Comma 4 2 2 2 2 2 2" xfId="4185" xr:uid="{00000000-0005-0000-0000-0000B5080000}"/>
    <cellStyle name="Comma 4 2 2 2 2 3" xfId="1581" xr:uid="{00000000-0005-0000-0000-0000B6080000}"/>
    <cellStyle name="Comma 4 2 2 2 2 3 2" xfId="4647" xr:uid="{00000000-0005-0000-0000-0000B7080000}"/>
    <cellStyle name="Comma 4 2 2 2 2 4" xfId="3730" xr:uid="{00000000-0005-0000-0000-0000B8080000}"/>
    <cellStyle name="Comma 4 2 2 2 2 5" xfId="3033" xr:uid="{00000000-0005-0000-0000-0000B9080000}"/>
    <cellStyle name="Comma 4 2 2 2 2 6" xfId="2334" xr:uid="{00000000-0005-0000-0000-0000BA080000}"/>
    <cellStyle name="Comma 4 2 2 2 3" xfId="878" xr:uid="{00000000-0005-0000-0000-0000BB080000}"/>
    <cellStyle name="Comma 4 2 2 2 3 2" xfId="1822" xr:uid="{00000000-0005-0000-0000-0000BC080000}"/>
    <cellStyle name="Comma 4 2 2 2 3 2 2" xfId="4884" xr:uid="{00000000-0005-0000-0000-0000BD080000}"/>
    <cellStyle name="Comma 4 2 2 2 3 3" xfId="3958" xr:uid="{00000000-0005-0000-0000-0000BE080000}"/>
    <cellStyle name="Comma 4 2 2 2 3 4" xfId="3265" xr:uid="{00000000-0005-0000-0000-0000BF080000}"/>
    <cellStyle name="Comma 4 2 2 2 3 5" xfId="2565" xr:uid="{00000000-0005-0000-0000-0000C0080000}"/>
    <cellStyle name="Comma 4 2 2 2 4" xfId="1337" xr:uid="{00000000-0005-0000-0000-0000C1080000}"/>
    <cellStyle name="Comma 4 2 2 2 4 2" xfId="4413" xr:uid="{00000000-0005-0000-0000-0000C2080000}"/>
    <cellStyle name="Comma 4 2 2 2 5" xfId="3500" xr:uid="{00000000-0005-0000-0000-0000C3080000}"/>
    <cellStyle name="Comma 4 2 2 2 6" xfId="2799" xr:uid="{00000000-0005-0000-0000-0000C4080000}"/>
    <cellStyle name="Comma 4 2 2 2 7" xfId="2098" xr:uid="{00000000-0005-0000-0000-0000C5080000}"/>
    <cellStyle name="Comma 4 2 2 3" xfId="642" xr:uid="{00000000-0005-0000-0000-0000C6080000}"/>
    <cellStyle name="Comma 4 2 2 3 2" xfId="1105" xr:uid="{00000000-0005-0000-0000-0000C7080000}"/>
    <cellStyle name="Comma 4 2 2 3 2 2" xfId="4184" xr:uid="{00000000-0005-0000-0000-0000C8080000}"/>
    <cellStyle name="Comma 4 2 2 3 3" xfId="1580" xr:uid="{00000000-0005-0000-0000-0000C9080000}"/>
    <cellStyle name="Comma 4 2 2 3 3 2" xfId="4646" xr:uid="{00000000-0005-0000-0000-0000CA080000}"/>
    <cellStyle name="Comma 4 2 2 3 4" xfId="3729" xr:uid="{00000000-0005-0000-0000-0000CB080000}"/>
    <cellStyle name="Comma 4 2 2 3 5" xfId="3032" xr:uid="{00000000-0005-0000-0000-0000CC080000}"/>
    <cellStyle name="Comma 4 2 2 3 6" xfId="2333" xr:uid="{00000000-0005-0000-0000-0000CD080000}"/>
    <cellStyle name="Comma 4 2 2 4" xfId="877" xr:uid="{00000000-0005-0000-0000-0000CE080000}"/>
    <cellStyle name="Comma 4 2 2 4 2" xfId="1821" xr:uid="{00000000-0005-0000-0000-0000CF080000}"/>
    <cellStyle name="Comma 4 2 2 4 2 2" xfId="4883" xr:uid="{00000000-0005-0000-0000-0000D0080000}"/>
    <cellStyle name="Comma 4 2 2 4 3" xfId="3957" xr:uid="{00000000-0005-0000-0000-0000D1080000}"/>
    <cellStyle name="Comma 4 2 2 4 4" xfId="3264" xr:uid="{00000000-0005-0000-0000-0000D2080000}"/>
    <cellStyle name="Comma 4 2 2 4 5" xfId="2564" xr:uid="{00000000-0005-0000-0000-0000D3080000}"/>
    <cellStyle name="Comma 4 2 2 5" xfId="1336" xr:uid="{00000000-0005-0000-0000-0000D4080000}"/>
    <cellStyle name="Comma 4 2 2 5 2" xfId="4412" xr:uid="{00000000-0005-0000-0000-0000D5080000}"/>
    <cellStyle name="Comma 4 2 2 6" xfId="3499" xr:uid="{00000000-0005-0000-0000-0000D6080000}"/>
    <cellStyle name="Comma 4 2 2 7" xfId="2798" xr:uid="{00000000-0005-0000-0000-0000D7080000}"/>
    <cellStyle name="Comma 4 2 2 8" xfId="2097" xr:uid="{00000000-0005-0000-0000-0000D8080000}"/>
    <cellStyle name="Comma 4 3" xfId="274" xr:uid="{00000000-0005-0000-0000-0000D9080000}"/>
    <cellStyle name="Comma 40" xfId="5230" xr:uid="{7657A265-2F2B-4C43-979E-2B45A3E70B07}"/>
    <cellStyle name="Comma 41" xfId="5261" xr:uid="{00000000-0005-0000-0000-0000DC140000}"/>
    <cellStyle name="Comma 5" xfId="89" xr:uid="{00000000-0005-0000-0000-0000DA080000}"/>
    <cellStyle name="Comma 5 2" xfId="90" xr:uid="{00000000-0005-0000-0000-0000DB080000}"/>
    <cellStyle name="Comma 5 2 2" xfId="275" xr:uid="{00000000-0005-0000-0000-0000DC080000}"/>
    <cellStyle name="Comma 5 2 2 2" xfId="644" xr:uid="{00000000-0005-0000-0000-0000DD080000}"/>
    <cellStyle name="Comma 5 2 2 2 2" xfId="1107" xr:uid="{00000000-0005-0000-0000-0000DE080000}"/>
    <cellStyle name="Comma 5 2 2 2 2 2" xfId="4186" xr:uid="{00000000-0005-0000-0000-0000DF080000}"/>
    <cellStyle name="Comma 5 2 2 2 3" xfId="1582" xr:uid="{00000000-0005-0000-0000-0000E0080000}"/>
    <cellStyle name="Comma 5 2 2 2 3 2" xfId="4648" xr:uid="{00000000-0005-0000-0000-0000E1080000}"/>
    <cellStyle name="Comma 5 2 2 2 4" xfId="3731" xr:uid="{00000000-0005-0000-0000-0000E2080000}"/>
    <cellStyle name="Comma 5 2 2 2 5" xfId="3034" xr:uid="{00000000-0005-0000-0000-0000E3080000}"/>
    <cellStyle name="Comma 5 2 2 2 6" xfId="2335" xr:uid="{00000000-0005-0000-0000-0000E4080000}"/>
    <cellStyle name="Comma 5 2 2 3" xfId="879" xr:uid="{00000000-0005-0000-0000-0000E5080000}"/>
    <cellStyle name="Comma 5 2 2 3 2" xfId="1824" xr:uid="{00000000-0005-0000-0000-0000E6080000}"/>
    <cellStyle name="Comma 5 2 2 3 2 2" xfId="4886" xr:uid="{00000000-0005-0000-0000-0000E7080000}"/>
    <cellStyle name="Comma 5 2 2 3 3" xfId="3959" xr:uid="{00000000-0005-0000-0000-0000E8080000}"/>
    <cellStyle name="Comma 5 2 2 3 4" xfId="3266" xr:uid="{00000000-0005-0000-0000-0000E9080000}"/>
    <cellStyle name="Comma 5 2 2 3 5" xfId="2567" xr:uid="{00000000-0005-0000-0000-0000EA080000}"/>
    <cellStyle name="Comma 5 2 2 4" xfId="1338" xr:uid="{00000000-0005-0000-0000-0000EB080000}"/>
    <cellStyle name="Comma 5 2 2 4 2" xfId="4414" xr:uid="{00000000-0005-0000-0000-0000EC080000}"/>
    <cellStyle name="Comma 5 2 2 5" xfId="3501" xr:uid="{00000000-0005-0000-0000-0000ED080000}"/>
    <cellStyle name="Comma 5 2 2 6" xfId="2800" xr:uid="{00000000-0005-0000-0000-0000EE080000}"/>
    <cellStyle name="Comma 5 2 2 7" xfId="2099" xr:uid="{00000000-0005-0000-0000-0000EF080000}"/>
    <cellStyle name="Comma 5 2 3" xfId="547" xr:uid="{00000000-0005-0000-0000-0000F0080000}"/>
    <cellStyle name="Comma 5 2 3 2" xfId="1010" xr:uid="{00000000-0005-0000-0000-0000F1080000}"/>
    <cellStyle name="Comma 5 2 3 2 2" xfId="4089" xr:uid="{00000000-0005-0000-0000-0000F2080000}"/>
    <cellStyle name="Comma 5 2 3 3" xfId="1485" xr:uid="{00000000-0005-0000-0000-0000F3080000}"/>
    <cellStyle name="Comma 5 2 3 3 2" xfId="4551" xr:uid="{00000000-0005-0000-0000-0000F4080000}"/>
    <cellStyle name="Comma 5 2 3 4" xfId="3634" xr:uid="{00000000-0005-0000-0000-0000F5080000}"/>
    <cellStyle name="Comma 5 2 3 5" xfId="2937" xr:uid="{00000000-0005-0000-0000-0000F6080000}"/>
    <cellStyle name="Comma 5 2 3 6" xfId="2238" xr:uid="{00000000-0005-0000-0000-0000F7080000}"/>
    <cellStyle name="Comma 5 2 4" xfId="779" xr:uid="{00000000-0005-0000-0000-0000F8080000}"/>
    <cellStyle name="Comma 5 2 4 2" xfId="1722" xr:uid="{00000000-0005-0000-0000-0000F9080000}"/>
    <cellStyle name="Comma 5 2 4 2 2" xfId="4784" xr:uid="{00000000-0005-0000-0000-0000FA080000}"/>
    <cellStyle name="Comma 5 2 4 3" xfId="3861" xr:uid="{00000000-0005-0000-0000-0000FB080000}"/>
    <cellStyle name="Comma 5 2 4 4" xfId="3168" xr:uid="{00000000-0005-0000-0000-0000FC080000}"/>
    <cellStyle name="Comma 5 2 4 5" xfId="2469" xr:uid="{00000000-0005-0000-0000-0000FD080000}"/>
    <cellStyle name="Comma 5 2 5" xfId="1240" xr:uid="{00000000-0005-0000-0000-0000FE080000}"/>
    <cellStyle name="Comma 5 2 5 2" xfId="4316" xr:uid="{00000000-0005-0000-0000-0000FF080000}"/>
    <cellStyle name="Comma 5 2 6" xfId="3403" xr:uid="{00000000-0005-0000-0000-000000090000}"/>
    <cellStyle name="Comma 5 2 7" xfId="2702" xr:uid="{00000000-0005-0000-0000-000001090000}"/>
    <cellStyle name="Comma 5 2 8" xfId="1999" xr:uid="{00000000-0005-0000-0000-000002090000}"/>
    <cellStyle name="Comma 5 3" xfId="276" xr:uid="{00000000-0005-0000-0000-000003090000}"/>
    <cellStyle name="Comma 5 3 2" xfId="277" xr:uid="{00000000-0005-0000-0000-000004090000}"/>
    <cellStyle name="Comma 5 4" xfId="278" xr:uid="{00000000-0005-0000-0000-000005090000}"/>
    <cellStyle name="Comma 5 4 2" xfId="279" xr:uid="{00000000-0005-0000-0000-000006090000}"/>
    <cellStyle name="Comma 5 4 2 2" xfId="646" xr:uid="{00000000-0005-0000-0000-000007090000}"/>
    <cellStyle name="Comma 5 4 2 2 2" xfId="1109" xr:uid="{00000000-0005-0000-0000-000008090000}"/>
    <cellStyle name="Comma 5 4 2 2 2 2" xfId="4188" xr:uid="{00000000-0005-0000-0000-000009090000}"/>
    <cellStyle name="Comma 5 4 2 2 3" xfId="1584" xr:uid="{00000000-0005-0000-0000-00000A090000}"/>
    <cellStyle name="Comma 5 4 2 2 3 2" xfId="4650" xr:uid="{00000000-0005-0000-0000-00000B090000}"/>
    <cellStyle name="Comma 5 4 2 2 4" xfId="3733" xr:uid="{00000000-0005-0000-0000-00000C090000}"/>
    <cellStyle name="Comma 5 4 2 2 5" xfId="3036" xr:uid="{00000000-0005-0000-0000-00000D090000}"/>
    <cellStyle name="Comma 5 4 2 2 6" xfId="2337" xr:uid="{00000000-0005-0000-0000-00000E090000}"/>
    <cellStyle name="Comma 5 4 2 3" xfId="881" xr:uid="{00000000-0005-0000-0000-00000F090000}"/>
    <cellStyle name="Comma 5 4 2 3 2" xfId="1828" xr:uid="{00000000-0005-0000-0000-000010090000}"/>
    <cellStyle name="Comma 5 4 2 3 2 2" xfId="4890" xr:uid="{00000000-0005-0000-0000-000011090000}"/>
    <cellStyle name="Comma 5 4 2 3 3" xfId="3961" xr:uid="{00000000-0005-0000-0000-000012090000}"/>
    <cellStyle name="Comma 5 4 2 3 4" xfId="3268" xr:uid="{00000000-0005-0000-0000-000013090000}"/>
    <cellStyle name="Comma 5 4 2 3 5" xfId="2569" xr:uid="{00000000-0005-0000-0000-000014090000}"/>
    <cellStyle name="Comma 5 4 2 4" xfId="1340" xr:uid="{00000000-0005-0000-0000-000015090000}"/>
    <cellStyle name="Comma 5 4 2 4 2" xfId="4416" xr:uid="{00000000-0005-0000-0000-000016090000}"/>
    <cellStyle name="Comma 5 4 2 5" xfId="3503" xr:uid="{00000000-0005-0000-0000-000017090000}"/>
    <cellStyle name="Comma 5 4 2 6" xfId="2802" xr:uid="{00000000-0005-0000-0000-000018090000}"/>
    <cellStyle name="Comma 5 4 2 7" xfId="2101" xr:uid="{00000000-0005-0000-0000-000019090000}"/>
    <cellStyle name="Comma 5 4 3" xfId="645" xr:uid="{00000000-0005-0000-0000-00001A090000}"/>
    <cellStyle name="Comma 5 4 3 2" xfId="1108" xr:uid="{00000000-0005-0000-0000-00001B090000}"/>
    <cellStyle name="Comma 5 4 3 2 2" xfId="4187" xr:uid="{00000000-0005-0000-0000-00001C090000}"/>
    <cellStyle name="Comma 5 4 3 3" xfId="1583" xr:uid="{00000000-0005-0000-0000-00001D090000}"/>
    <cellStyle name="Comma 5 4 3 3 2" xfId="4649" xr:uid="{00000000-0005-0000-0000-00001E090000}"/>
    <cellStyle name="Comma 5 4 3 4" xfId="3732" xr:uid="{00000000-0005-0000-0000-00001F090000}"/>
    <cellStyle name="Comma 5 4 3 5" xfId="3035" xr:uid="{00000000-0005-0000-0000-000020090000}"/>
    <cellStyle name="Comma 5 4 3 6" xfId="2336" xr:uid="{00000000-0005-0000-0000-000021090000}"/>
    <cellStyle name="Comma 5 4 4" xfId="880" xr:uid="{00000000-0005-0000-0000-000022090000}"/>
    <cellStyle name="Comma 5 4 4 2" xfId="1827" xr:uid="{00000000-0005-0000-0000-000023090000}"/>
    <cellStyle name="Comma 5 4 4 2 2" xfId="4889" xr:uid="{00000000-0005-0000-0000-000024090000}"/>
    <cellStyle name="Comma 5 4 4 3" xfId="3960" xr:uid="{00000000-0005-0000-0000-000025090000}"/>
    <cellStyle name="Comma 5 4 4 4" xfId="3267" xr:uid="{00000000-0005-0000-0000-000026090000}"/>
    <cellStyle name="Comma 5 4 4 5" xfId="2568" xr:uid="{00000000-0005-0000-0000-000027090000}"/>
    <cellStyle name="Comma 5 4 5" xfId="1339" xr:uid="{00000000-0005-0000-0000-000028090000}"/>
    <cellStyle name="Comma 5 4 5 2" xfId="4415" xr:uid="{00000000-0005-0000-0000-000029090000}"/>
    <cellStyle name="Comma 5 4 6" xfId="3502" xr:uid="{00000000-0005-0000-0000-00002A090000}"/>
    <cellStyle name="Comma 5 4 7" xfId="2801" xr:uid="{00000000-0005-0000-0000-00002B090000}"/>
    <cellStyle name="Comma 5 4 8" xfId="2100" xr:uid="{00000000-0005-0000-0000-00002C090000}"/>
    <cellStyle name="Comma 6" xfId="280" xr:uid="{00000000-0005-0000-0000-00002D090000}"/>
    <cellStyle name="Comma 6 2" xfId="281" xr:uid="{00000000-0005-0000-0000-00002E090000}"/>
    <cellStyle name="Comma 6 2 2" xfId="282" xr:uid="{00000000-0005-0000-0000-00002F090000}"/>
    <cellStyle name="Comma 6 2 2 2" xfId="649" xr:uid="{00000000-0005-0000-0000-000030090000}"/>
    <cellStyle name="Comma 6 2 2 2 2" xfId="1112" xr:uid="{00000000-0005-0000-0000-000031090000}"/>
    <cellStyle name="Comma 6 2 2 2 2 2" xfId="4191" xr:uid="{00000000-0005-0000-0000-000032090000}"/>
    <cellStyle name="Comma 6 2 2 2 3" xfId="1587" xr:uid="{00000000-0005-0000-0000-000033090000}"/>
    <cellStyle name="Comma 6 2 2 2 3 2" xfId="4653" xr:uid="{00000000-0005-0000-0000-000034090000}"/>
    <cellStyle name="Comma 6 2 2 2 4" xfId="3736" xr:uid="{00000000-0005-0000-0000-000035090000}"/>
    <cellStyle name="Comma 6 2 2 2 5" xfId="3039" xr:uid="{00000000-0005-0000-0000-000036090000}"/>
    <cellStyle name="Comma 6 2 2 2 6" xfId="2340" xr:uid="{00000000-0005-0000-0000-000037090000}"/>
    <cellStyle name="Comma 6 2 2 3" xfId="884" xr:uid="{00000000-0005-0000-0000-000038090000}"/>
    <cellStyle name="Comma 6 2 2 3 2" xfId="1831" xr:uid="{00000000-0005-0000-0000-000039090000}"/>
    <cellStyle name="Comma 6 2 2 3 2 2" xfId="4893" xr:uid="{00000000-0005-0000-0000-00003A090000}"/>
    <cellStyle name="Comma 6 2 2 3 3" xfId="3964" xr:uid="{00000000-0005-0000-0000-00003B090000}"/>
    <cellStyle name="Comma 6 2 2 3 4" xfId="3271" xr:uid="{00000000-0005-0000-0000-00003C090000}"/>
    <cellStyle name="Comma 6 2 2 3 5" xfId="2572" xr:uid="{00000000-0005-0000-0000-00003D090000}"/>
    <cellStyle name="Comma 6 2 2 4" xfId="1343" xr:uid="{00000000-0005-0000-0000-00003E090000}"/>
    <cellStyle name="Comma 6 2 2 4 2" xfId="4419" xr:uid="{00000000-0005-0000-0000-00003F090000}"/>
    <cellStyle name="Comma 6 2 2 5" xfId="3506" xr:uid="{00000000-0005-0000-0000-000040090000}"/>
    <cellStyle name="Comma 6 2 2 6" xfId="2805" xr:uid="{00000000-0005-0000-0000-000041090000}"/>
    <cellStyle name="Comma 6 2 2 7" xfId="2104" xr:uid="{00000000-0005-0000-0000-000042090000}"/>
    <cellStyle name="Comma 6 2 3" xfId="648" xr:uid="{00000000-0005-0000-0000-000043090000}"/>
    <cellStyle name="Comma 6 2 3 2" xfId="1111" xr:uid="{00000000-0005-0000-0000-000044090000}"/>
    <cellStyle name="Comma 6 2 3 2 2" xfId="4190" xr:uid="{00000000-0005-0000-0000-000045090000}"/>
    <cellStyle name="Comma 6 2 3 3" xfId="1586" xr:uid="{00000000-0005-0000-0000-000046090000}"/>
    <cellStyle name="Comma 6 2 3 3 2" xfId="4652" xr:uid="{00000000-0005-0000-0000-000047090000}"/>
    <cellStyle name="Comma 6 2 3 4" xfId="3735" xr:uid="{00000000-0005-0000-0000-000048090000}"/>
    <cellStyle name="Comma 6 2 3 5" xfId="3038" xr:uid="{00000000-0005-0000-0000-000049090000}"/>
    <cellStyle name="Comma 6 2 3 6" xfId="2339" xr:uid="{00000000-0005-0000-0000-00004A090000}"/>
    <cellStyle name="Comma 6 2 4" xfId="883" xr:uid="{00000000-0005-0000-0000-00004B090000}"/>
    <cellStyle name="Comma 6 2 4 2" xfId="1830" xr:uid="{00000000-0005-0000-0000-00004C090000}"/>
    <cellStyle name="Comma 6 2 4 2 2" xfId="4892" xr:uid="{00000000-0005-0000-0000-00004D090000}"/>
    <cellStyle name="Comma 6 2 4 3" xfId="3963" xr:uid="{00000000-0005-0000-0000-00004E090000}"/>
    <cellStyle name="Comma 6 2 4 4" xfId="3270" xr:uid="{00000000-0005-0000-0000-00004F090000}"/>
    <cellStyle name="Comma 6 2 4 5" xfId="2571" xr:uid="{00000000-0005-0000-0000-000050090000}"/>
    <cellStyle name="Comma 6 2 5" xfId="1342" xr:uid="{00000000-0005-0000-0000-000051090000}"/>
    <cellStyle name="Comma 6 2 5 2" xfId="4418" xr:uid="{00000000-0005-0000-0000-000052090000}"/>
    <cellStyle name="Comma 6 2 6" xfId="1969" xr:uid="{00000000-0005-0000-0000-000053090000}"/>
    <cellStyle name="Comma 6 2 6 2" xfId="3505" xr:uid="{00000000-0005-0000-0000-000054090000}"/>
    <cellStyle name="Comma 6 2 7" xfId="2804" xr:uid="{00000000-0005-0000-0000-000055090000}"/>
    <cellStyle name="Comma 6 2 8" xfId="5027" xr:uid="{00000000-0005-0000-0000-000056090000}"/>
    <cellStyle name="Comma 6 2 9" xfId="2103" xr:uid="{00000000-0005-0000-0000-000057090000}"/>
    <cellStyle name="Comma 6 3" xfId="283" xr:uid="{00000000-0005-0000-0000-000058090000}"/>
    <cellStyle name="Comma 6 3 2" xfId="650" xr:uid="{00000000-0005-0000-0000-000059090000}"/>
    <cellStyle name="Comma 6 3 2 2" xfId="1113" xr:uid="{00000000-0005-0000-0000-00005A090000}"/>
    <cellStyle name="Comma 6 3 2 2 2" xfId="4192" xr:uid="{00000000-0005-0000-0000-00005B090000}"/>
    <cellStyle name="Comma 6 3 2 3" xfId="1588" xr:uid="{00000000-0005-0000-0000-00005C090000}"/>
    <cellStyle name="Comma 6 3 2 3 2" xfId="4654" xr:uid="{00000000-0005-0000-0000-00005D090000}"/>
    <cellStyle name="Comma 6 3 2 4" xfId="3737" xr:uid="{00000000-0005-0000-0000-00005E090000}"/>
    <cellStyle name="Comma 6 3 2 5" xfId="3040" xr:uid="{00000000-0005-0000-0000-00005F090000}"/>
    <cellStyle name="Comma 6 3 2 6" xfId="2341" xr:uid="{00000000-0005-0000-0000-000060090000}"/>
    <cellStyle name="Comma 6 3 3" xfId="885" xr:uid="{00000000-0005-0000-0000-000061090000}"/>
    <cellStyle name="Comma 6 3 3 2" xfId="1832" xr:uid="{00000000-0005-0000-0000-000062090000}"/>
    <cellStyle name="Comma 6 3 3 2 2" xfId="4894" xr:uid="{00000000-0005-0000-0000-000063090000}"/>
    <cellStyle name="Comma 6 3 3 3" xfId="3965" xr:uid="{00000000-0005-0000-0000-000064090000}"/>
    <cellStyle name="Comma 6 3 3 4" xfId="3272" xr:uid="{00000000-0005-0000-0000-000065090000}"/>
    <cellStyle name="Comma 6 3 3 5" xfId="2573" xr:uid="{00000000-0005-0000-0000-000066090000}"/>
    <cellStyle name="Comma 6 3 4" xfId="1344" xr:uid="{00000000-0005-0000-0000-000067090000}"/>
    <cellStyle name="Comma 6 3 4 2" xfId="4420" xr:uid="{00000000-0005-0000-0000-000068090000}"/>
    <cellStyle name="Comma 6 3 5" xfId="3507" xr:uid="{00000000-0005-0000-0000-000069090000}"/>
    <cellStyle name="Comma 6 3 6" xfId="2806" xr:uid="{00000000-0005-0000-0000-00006A090000}"/>
    <cellStyle name="Comma 6 3 7" xfId="2105" xr:uid="{00000000-0005-0000-0000-00006B090000}"/>
    <cellStyle name="Comma 6 4" xfId="647" xr:uid="{00000000-0005-0000-0000-00006C090000}"/>
    <cellStyle name="Comma 6 4 2" xfId="1110" xr:uid="{00000000-0005-0000-0000-00006D090000}"/>
    <cellStyle name="Comma 6 4 2 2" xfId="4189" xr:uid="{00000000-0005-0000-0000-00006E090000}"/>
    <cellStyle name="Comma 6 4 3" xfId="1585" xr:uid="{00000000-0005-0000-0000-00006F090000}"/>
    <cellStyle name="Comma 6 4 3 2" xfId="4651" xr:uid="{00000000-0005-0000-0000-000070090000}"/>
    <cellStyle name="Comma 6 4 4" xfId="3734" xr:uid="{00000000-0005-0000-0000-000071090000}"/>
    <cellStyle name="Comma 6 4 5" xfId="3037" xr:uid="{00000000-0005-0000-0000-000072090000}"/>
    <cellStyle name="Comma 6 4 6" xfId="2338" xr:uid="{00000000-0005-0000-0000-000073090000}"/>
    <cellStyle name="Comma 6 5" xfId="882" xr:uid="{00000000-0005-0000-0000-000074090000}"/>
    <cellStyle name="Comma 6 5 2" xfId="1829" xr:uid="{00000000-0005-0000-0000-000075090000}"/>
    <cellStyle name="Comma 6 5 2 2" xfId="4891" xr:uid="{00000000-0005-0000-0000-000076090000}"/>
    <cellStyle name="Comma 6 5 3" xfId="3962" xr:uid="{00000000-0005-0000-0000-000077090000}"/>
    <cellStyle name="Comma 6 5 4" xfId="3269" xr:uid="{00000000-0005-0000-0000-000078090000}"/>
    <cellStyle name="Comma 6 5 5" xfId="2570" xr:uid="{00000000-0005-0000-0000-000079090000}"/>
    <cellStyle name="Comma 6 6" xfId="1341" xr:uid="{00000000-0005-0000-0000-00007A090000}"/>
    <cellStyle name="Comma 6 6 2" xfId="4417" xr:uid="{00000000-0005-0000-0000-00007B090000}"/>
    <cellStyle name="Comma 6 7" xfId="3504" xr:uid="{00000000-0005-0000-0000-00007C090000}"/>
    <cellStyle name="Comma 6 8" xfId="2803" xr:uid="{00000000-0005-0000-0000-00007D090000}"/>
    <cellStyle name="Comma 6 9" xfId="2102" xr:uid="{00000000-0005-0000-0000-00007E090000}"/>
    <cellStyle name="Comma 7" xfId="284" xr:uid="{00000000-0005-0000-0000-00007F090000}"/>
    <cellStyle name="Comma 8" xfId="285" xr:uid="{00000000-0005-0000-0000-000080090000}"/>
    <cellStyle name="Comma 9" xfId="286" xr:uid="{00000000-0005-0000-0000-000081090000}"/>
    <cellStyle name="Crystal Report Data" xfId="5359" xr:uid="{1DCC8E76-C46A-4B44-9A35-A9C8EEF5EC1C}"/>
    <cellStyle name="Crystal Report Field" xfId="5360" xr:uid="{58745C49-CF4B-48C5-A442-FBE15AB0F198}"/>
    <cellStyle name="Curren - Style7" xfId="287" xr:uid="{00000000-0005-0000-0000-000082090000}"/>
    <cellStyle name="Curren - Style7 2" xfId="288" xr:uid="{00000000-0005-0000-0000-000083090000}"/>
    <cellStyle name="Curren - Style8" xfId="289" xr:uid="{00000000-0005-0000-0000-000084090000}"/>
    <cellStyle name="Curren - Style8 2" xfId="290" xr:uid="{00000000-0005-0000-0000-000085090000}"/>
    <cellStyle name="Currency" xfId="2" builtinId="4"/>
    <cellStyle name="Currency 10" xfId="5036" xr:uid="{00000000-0005-0000-0000-000087090000}"/>
    <cellStyle name="Currency 11" xfId="5232" xr:uid="{22946F5D-6EAE-4C16-BAA9-B0EA8AF0EC83}"/>
    <cellStyle name="Currency 12" xfId="5393" xr:uid="{00000000-0005-0000-0000-0000E1140000}"/>
    <cellStyle name="Currency 2" xfId="91" xr:uid="{00000000-0005-0000-0000-000088090000}"/>
    <cellStyle name="Currency 2 2" xfId="92" xr:uid="{00000000-0005-0000-0000-000089090000}"/>
    <cellStyle name="Currency 2 2 2" xfId="291" xr:uid="{00000000-0005-0000-0000-00008A090000}"/>
    <cellStyle name="Currency 2 2 3" xfId="292" xr:uid="{00000000-0005-0000-0000-00008B090000}"/>
    <cellStyle name="Currency 2 3" xfId="93" xr:uid="{00000000-0005-0000-0000-00008C090000}"/>
    <cellStyle name="Currency 2 3 2" xfId="293" xr:uid="{00000000-0005-0000-0000-00008D090000}"/>
    <cellStyle name="Currency 2 4" xfId="294" xr:uid="{00000000-0005-0000-0000-00008E090000}"/>
    <cellStyle name="Currency 2 5" xfId="295" xr:uid="{00000000-0005-0000-0000-00008F090000}"/>
    <cellStyle name="Currency 2 6" xfId="1456" xr:uid="{00000000-0005-0000-0000-000090090000}"/>
    <cellStyle name="Currency 2 6 2" xfId="1693" xr:uid="{00000000-0005-0000-0000-000091090000}"/>
    <cellStyle name="Currency 2 6 2 2" xfId="4756" xr:uid="{00000000-0005-0000-0000-000092090000}"/>
    <cellStyle name="Currency 2 6 2 3" xfId="3142" xr:uid="{00000000-0005-0000-0000-000093090000}"/>
    <cellStyle name="Currency 2 6 2 4" xfId="2443" xr:uid="{00000000-0005-0000-0000-000094090000}"/>
    <cellStyle name="Currency 2 6 3" xfId="1941" xr:uid="{00000000-0005-0000-0000-000095090000}"/>
    <cellStyle name="Currency 2 6 3 2" xfId="5003" xr:uid="{00000000-0005-0000-0000-000096090000}"/>
    <cellStyle name="Currency 2 6 3 3" xfId="3374" xr:uid="{00000000-0005-0000-0000-000097090000}"/>
    <cellStyle name="Currency 2 6 3 4" xfId="2675" xr:uid="{00000000-0005-0000-0000-000098090000}"/>
    <cellStyle name="Currency 2 6 4" xfId="4525" xr:uid="{00000000-0005-0000-0000-000099090000}"/>
    <cellStyle name="Currency 2 6 5" xfId="2911" xr:uid="{00000000-0005-0000-0000-00009A090000}"/>
    <cellStyle name="Currency 2 6 6" xfId="2211" xr:uid="{00000000-0005-0000-0000-00009B090000}"/>
    <cellStyle name="Currency 3" xfId="94" xr:uid="{00000000-0005-0000-0000-00009C090000}"/>
    <cellStyle name="Currency 3 2" xfId="95" xr:uid="{00000000-0005-0000-0000-00009D090000}"/>
    <cellStyle name="Currency 3 2 2" xfId="96" xr:uid="{00000000-0005-0000-0000-00009E090000}"/>
    <cellStyle name="Currency 3 2 2 2" xfId="296" xr:uid="{00000000-0005-0000-0000-00009F090000}"/>
    <cellStyle name="Currency 3 2 2 2 2" xfId="651" xr:uid="{00000000-0005-0000-0000-0000A0090000}"/>
    <cellStyle name="Currency 3 2 2 2 2 2" xfId="1114" xr:uid="{00000000-0005-0000-0000-0000A1090000}"/>
    <cellStyle name="Currency 3 2 2 2 2 2 2" xfId="4193" xr:uid="{00000000-0005-0000-0000-0000A2090000}"/>
    <cellStyle name="Currency 3 2 2 2 2 3" xfId="1589" xr:uid="{00000000-0005-0000-0000-0000A3090000}"/>
    <cellStyle name="Currency 3 2 2 2 2 3 2" xfId="4655" xr:uid="{00000000-0005-0000-0000-0000A4090000}"/>
    <cellStyle name="Currency 3 2 2 2 2 4" xfId="3738" xr:uid="{00000000-0005-0000-0000-0000A5090000}"/>
    <cellStyle name="Currency 3 2 2 2 2 5" xfId="3041" xr:uid="{00000000-0005-0000-0000-0000A6090000}"/>
    <cellStyle name="Currency 3 2 2 2 2 6" xfId="2342" xr:uid="{00000000-0005-0000-0000-0000A7090000}"/>
    <cellStyle name="Currency 3 2 2 2 3" xfId="886" xr:uid="{00000000-0005-0000-0000-0000A8090000}"/>
    <cellStyle name="Currency 3 2 2 2 3 2" xfId="1833" xr:uid="{00000000-0005-0000-0000-0000A9090000}"/>
    <cellStyle name="Currency 3 2 2 2 3 2 2" xfId="4895" xr:uid="{00000000-0005-0000-0000-0000AA090000}"/>
    <cellStyle name="Currency 3 2 2 2 3 3" xfId="3966" xr:uid="{00000000-0005-0000-0000-0000AB090000}"/>
    <cellStyle name="Currency 3 2 2 2 3 4" xfId="3273" xr:uid="{00000000-0005-0000-0000-0000AC090000}"/>
    <cellStyle name="Currency 3 2 2 2 3 5" xfId="2574" xr:uid="{00000000-0005-0000-0000-0000AD090000}"/>
    <cellStyle name="Currency 3 2 2 2 4" xfId="1345" xr:uid="{00000000-0005-0000-0000-0000AE090000}"/>
    <cellStyle name="Currency 3 2 2 2 4 2" xfId="4421" xr:uid="{00000000-0005-0000-0000-0000AF090000}"/>
    <cellStyle name="Currency 3 2 2 2 5" xfId="3508" xr:uid="{00000000-0005-0000-0000-0000B0090000}"/>
    <cellStyle name="Currency 3 2 2 2 6" xfId="2807" xr:uid="{00000000-0005-0000-0000-0000B1090000}"/>
    <cellStyle name="Currency 3 2 2 2 7" xfId="2106" xr:uid="{00000000-0005-0000-0000-0000B2090000}"/>
    <cellStyle name="Currency 3 2 2 3" xfId="548" xr:uid="{00000000-0005-0000-0000-0000B3090000}"/>
    <cellStyle name="Currency 3 2 2 3 2" xfId="1011" xr:uid="{00000000-0005-0000-0000-0000B4090000}"/>
    <cellStyle name="Currency 3 2 2 3 2 2" xfId="4090" xr:uid="{00000000-0005-0000-0000-0000B5090000}"/>
    <cellStyle name="Currency 3 2 2 3 3" xfId="1486" xr:uid="{00000000-0005-0000-0000-0000B6090000}"/>
    <cellStyle name="Currency 3 2 2 3 3 2" xfId="4552" xr:uid="{00000000-0005-0000-0000-0000B7090000}"/>
    <cellStyle name="Currency 3 2 2 3 4" xfId="3635" xr:uid="{00000000-0005-0000-0000-0000B8090000}"/>
    <cellStyle name="Currency 3 2 2 3 5" xfId="2938" xr:uid="{00000000-0005-0000-0000-0000B9090000}"/>
    <cellStyle name="Currency 3 2 2 3 6" xfId="2239" xr:uid="{00000000-0005-0000-0000-0000BA090000}"/>
    <cellStyle name="Currency 3 2 2 4" xfId="780" xr:uid="{00000000-0005-0000-0000-0000BB090000}"/>
    <cellStyle name="Currency 3 2 2 4 2" xfId="1723" xr:uid="{00000000-0005-0000-0000-0000BC090000}"/>
    <cellStyle name="Currency 3 2 2 4 2 2" xfId="4785" xr:uid="{00000000-0005-0000-0000-0000BD090000}"/>
    <cellStyle name="Currency 3 2 2 4 3" xfId="3862" xr:uid="{00000000-0005-0000-0000-0000BE090000}"/>
    <cellStyle name="Currency 3 2 2 4 4" xfId="3169" xr:uid="{00000000-0005-0000-0000-0000BF090000}"/>
    <cellStyle name="Currency 3 2 2 4 5" xfId="2470" xr:uid="{00000000-0005-0000-0000-0000C0090000}"/>
    <cellStyle name="Currency 3 2 2 5" xfId="1241" xr:uid="{00000000-0005-0000-0000-0000C1090000}"/>
    <cellStyle name="Currency 3 2 2 5 2" xfId="4317" xr:uid="{00000000-0005-0000-0000-0000C2090000}"/>
    <cellStyle name="Currency 3 2 2 6" xfId="3404" xr:uid="{00000000-0005-0000-0000-0000C3090000}"/>
    <cellStyle name="Currency 3 2 2 7" xfId="2703" xr:uid="{00000000-0005-0000-0000-0000C4090000}"/>
    <cellStyle name="Currency 3 2 2 8" xfId="2000" xr:uid="{00000000-0005-0000-0000-0000C5090000}"/>
    <cellStyle name="Currency 3 2 3" xfId="297" xr:uid="{00000000-0005-0000-0000-0000C6090000}"/>
    <cellStyle name="Currency 3 2 4" xfId="298" xr:uid="{00000000-0005-0000-0000-0000C7090000}"/>
    <cellStyle name="Currency 3 2 4 2" xfId="299" xr:uid="{00000000-0005-0000-0000-0000C8090000}"/>
    <cellStyle name="Currency 3 2 4 2 2" xfId="653" xr:uid="{00000000-0005-0000-0000-0000C9090000}"/>
    <cellStyle name="Currency 3 2 4 2 2 2" xfId="1116" xr:uid="{00000000-0005-0000-0000-0000CA090000}"/>
    <cellStyle name="Currency 3 2 4 2 2 2 2" xfId="4195" xr:uid="{00000000-0005-0000-0000-0000CB090000}"/>
    <cellStyle name="Currency 3 2 4 2 2 3" xfId="1591" xr:uid="{00000000-0005-0000-0000-0000CC090000}"/>
    <cellStyle name="Currency 3 2 4 2 2 3 2" xfId="4657" xr:uid="{00000000-0005-0000-0000-0000CD090000}"/>
    <cellStyle name="Currency 3 2 4 2 2 4" xfId="3740" xr:uid="{00000000-0005-0000-0000-0000CE090000}"/>
    <cellStyle name="Currency 3 2 4 2 2 5" xfId="3043" xr:uid="{00000000-0005-0000-0000-0000CF090000}"/>
    <cellStyle name="Currency 3 2 4 2 2 6" xfId="2344" xr:uid="{00000000-0005-0000-0000-0000D0090000}"/>
    <cellStyle name="Currency 3 2 4 2 3" xfId="888" xr:uid="{00000000-0005-0000-0000-0000D1090000}"/>
    <cellStyle name="Currency 3 2 4 2 3 2" xfId="1835" xr:uid="{00000000-0005-0000-0000-0000D2090000}"/>
    <cellStyle name="Currency 3 2 4 2 3 2 2" xfId="4897" xr:uid="{00000000-0005-0000-0000-0000D3090000}"/>
    <cellStyle name="Currency 3 2 4 2 3 3" xfId="3968" xr:uid="{00000000-0005-0000-0000-0000D4090000}"/>
    <cellStyle name="Currency 3 2 4 2 3 4" xfId="3275" xr:uid="{00000000-0005-0000-0000-0000D5090000}"/>
    <cellStyle name="Currency 3 2 4 2 3 5" xfId="2576" xr:uid="{00000000-0005-0000-0000-0000D6090000}"/>
    <cellStyle name="Currency 3 2 4 2 4" xfId="1347" xr:uid="{00000000-0005-0000-0000-0000D7090000}"/>
    <cellStyle name="Currency 3 2 4 2 4 2" xfId="4423" xr:uid="{00000000-0005-0000-0000-0000D8090000}"/>
    <cellStyle name="Currency 3 2 4 2 5" xfId="3510" xr:uid="{00000000-0005-0000-0000-0000D9090000}"/>
    <cellStyle name="Currency 3 2 4 2 6" xfId="2809" xr:uid="{00000000-0005-0000-0000-0000DA090000}"/>
    <cellStyle name="Currency 3 2 4 2 7" xfId="2108" xr:uid="{00000000-0005-0000-0000-0000DB090000}"/>
    <cellStyle name="Currency 3 2 4 3" xfId="652" xr:uid="{00000000-0005-0000-0000-0000DC090000}"/>
    <cellStyle name="Currency 3 2 4 3 2" xfId="1115" xr:uid="{00000000-0005-0000-0000-0000DD090000}"/>
    <cellStyle name="Currency 3 2 4 3 2 2" xfId="4194" xr:uid="{00000000-0005-0000-0000-0000DE090000}"/>
    <cellStyle name="Currency 3 2 4 3 3" xfId="1590" xr:uid="{00000000-0005-0000-0000-0000DF090000}"/>
    <cellStyle name="Currency 3 2 4 3 3 2" xfId="4656" xr:uid="{00000000-0005-0000-0000-0000E0090000}"/>
    <cellStyle name="Currency 3 2 4 3 4" xfId="3739" xr:uid="{00000000-0005-0000-0000-0000E1090000}"/>
    <cellStyle name="Currency 3 2 4 3 5" xfId="3042" xr:uid="{00000000-0005-0000-0000-0000E2090000}"/>
    <cellStyle name="Currency 3 2 4 3 6" xfId="2343" xr:uid="{00000000-0005-0000-0000-0000E3090000}"/>
    <cellStyle name="Currency 3 2 4 4" xfId="887" xr:uid="{00000000-0005-0000-0000-0000E4090000}"/>
    <cellStyle name="Currency 3 2 4 4 2" xfId="1834" xr:uid="{00000000-0005-0000-0000-0000E5090000}"/>
    <cellStyle name="Currency 3 2 4 4 2 2" xfId="4896" xr:uid="{00000000-0005-0000-0000-0000E6090000}"/>
    <cellStyle name="Currency 3 2 4 4 3" xfId="3967" xr:uid="{00000000-0005-0000-0000-0000E7090000}"/>
    <cellStyle name="Currency 3 2 4 4 4" xfId="3274" xr:uid="{00000000-0005-0000-0000-0000E8090000}"/>
    <cellStyle name="Currency 3 2 4 4 5" xfId="2575" xr:uid="{00000000-0005-0000-0000-0000E9090000}"/>
    <cellStyle name="Currency 3 2 4 5" xfId="1346" xr:uid="{00000000-0005-0000-0000-0000EA090000}"/>
    <cellStyle name="Currency 3 2 4 5 2" xfId="4422" xr:uid="{00000000-0005-0000-0000-0000EB090000}"/>
    <cellStyle name="Currency 3 2 4 6" xfId="3509" xr:uid="{00000000-0005-0000-0000-0000EC090000}"/>
    <cellStyle name="Currency 3 2 4 7" xfId="2808" xr:uid="{00000000-0005-0000-0000-0000ED090000}"/>
    <cellStyle name="Currency 3 2 4 8" xfId="2107" xr:uid="{00000000-0005-0000-0000-0000EE090000}"/>
    <cellStyle name="Currency 3 3" xfId="97" xr:uid="{00000000-0005-0000-0000-0000EF090000}"/>
    <cellStyle name="Currency 3 3 2" xfId="300" xr:uid="{00000000-0005-0000-0000-0000F0090000}"/>
    <cellStyle name="Currency 3 3 2 2" xfId="654" xr:uid="{00000000-0005-0000-0000-0000F1090000}"/>
    <cellStyle name="Currency 3 3 2 2 2" xfId="1117" xr:uid="{00000000-0005-0000-0000-0000F2090000}"/>
    <cellStyle name="Currency 3 3 2 2 2 2" xfId="4196" xr:uid="{00000000-0005-0000-0000-0000F3090000}"/>
    <cellStyle name="Currency 3 3 2 2 3" xfId="1592" xr:uid="{00000000-0005-0000-0000-0000F4090000}"/>
    <cellStyle name="Currency 3 3 2 2 3 2" xfId="4658" xr:uid="{00000000-0005-0000-0000-0000F5090000}"/>
    <cellStyle name="Currency 3 3 2 2 4" xfId="3741" xr:uid="{00000000-0005-0000-0000-0000F6090000}"/>
    <cellStyle name="Currency 3 3 2 2 5" xfId="3044" xr:uid="{00000000-0005-0000-0000-0000F7090000}"/>
    <cellStyle name="Currency 3 3 2 2 6" xfId="2345" xr:uid="{00000000-0005-0000-0000-0000F8090000}"/>
    <cellStyle name="Currency 3 3 2 3" xfId="889" xr:uid="{00000000-0005-0000-0000-0000F9090000}"/>
    <cellStyle name="Currency 3 3 2 3 2" xfId="1836" xr:uid="{00000000-0005-0000-0000-0000FA090000}"/>
    <cellStyle name="Currency 3 3 2 3 2 2" xfId="4898" xr:uid="{00000000-0005-0000-0000-0000FB090000}"/>
    <cellStyle name="Currency 3 3 2 3 3" xfId="3969" xr:uid="{00000000-0005-0000-0000-0000FC090000}"/>
    <cellStyle name="Currency 3 3 2 3 4" xfId="3276" xr:uid="{00000000-0005-0000-0000-0000FD090000}"/>
    <cellStyle name="Currency 3 3 2 3 5" xfId="2577" xr:uid="{00000000-0005-0000-0000-0000FE090000}"/>
    <cellStyle name="Currency 3 3 2 4" xfId="1348" xr:uid="{00000000-0005-0000-0000-0000FF090000}"/>
    <cellStyle name="Currency 3 3 2 4 2" xfId="4424" xr:uid="{00000000-0005-0000-0000-0000000A0000}"/>
    <cellStyle name="Currency 3 3 2 5" xfId="3511" xr:uid="{00000000-0005-0000-0000-0000010A0000}"/>
    <cellStyle name="Currency 3 3 2 6" xfId="2810" xr:uid="{00000000-0005-0000-0000-0000020A0000}"/>
    <cellStyle name="Currency 3 3 2 7" xfId="2109" xr:uid="{00000000-0005-0000-0000-0000030A0000}"/>
    <cellStyle name="Currency 3 3 3" xfId="549" xr:uid="{00000000-0005-0000-0000-0000040A0000}"/>
    <cellStyle name="Currency 3 3 3 2" xfId="1012" xr:uid="{00000000-0005-0000-0000-0000050A0000}"/>
    <cellStyle name="Currency 3 3 3 2 2" xfId="4091" xr:uid="{00000000-0005-0000-0000-0000060A0000}"/>
    <cellStyle name="Currency 3 3 3 3" xfId="1487" xr:uid="{00000000-0005-0000-0000-0000070A0000}"/>
    <cellStyle name="Currency 3 3 3 3 2" xfId="4553" xr:uid="{00000000-0005-0000-0000-0000080A0000}"/>
    <cellStyle name="Currency 3 3 3 4" xfId="3636" xr:uid="{00000000-0005-0000-0000-0000090A0000}"/>
    <cellStyle name="Currency 3 3 3 5" xfId="2939" xr:uid="{00000000-0005-0000-0000-00000A0A0000}"/>
    <cellStyle name="Currency 3 3 3 6" xfId="2240" xr:uid="{00000000-0005-0000-0000-00000B0A0000}"/>
    <cellStyle name="Currency 3 3 4" xfId="781" xr:uid="{00000000-0005-0000-0000-00000C0A0000}"/>
    <cellStyle name="Currency 3 3 4 2" xfId="1724" xr:uid="{00000000-0005-0000-0000-00000D0A0000}"/>
    <cellStyle name="Currency 3 3 4 2 2" xfId="4786" xr:uid="{00000000-0005-0000-0000-00000E0A0000}"/>
    <cellStyle name="Currency 3 3 4 3" xfId="3863" xr:uid="{00000000-0005-0000-0000-00000F0A0000}"/>
    <cellStyle name="Currency 3 3 4 4" xfId="3170" xr:uid="{00000000-0005-0000-0000-0000100A0000}"/>
    <cellStyle name="Currency 3 3 4 5" xfId="2471" xr:uid="{00000000-0005-0000-0000-0000110A0000}"/>
    <cellStyle name="Currency 3 3 5" xfId="1242" xr:uid="{00000000-0005-0000-0000-0000120A0000}"/>
    <cellStyle name="Currency 3 3 5 2" xfId="4318" xr:uid="{00000000-0005-0000-0000-0000130A0000}"/>
    <cellStyle name="Currency 3 3 6" xfId="3405" xr:uid="{00000000-0005-0000-0000-0000140A0000}"/>
    <cellStyle name="Currency 3 3 7" xfId="2704" xr:uid="{00000000-0005-0000-0000-0000150A0000}"/>
    <cellStyle name="Currency 3 3 8" xfId="2001" xr:uid="{00000000-0005-0000-0000-0000160A0000}"/>
    <cellStyle name="Currency 3 4" xfId="301" xr:uid="{00000000-0005-0000-0000-0000170A0000}"/>
    <cellStyle name="Currency 3 5" xfId="302" xr:uid="{00000000-0005-0000-0000-0000180A0000}"/>
    <cellStyle name="Currency 3 5 2" xfId="303" xr:uid="{00000000-0005-0000-0000-0000190A0000}"/>
    <cellStyle name="Currency 3 5 2 2" xfId="656" xr:uid="{00000000-0005-0000-0000-00001A0A0000}"/>
    <cellStyle name="Currency 3 5 2 2 2" xfId="1119" xr:uid="{00000000-0005-0000-0000-00001B0A0000}"/>
    <cellStyle name="Currency 3 5 2 2 2 2" xfId="4198" xr:uid="{00000000-0005-0000-0000-00001C0A0000}"/>
    <cellStyle name="Currency 3 5 2 2 3" xfId="1594" xr:uid="{00000000-0005-0000-0000-00001D0A0000}"/>
    <cellStyle name="Currency 3 5 2 2 3 2" xfId="4660" xr:uid="{00000000-0005-0000-0000-00001E0A0000}"/>
    <cellStyle name="Currency 3 5 2 2 4" xfId="3743" xr:uid="{00000000-0005-0000-0000-00001F0A0000}"/>
    <cellStyle name="Currency 3 5 2 2 5" xfId="3046" xr:uid="{00000000-0005-0000-0000-0000200A0000}"/>
    <cellStyle name="Currency 3 5 2 2 6" xfId="2347" xr:uid="{00000000-0005-0000-0000-0000210A0000}"/>
    <cellStyle name="Currency 3 5 2 3" xfId="891" xr:uid="{00000000-0005-0000-0000-0000220A0000}"/>
    <cellStyle name="Currency 3 5 2 3 2" xfId="1838" xr:uid="{00000000-0005-0000-0000-0000230A0000}"/>
    <cellStyle name="Currency 3 5 2 3 2 2" xfId="4900" xr:uid="{00000000-0005-0000-0000-0000240A0000}"/>
    <cellStyle name="Currency 3 5 2 3 3" xfId="3971" xr:uid="{00000000-0005-0000-0000-0000250A0000}"/>
    <cellStyle name="Currency 3 5 2 3 4" xfId="3278" xr:uid="{00000000-0005-0000-0000-0000260A0000}"/>
    <cellStyle name="Currency 3 5 2 3 5" xfId="2579" xr:uid="{00000000-0005-0000-0000-0000270A0000}"/>
    <cellStyle name="Currency 3 5 2 4" xfId="1350" xr:uid="{00000000-0005-0000-0000-0000280A0000}"/>
    <cellStyle name="Currency 3 5 2 4 2" xfId="4426" xr:uid="{00000000-0005-0000-0000-0000290A0000}"/>
    <cellStyle name="Currency 3 5 2 5" xfId="3513" xr:uid="{00000000-0005-0000-0000-00002A0A0000}"/>
    <cellStyle name="Currency 3 5 2 6" xfId="2812" xr:uid="{00000000-0005-0000-0000-00002B0A0000}"/>
    <cellStyle name="Currency 3 5 2 7" xfId="2111" xr:uid="{00000000-0005-0000-0000-00002C0A0000}"/>
    <cellStyle name="Currency 3 5 3" xfId="655" xr:uid="{00000000-0005-0000-0000-00002D0A0000}"/>
    <cellStyle name="Currency 3 5 3 2" xfId="1118" xr:uid="{00000000-0005-0000-0000-00002E0A0000}"/>
    <cellStyle name="Currency 3 5 3 2 2" xfId="4197" xr:uid="{00000000-0005-0000-0000-00002F0A0000}"/>
    <cellStyle name="Currency 3 5 3 3" xfId="1593" xr:uid="{00000000-0005-0000-0000-0000300A0000}"/>
    <cellStyle name="Currency 3 5 3 3 2" xfId="4659" xr:uid="{00000000-0005-0000-0000-0000310A0000}"/>
    <cellStyle name="Currency 3 5 3 4" xfId="3742" xr:uid="{00000000-0005-0000-0000-0000320A0000}"/>
    <cellStyle name="Currency 3 5 3 5" xfId="3045" xr:uid="{00000000-0005-0000-0000-0000330A0000}"/>
    <cellStyle name="Currency 3 5 3 6" xfId="2346" xr:uid="{00000000-0005-0000-0000-0000340A0000}"/>
    <cellStyle name="Currency 3 5 4" xfId="890" xr:uid="{00000000-0005-0000-0000-0000350A0000}"/>
    <cellStyle name="Currency 3 5 4 2" xfId="1837" xr:uid="{00000000-0005-0000-0000-0000360A0000}"/>
    <cellStyle name="Currency 3 5 4 2 2" xfId="4899" xr:uid="{00000000-0005-0000-0000-0000370A0000}"/>
    <cellStyle name="Currency 3 5 4 3" xfId="3970" xr:uid="{00000000-0005-0000-0000-0000380A0000}"/>
    <cellStyle name="Currency 3 5 4 4" xfId="3277" xr:uid="{00000000-0005-0000-0000-0000390A0000}"/>
    <cellStyle name="Currency 3 5 4 5" xfId="2578" xr:uid="{00000000-0005-0000-0000-00003A0A0000}"/>
    <cellStyle name="Currency 3 5 5" xfId="1349" xr:uid="{00000000-0005-0000-0000-00003B0A0000}"/>
    <cellStyle name="Currency 3 5 5 2" xfId="4425" xr:uid="{00000000-0005-0000-0000-00003C0A0000}"/>
    <cellStyle name="Currency 3 5 6" xfId="3512" xr:uid="{00000000-0005-0000-0000-00003D0A0000}"/>
    <cellStyle name="Currency 3 5 7" xfId="2811" xr:uid="{00000000-0005-0000-0000-00003E0A0000}"/>
    <cellStyle name="Currency 3 5 8" xfId="2110" xr:uid="{00000000-0005-0000-0000-00003F0A0000}"/>
    <cellStyle name="Currency 3 6" xfId="1452" xr:uid="{00000000-0005-0000-0000-0000400A0000}"/>
    <cellStyle name="Currency 4" xfId="98" xr:uid="{00000000-0005-0000-0000-0000410A0000}"/>
    <cellStyle name="Currency 4 2" xfId="99" xr:uid="{00000000-0005-0000-0000-0000420A0000}"/>
    <cellStyle name="Currency 4 2 2" xfId="100" xr:uid="{00000000-0005-0000-0000-0000430A0000}"/>
    <cellStyle name="Currency 4 2 2 2" xfId="304" xr:uid="{00000000-0005-0000-0000-0000440A0000}"/>
    <cellStyle name="Currency 4 2 2 2 2" xfId="657" xr:uid="{00000000-0005-0000-0000-0000450A0000}"/>
    <cellStyle name="Currency 4 2 2 2 2 2" xfId="1120" xr:uid="{00000000-0005-0000-0000-0000460A0000}"/>
    <cellStyle name="Currency 4 2 2 2 2 2 2" xfId="4199" xr:uid="{00000000-0005-0000-0000-0000470A0000}"/>
    <cellStyle name="Currency 4 2 2 2 2 3" xfId="1595" xr:uid="{00000000-0005-0000-0000-0000480A0000}"/>
    <cellStyle name="Currency 4 2 2 2 2 3 2" xfId="4661" xr:uid="{00000000-0005-0000-0000-0000490A0000}"/>
    <cellStyle name="Currency 4 2 2 2 2 4" xfId="3744" xr:uid="{00000000-0005-0000-0000-00004A0A0000}"/>
    <cellStyle name="Currency 4 2 2 2 2 5" xfId="3047" xr:uid="{00000000-0005-0000-0000-00004B0A0000}"/>
    <cellStyle name="Currency 4 2 2 2 2 6" xfId="2348" xr:uid="{00000000-0005-0000-0000-00004C0A0000}"/>
    <cellStyle name="Currency 4 2 2 2 3" xfId="892" xr:uid="{00000000-0005-0000-0000-00004D0A0000}"/>
    <cellStyle name="Currency 4 2 2 2 3 2" xfId="1839" xr:uid="{00000000-0005-0000-0000-00004E0A0000}"/>
    <cellStyle name="Currency 4 2 2 2 3 2 2" xfId="4901" xr:uid="{00000000-0005-0000-0000-00004F0A0000}"/>
    <cellStyle name="Currency 4 2 2 2 3 3" xfId="3972" xr:uid="{00000000-0005-0000-0000-0000500A0000}"/>
    <cellStyle name="Currency 4 2 2 2 3 4" xfId="3279" xr:uid="{00000000-0005-0000-0000-0000510A0000}"/>
    <cellStyle name="Currency 4 2 2 2 3 5" xfId="2580" xr:uid="{00000000-0005-0000-0000-0000520A0000}"/>
    <cellStyle name="Currency 4 2 2 2 4" xfId="1351" xr:uid="{00000000-0005-0000-0000-0000530A0000}"/>
    <cellStyle name="Currency 4 2 2 2 4 2" xfId="4427" xr:uid="{00000000-0005-0000-0000-0000540A0000}"/>
    <cellStyle name="Currency 4 2 2 2 5" xfId="3514" xr:uid="{00000000-0005-0000-0000-0000550A0000}"/>
    <cellStyle name="Currency 4 2 2 2 6" xfId="2813" xr:uid="{00000000-0005-0000-0000-0000560A0000}"/>
    <cellStyle name="Currency 4 2 2 2 7" xfId="2112" xr:uid="{00000000-0005-0000-0000-0000570A0000}"/>
    <cellStyle name="Currency 4 2 2 3" xfId="550" xr:uid="{00000000-0005-0000-0000-0000580A0000}"/>
    <cellStyle name="Currency 4 2 2 3 2" xfId="1013" xr:uid="{00000000-0005-0000-0000-0000590A0000}"/>
    <cellStyle name="Currency 4 2 2 3 2 2" xfId="4092" xr:uid="{00000000-0005-0000-0000-00005A0A0000}"/>
    <cellStyle name="Currency 4 2 2 3 3" xfId="1488" xr:uid="{00000000-0005-0000-0000-00005B0A0000}"/>
    <cellStyle name="Currency 4 2 2 3 3 2" xfId="4554" xr:uid="{00000000-0005-0000-0000-00005C0A0000}"/>
    <cellStyle name="Currency 4 2 2 3 4" xfId="3637" xr:uid="{00000000-0005-0000-0000-00005D0A0000}"/>
    <cellStyle name="Currency 4 2 2 3 5" xfId="2940" xr:uid="{00000000-0005-0000-0000-00005E0A0000}"/>
    <cellStyle name="Currency 4 2 2 3 6" xfId="2241" xr:uid="{00000000-0005-0000-0000-00005F0A0000}"/>
    <cellStyle name="Currency 4 2 2 4" xfId="782" xr:uid="{00000000-0005-0000-0000-0000600A0000}"/>
    <cellStyle name="Currency 4 2 2 4 2" xfId="1725" xr:uid="{00000000-0005-0000-0000-0000610A0000}"/>
    <cellStyle name="Currency 4 2 2 4 2 2" xfId="4787" xr:uid="{00000000-0005-0000-0000-0000620A0000}"/>
    <cellStyle name="Currency 4 2 2 4 3" xfId="3864" xr:uid="{00000000-0005-0000-0000-0000630A0000}"/>
    <cellStyle name="Currency 4 2 2 4 4" xfId="3171" xr:uid="{00000000-0005-0000-0000-0000640A0000}"/>
    <cellStyle name="Currency 4 2 2 4 5" xfId="2472" xr:uid="{00000000-0005-0000-0000-0000650A0000}"/>
    <cellStyle name="Currency 4 2 2 5" xfId="1243" xr:uid="{00000000-0005-0000-0000-0000660A0000}"/>
    <cellStyle name="Currency 4 2 2 5 2" xfId="4319" xr:uid="{00000000-0005-0000-0000-0000670A0000}"/>
    <cellStyle name="Currency 4 2 2 6" xfId="3406" xr:uid="{00000000-0005-0000-0000-0000680A0000}"/>
    <cellStyle name="Currency 4 2 2 7" xfId="2705" xr:uid="{00000000-0005-0000-0000-0000690A0000}"/>
    <cellStyle name="Currency 4 2 2 8" xfId="2002" xr:uid="{00000000-0005-0000-0000-00006A0A0000}"/>
    <cellStyle name="Currency 4 2 3" xfId="305" xr:uid="{00000000-0005-0000-0000-00006B0A0000}"/>
    <cellStyle name="Currency 4 3" xfId="101" xr:uid="{00000000-0005-0000-0000-00006C0A0000}"/>
    <cellStyle name="Currency 4 3 2" xfId="102" xr:uid="{00000000-0005-0000-0000-00006D0A0000}"/>
    <cellStyle name="Currency 4 3 2 2" xfId="306" xr:uid="{00000000-0005-0000-0000-00006E0A0000}"/>
    <cellStyle name="Currency 4 3 2 2 2" xfId="658" xr:uid="{00000000-0005-0000-0000-00006F0A0000}"/>
    <cellStyle name="Currency 4 3 2 2 2 2" xfId="1121" xr:uid="{00000000-0005-0000-0000-0000700A0000}"/>
    <cellStyle name="Currency 4 3 2 2 2 2 2" xfId="4200" xr:uid="{00000000-0005-0000-0000-0000710A0000}"/>
    <cellStyle name="Currency 4 3 2 2 2 3" xfId="1596" xr:uid="{00000000-0005-0000-0000-0000720A0000}"/>
    <cellStyle name="Currency 4 3 2 2 2 3 2" xfId="4662" xr:uid="{00000000-0005-0000-0000-0000730A0000}"/>
    <cellStyle name="Currency 4 3 2 2 2 4" xfId="3745" xr:uid="{00000000-0005-0000-0000-0000740A0000}"/>
    <cellStyle name="Currency 4 3 2 2 2 5" xfId="3048" xr:uid="{00000000-0005-0000-0000-0000750A0000}"/>
    <cellStyle name="Currency 4 3 2 2 2 6" xfId="2349" xr:uid="{00000000-0005-0000-0000-0000760A0000}"/>
    <cellStyle name="Currency 4 3 2 2 3" xfId="893" xr:uid="{00000000-0005-0000-0000-0000770A0000}"/>
    <cellStyle name="Currency 4 3 2 2 3 2" xfId="1840" xr:uid="{00000000-0005-0000-0000-0000780A0000}"/>
    <cellStyle name="Currency 4 3 2 2 3 2 2" xfId="4902" xr:uid="{00000000-0005-0000-0000-0000790A0000}"/>
    <cellStyle name="Currency 4 3 2 2 3 3" xfId="3973" xr:uid="{00000000-0005-0000-0000-00007A0A0000}"/>
    <cellStyle name="Currency 4 3 2 2 3 4" xfId="3280" xr:uid="{00000000-0005-0000-0000-00007B0A0000}"/>
    <cellStyle name="Currency 4 3 2 2 3 5" xfId="2581" xr:uid="{00000000-0005-0000-0000-00007C0A0000}"/>
    <cellStyle name="Currency 4 3 2 2 4" xfId="1352" xr:uid="{00000000-0005-0000-0000-00007D0A0000}"/>
    <cellStyle name="Currency 4 3 2 2 4 2" xfId="4428" xr:uid="{00000000-0005-0000-0000-00007E0A0000}"/>
    <cellStyle name="Currency 4 3 2 2 5" xfId="3515" xr:uid="{00000000-0005-0000-0000-00007F0A0000}"/>
    <cellStyle name="Currency 4 3 2 2 6" xfId="2814" xr:uid="{00000000-0005-0000-0000-0000800A0000}"/>
    <cellStyle name="Currency 4 3 2 2 7" xfId="2113" xr:uid="{00000000-0005-0000-0000-0000810A0000}"/>
    <cellStyle name="Currency 4 3 2 3" xfId="551" xr:uid="{00000000-0005-0000-0000-0000820A0000}"/>
    <cellStyle name="Currency 4 3 2 3 2" xfId="1014" xr:uid="{00000000-0005-0000-0000-0000830A0000}"/>
    <cellStyle name="Currency 4 3 2 3 2 2" xfId="4093" xr:uid="{00000000-0005-0000-0000-0000840A0000}"/>
    <cellStyle name="Currency 4 3 2 3 3" xfId="1489" xr:uid="{00000000-0005-0000-0000-0000850A0000}"/>
    <cellStyle name="Currency 4 3 2 3 3 2" xfId="4555" xr:uid="{00000000-0005-0000-0000-0000860A0000}"/>
    <cellStyle name="Currency 4 3 2 3 4" xfId="3638" xr:uid="{00000000-0005-0000-0000-0000870A0000}"/>
    <cellStyle name="Currency 4 3 2 3 5" xfId="2941" xr:uid="{00000000-0005-0000-0000-0000880A0000}"/>
    <cellStyle name="Currency 4 3 2 3 6" xfId="2242" xr:uid="{00000000-0005-0000-0000-0000890A0000}"/>
    <cellStyle name="Currency 4 3 2 4" xfId="783" xr:uid="{00000000-0005-0000-0000-00008A0A0000}"/>
    <cellStyle name="Currency 4 3 2 4 2" xfId="1726" xr:uid="{00000000-0005-0000-0000-00008B0A0000}"/>
    <cellStyle name="Currency 4 3 2 4 2 2" xfId="4788" xr:uid="{00000000-0005-0000-0000-00008C0A0000}"/>
    <cellStyle name="Currency 4 3 2 4 3" xfId="3865" xr:uid="{00000000-0005-0000-0000-00008D0A0000}"/>
    <cellStyle name="Currency 4 3 2 4 4" xfId="3172" xr:uid="{00000000-0005-0000-0000-00008E0A0000}"/>
    <cellStyle name="Currency 4 3 2 4 5" xfId="2473" xr:uid="{00000000-0005-0000-0000-00008F0A0000}"/>
    <cellStyle name="Currency 4 3 2 5" xfId="1244" xr:uid="{00000000-0005-0000-0000-0000900A0000}"/>
    <cellStyle name="Currency 4 3 2 5 2" xfId="4320" xr:uid="{00000000-0005-0000-0000-0000910A0000}"/>
    <cellStyle name="Currency 4 3 2 6" xfId="3407" xr:uid="{00000000-0005-0000-0000-0000920A0000}"/>
    <cellStyle name="Currency 4 3 2 7" xfId="2706" xr:uid="{00000000-0005-0000-0000-0000930A0000}"/>
    <cellStyle name="Currency 4 3 2 8" xfId="2003" xr:uid="{00000000-0005-0000-0000-0000940A0000}"/>
    <cellStyle name="Currency 4 3 3" xfId="307" xr:uid="{00000000-0005-0000-0000-0000950A0000}"/>
    <cellStyle name="Currency 4 4" xfId="103" xr:uid="{00000000-0005-0000-0000-0000960A0000}"/>
    <cellStyle name="Currency 4 4 2" xfId="308" xr:uid="{00000000-0005-0000-0000-0000970A0000}"/>
    <cellStyle name="Currency 4 4 2 2" xfId="659" xr:uid="{00000000-0005-0000-0000-0000980A0000}"/>
    <cellStyle name="Currency 4 4 2 2 2" xfId="1122" xr:uid="{00000000-0005-0000-0000-0000990A0000}"/>
    <cellStyle name="Currency 4 4 2 2 2 2" xfId="4201" xr:uid="{00000000-0005-0000-0000-00009A0A0000}"/>
    <cellStyle name="Currency 4 4 2 2 3" xfId="1597" xr:uid="{00000000-0005-0000-0000-00009B0A0000}"/>
    <cellStyle name="Currency 4 4 2 2 3 2" xfId="4663" xr:uid="{00000000-0005-0000-0000-00009C0A0000}"/>
    <cellStyle name="Currency 4 4 2 2 4" xfId="3746" xr:uid="{00000000-0005-0000-0000-00009D0A0000}"/>
    <cellStyle name="Currency 4 4 2 2 5" xfId="3049" xr:uid="{00000000-0005-0000-0000-00009E0A0000}"/>
    <cellStyle name="Currency 4 4 2 2 6" xfId="2350" xr:uid="{00000000-0005-0000-0000-00009F0A0000}"/>
    <cellStyle name="Currency 4 4 2 3" xfId="894" xr:uid="{00000000-0005-0000-0000-0000A00A0000}"/>
    <cellStyle name="Currency 4 4 2 3 2" xfId="1841" xr:uid="{00000000-0005-0000-0000-0000A10A0000}"/>
    <cellStyle name="Currency 4 4 2 3 2 2" xfId="4903" xr:uid="{00000000-0005-0000-0000-0000A20A0000}"/>
    <cellStyle name="Currency 4 4 2 3 3" xfId="3974" xr:uid="{00000000-0005-0000-0000-0000A30A0000}"/>
    <cellStyle name="Currency 4 4 2 3 4" xfId="3281" xr:uid="{00000000-0005-0000-0000-0000A40A0000}"/>
    <cellStyle name="Currency 4 4 2 3 5" xfId="2582" xr:uid="{00000000-0005-0000-0000-0000A50A0000}"/>
    <cellStyle name="Currency 4 4 2 4" xfId="1353" xr:uid="{00000000-0005-0000-0000-0000A60A0000}"/>
    <cellStyle name="Currency 4 4 2 4 2" xfId="4429" xr:uid="{00000000-0005-0000-0000-0000A70A0000}"/>
    <cellStyle name="Currency 4 4 2 5" xfId="3516" xr:uid="{00000000-0005-0000-0000-0000A80A0000}"/>
    <cellStyle name="Currency 4 4 2 6" xfId="2815" xr:uid="{00000000-0005-0000-0000-0000A90A0000}"/>
    <cellStyle name="Currency 4 4 2 7" xfId="2114" xr:uid="{00000000-0005-0000-0000-0000AA0A0000}"/>
    <cellStyle name="Currency 4 4 3" xfId="552" xr:uid="{00000000-0005-0000-0000-0000AB0A0000}"/>
    <cellStyle name="Currency 4 4 3 2" xfId="1015" xr:uid="{00000000-0005-0000-0000-0000AC0A0000}"/>
    <cellStyle name="Currency 4 4 3 2 2" xfId="4094" xr:uid="{00000000-0005-0000-0000-0000AD0A0000}"/>
    <cellStyle name="Currency 4 4 3 3" xfId="1490" xr:uid="{00000000-0005-0000-0000-0000AE0A0000}"/>
    <cellStyle name="Currency 4 4 3 3 2" xfId="4556" xr:uid="{00000000-0005-0000-0000-0000AF0A0000}"/>
    <cellStyle name="Currency 4 4 3 4" xfId="3639" xr:uid="{00000000-0005-0000-0000-0000B00A0000}"/>
    <cellStyle name="Currency 4 4 3 5" xfId="2942" xr:uid="{00000000-0005-0000-0000-0000B10A0000}"/>
    <cellStyle name="Currency 4 4 3 6" xfId="2243" xr:uid="{00000000-0005-0000-0000-0000B20A0000}"/>
    <cellStyle name="Currency 4 4 4" xfId="784" xr:uid="{00000000-0005-0000-0000-0000B30A0000}"/>
    <cellStyle name="Currency 4 4 4 2" xfId="1727" xr:uid="{00000000-0005-0000-0000-0000B40A0000}"/>
    <cellStyle name="Currency 4 4 4 2 2" xfId="4789" xr:uid="{00000000-0005-0000-0000-0000B50A0000}"/>
    <cellStyle name="Currency 4 4 4 3" xfId="3866" xr:uid="{00000000-0005-0000-0000-0000B60A0000}"/>
    <cellStyle name="Currency 4 4 4 4" xfId="3173" xr:uid="{00000000-0005-0000-0000-0000B70A0000}"/>
    <cellStyle name="Currency 4 4 4 5" xfId="2474" xr:uid="{00000000-0005-0000-0000-0000B80A0000}"/>
    <cellStyle name="Currency 4 4 5" xfId="1245" xr:uid="{00000000-0005-0000-0000-0000B90A0000}"/>
    <cellStyle name="Currency 4 4 5 2" xfId="4321" xr:uid="{00000000-0005-0000-0000-0000BA0A0000}"/>
    <cellStyle name="Currency 4 4 6" xfId="3408" xr:uid="{00000000-0005-0000-0000-0000BB0A0000}"/>
    <cellStyle name="Currency 4 4 7" xfId="2707" xr:uid="{00000000-0005-0000-0000-0000BC0A0000}"/>
    <cellStyle name="Currency 4 4 8" xfId="2004" xr:uid="{00000000-0005-0000-0000-0000BD0A0000}"/>
    <cellStyle name="Currency 4 5" xfId="309" xr:uid="{00000000-0005-0000-0000-0000BE0A0000}"/>
    <cellStyle name="Currency 5" xfId="104" xr:uid="{00000000-0005-0000-0000-0000BF0A0000}"/>
    <cellStyle name="Currency 6" xfId="310" xr:uid="{00000000-0005-0000-0000-0000C00A0000}"/>
    <cellStyle name="Currency 6 2" xfId="311" xr:uid="{00000000-0005-0000-0000-0000C10A0000}"/>
    <cellStyle name="Currency 6 2 2" xfId="661" xr:uid="{00000000-0005-0000-0000-0000C20A0000}"/>
    <cellStyle name="Currency 6 2 2 2" xfId="1124" xr:uid="{00000000-0005-0000-0000-0000C30A0000}"/>
    <cellStyle name="Currency 6 2 2 2 2" xfId="4203" xr:uid="{00000000-0005-0000-0000-0000C40A0000}"/>
    <cellStyle name="Currency 6 2 2 3" xfId="1599" xr:uid="{00000000-0005-0000-0000-0000C50A0000}"/>
    <cellStyle name="Currency 6 2 2 3 2" xfId="4665" xr:uid="{00000000-0005-0000-0000-0000C60A0000}"/>
    <cellStyle name="Currency 6 2 2 4" xfId="3748" xr:uid="{00000000-0005-0000-0000-0000C70A0000}"/>
    <cellStyle name="Currency 6 2 2 5" xfId="3051" xr:uid="{00000000-0005-0000-0000-0000C80A0000}"/>
    <cellStyle name="Currency 6 2 2 6" xfId="2352" xr:uid="{00000000-0005-0000-0000-0000C90A0000}"/>
    <cellStyle name="Currency 6 2 3" xfId="896" xr:uid="{00000000-0005-0000-0000-0000CA0A0000}"/>
    <cellStyle name="Currency 6 2 3 2" xfId="1843" xr:uid="{00000000-0005-0000-0000-0000CB0A0000}"/>
    <cellStyle name="Currency 6 2 3 2 2" xfId="4905" xr:uid="{00000000-0005-0000-0000-0000CC0A0000}"/>
    <cellStyle name="Currency 6 2 3 3" xfId="3976" xr:uid="{00000000-0005-0000-0000-0000CD0A0000}"/>
    <cellStyle name="Currency 6 2 3 4" xfId="3283" xr:uid="{00000000-0005-0000-0000-0000CE0A0000}"/>
    <cellStyle name="Currency 6 2 3 5" xfId="2584" xr:uid="{00000000-0005-0000-0000-0000CF0A0000}"/>
    <cellStyle name="Currency 6 2 4" xfId="1355" xr:uid="{00000000-0005-0000-0000-0000D00A0000}"/>
    <cellStyle name="Currency 6 2 4 2" xfId="4431" xr:uid="{00000000-0005-0000-0000-0000D10A0000}"/>
    <cellStyle name="Currency 6 2 5" xfId="3518" xr:uid="{00000000-0005-0000-0000-0000D20A0000}"/>
    <cellStyle name="Currency 6 2 6" xfId="2817" xr:uid="{00000000-0005-0000-0000-0000D30A0000}"/>
    <cellStyle name="Currency 6 2 7" xfId="2116" xr:uid="{00000000-0005-0000-0000-0000D40A0000}"/>
    <cellStyle name="Currency 6 3" xfId="660" xr:uid="{00000000-0005-0000-0000-0000D50A0000}"/>
    <cellStyle name="Currency 6 3 2" xfId="1123" xr:uid="{00000000-0005-0000-0000-0000D60A0000}"/>
    <cellStyle name="Currency 6 3 2 2" xfId="4202" xr:uid="{00000000-0005-0000-0000-0000D70A0000}"/>
    <cellStyle name="Currency 6 3 3" xfId="1598" xr:uid="{00000000-0005-0000-0000-0000D80A0000}"/>
    <cellStyle name="Currency 6 3 3 2" xfId="4664" xr:uid="{00000000-0005-0000-0000-0000D90A0000}"/>
    <cellStyle name="Currency 6 3 4" xfId="3747" xr:uid="{00000000-0005-0000-0000-0000DA0A0000}"/>
    <cellStyle name="Currency 6 3 5" xfId="3050" xr:uid="{00000000-0005-0000-0000-0000DB0A0000}"/>
    <cellStyle name="Currency 6 3 6" xfId="2351" xr:uid="{00000000-0005-0000-0000-0000DC0A0000}"/>
    <cellStyle name="Currency 6 4" xfId="895" xr:uid="{00000000-0005-0000-0000-0000DD0A0000}"/>
    <cellStyle name="Currency 6 4 2" xfId="1842" xr:uid="{00000000-0005-0000-0000-0000DE0A0000}"/>
    <cellStyle name="Currency 6 4 2 2" xfId="4904" xr:uid="{00000000-0005-0000-0000-0000DF0A0000}"/>
    <cellStyle name="Currency 6 4 3" xfId="3975" xr:uid="{00000000-0005-0000-0000-0000E00A0000}"/>
    <cellStyle name="Currency 6 4 4" xfId="3282" xr:uid="{00000000-0005-0000-0000-0000E10A0000}"/>
    <cellStyle name="Currency 6 4 5" xfId="2583" xr:uid="{00000000-0005-0000-0000-0000E20A0000}"/>
    <cellStyle name="Currency 6 5" xfId="1354" xr:uid="{00000000-0005-0000-0000-0000E30A0000}"/>
    <cellStyle name="Currency 6 5 2" xfId="4430" xr:uid="{00000000-0005-0000-0000-0000E40A0000}"/>
    <cellStyle name="Currency 6 6" xfId="3517" xr:uid="{00000000-0005-0000-0000-0000E50A0000}"/>
    <cellStyle name="Currency 6 7" xfId="2816" xr:uid="{00000000-0005-0000-0000-0000E60A0000}"/>
    <cellStyle name="Currency 6 8" xfId="2115" xr:uid="{00000000-0005-0000-0000-0000E70A0000}"/>
    <cellStyle name="Currency 7" xfId="312" xr:uid="{00000000-0005-0000-0000-0000E80A0000}"/>
    <cellStyle name="Currency 8" xfId="1449" xr:uid="{00000000-0005-0000-0000-0000E90A0000}"/>
    <cellStyle name="Currency 9" xfId="1970" xr:uid="{00000000-0005-0000-0000-0000EA0A0000}"/>
    <cellStyle name="Currency 9 2" xfId="5021" xr:uid="{00000000-0005-0000-0000-0000EB0A0000}"/>
    <cellStyle name="Data" xfId="313" xr:uid="{00000000-0005-0000-0000-0000EC0A0000}"/>
    <cellStyle name="Detail ligne" xfId="314" xr:uid="{00000000-0005-0000-0000-0000ED0A0000}"/>
    <cellStyle name="Explanatory Text" xfId="14" builtinId="53" customBuiltin="1"/>
    <cellStyle name="Explanatory Text 2" xfId="5291" xr:uid="{9756946F-6F19-47B8-89D5-1A90D167D1BB}"/>
    <cellStyle name="Followed Hyperlink" xfId="105" builtinId="9" customBuiltin="1"/>
    <cellStyle name="Good" xfId="5238" builtinId="26" customBuiltin="1"/>
    <cellStyle name="Good 2" xfId="107" xr:uid="{00000000-0005-0000-0000-0000F00A0000}"/>
    <cellStyle name="Good 2 2" xfId="5292" xr:uid="{BB05B83A-6E0E-4B86-8119-CFA4F615DAB4}"/>
    <cellStyle name="Good 3" xfId="106" xr:uid="{00000000-0005-0000-0000-0000F10A0000}"/>
    <cellStyle name="Heading 1" xfId="5234" builtinId="16" customBuiltin="1"/>
    <cellStyle name="Heading 1 2" xfId="109" xr:uid="{00000000-0005-0000-0000-0000F20A0000}"/>
    <cellStyle name="Heading 1 2 2" xfId="5293" xr:uid="{8D23F0B1-6738-4479-83AA-4B6D18908084}"/>
    <cellStyle name="Heading 1 3" xfId="108" xr:uid="{00000000-0005-0000-0000-0000F30A0000}"/>
    <cellStyle name="Heading 2" xfId="5235" builtinId="17" customBuiltin="1"/>
    <cellStyle name="Heading 2 2" xfId="111" xr:uid="{00000000-0005-0000-0000-0000F40A0000}"/>
    <cellStyle name="Heading 2 2 2" xfId="5294" xr:uid="{CFDE7E95-7B85-4108-AD68-0915131F6C8B}"/>
    <cellStyle name="Heading 2 3" xfId="110" xr:uid="{00000000-0005-0000-0000-0000F50A0000}"/>
    <cellStyle name="Heading 3" xfId="5236" builtinId="18" customBuiltin="1"/>
    <cellStyle name="Heading 3 2" xfId="113" xr:uid="{00000000-0005-0000-0000-0000F60A0000}"/>
    <cellStyle name="Heading 3 2 2" xfId="5295" xr:uid="{CC447C56-6A1E-4100-9637-3CC7F881BDDA}"/>
    <cellStyle name="Heading 3 3" xfId="112" xr:uid="{00000000-0005-0000-0000-0000F70A0000}"/>
    <cellStyle name="Heading 3 3 2" xfId="786" xr:uid="{00000000-0005-0000-0000-0000F80A0000}"/>
    <cellStyle name="Heading 3 4" xfId="315" xr:uid="{00000000-0005-0000-0000-0000F90A0000}"/>
    <cellStyle name="Heading 3 4 2" xfId="897" xr:uid="{00000000-0005-0000-0000-0000FA0A0000}"/>
    <cellStyle name="Heading 4" xfId="5237" builtinId="19" customBuiltin="1"/>
    <cellStyle name="Heading 4 2" xfId="115" xr:uid="{00000000-0005-0000-0000-0000FB0A0000}"/>
    <cellStyle name="Heading 4 2 2" xfId="5296" xr:uid="{E212091C-65B3-4590-970D-7DB217293E0D}"/>
    <cellStyle name="Heading 4 3" xfId="114" xr:uid="{00000000-0005-0000-0000-0000FC0A0000}"/>
    <cellStyle name="Hed Side" xfId="316" xr:uid="{00000000-0005-0000-0000-0000FD0A0000}"/>
    <cellStyle name="Hyperlink" xfId="3" builtinId="8"/>
    <cellStyle name="Hyperlink 2" xfId="116" xr:uid="{00000000-0005-0000-0000-0000FF0A0000}"/>
    <cellStyle name="Hyperlink 2 2" xfId="317" xr:uid="{00000000-0005-0000-0000-0000000B0000}"/>
    <cellStyle name="Hyperlink 2 3" xfId="318" xr:uid="{00000000-0005-0000-0000-0000010B0000}"/>
    <cellStyle name="Hyperlink 2 4" xfId="5392" xr:uid="{3A37C842-A4AE-457B-B76B-57B18B56B413}"/>
    <cellStyle name="Hyperlink 3" xfId="117" xr:uid="{00000000-0005-0000-0000-0000020B0000}"/>
    <cellStyle name="Hyperlink 3 2" xfId="319" xr:uid="{00000000-0005-0000-0000-0000030B0000}"/>
    <cellStyle name="Hyperlink 3 2 2" xfId="320" xr:uid="{00000000-0005-0000-0000-0000040B0000}"/>
    <cellStyle name="Hyperlink 3 3" xfId="321" xr:uid="{00000000-0005-0000-0000-0000050B0000}"/>
    <cellStyle name="Hyperlink 3 4" xfId="322" xr:uid="{00000000-0005-0000-0000-0000060B0000}"/>
    <cellStyle name="Hyperlink 4" xfId="118" xr:uid="{00000000-0005-0000-0000-0000070B0000}"/>
    <cellStyle name="Hyperlink 4 2" xfId="323" xr:uid="{00000000-0005-0000-0000-0000080B0000}"/>
    <cellStyle name="Hyperlink 5" xfId="119" xr:uid="{00000000-0005-0000-0000-0000090B0000}"/>
    <cellStyle name="Hyperlink 6" xfId="120" xr:uid="{00000000-0005-0000-0000-00000A0B0000}"/>
    <cellStyle name="Hyperlink 7" xfId="324" xr:uid="{00000000-0005-0000-0000-00000B0B0000}"/>
    <cellStyle name="Hyperlink 7 2" xfId="325" xr:uid="{00000000-0005-0000-0000-00000C0B0000}"/>
    <cellStyle name="Identification requete" xfId="326" xr:uid="{00000000-0005-0000-0000-00000D0B0000}"/>
    <cellStyle name="Input" xfId="10" builtinId="20" customBuiltin="1"/>
    <cellStyle name="Input 2" xfId="1454" xr:uid="{00000000-0005-0000-0000-00000F0B0000}"/>
    <cellStyle name="Input 2 2" xfId="5297" xr:uid="{ACDFB43E-C151-4C80-A819-CADAF18B0ABF}"/>
    <cellStyle name="Lien hypertexte" xfId="327" xr:uid="{00000000-0005-0000-0000-0000100B0000}"/>
    <cellStyle name="Lien hypertexte visité" xfId="328" xr:uid="{00000000-0005-0000-0000-0000110B0000}"/>
    <cellStyle name="Ligne détail" xfId="329" xr:uid="{00000000-0005-0000-0000-0000120B0000}"/>
    <cellStyle name="Ligne détail 2" xfId="330" xr:uid="{00000000-0005-0000-0000-0000130B0000}"/>
    <cellStyle name="Ligne détail 3" xfId="331" xr:uid="{00000000-0005-0000-0000-0000140B0000}"/>
    <cellStyle name="Linked Cell" xfId="11" builtinId="24" customBuiltin="1"/>
    <cellStyle name="Linked Cell 2" xfId="5298" xr:uid="{EE11E262-ABC2-46B5-AE75-ED8B1984706A}"/>
    <cellStyle name="MEV1" xfId="332" xr:uid="{00000000-0005-0000-0000-0000160B0000}"/>
    <cellStyle name="MEV2" xfId="333" xr:uid="{00000000-0005-0000-0000-0000170B0000}"/>
    <cellStyle name="MEV3" xfId="334" xr:uid="{00000000-0005-0000-0000-0000180B0000}"/>
    <cellStyle name="Neutral" xfId="9" builtinId="28" customBuiltin="1"/>
    <cellStyle name="Neutral 2" xfId="5299" xr:uid="{513D6F40-DA02-4868-B8D9-25EA7FF1995A}"/>
    <cellStyle name="Neutral 3" xfId="5351" xr:uid="{CA1EAF8D-AE9B-4BBC-A6D6-180E4191E3B8}"/>
    <cellStyle name="Normal" xfId="0" builtinId="0"/>
    <cellStyle name="Normal - Style1" xfId="335" xr:uid="{00000000-0005-0000-0000-00001B0B0000}"/>
    <cellStyle name="Normal - Style1 2" xfId="336" xr:uid="{00000000-0005-0000-0000-00001C0B0000}"/>
    <cellStyle name="Normal - Style2" xfId="337" xr:uid="{00000000-0005-0000-0000-00001D0B0000}"/>
    <cellStyle name="Normal - Style3" xfId="338" xr:uid="{00000000-0005-0000-0000-00001E0B0000}"/>
    <cellStyle name="Normal - Style4" xfId="339" xr:uid="{00000000-0005-0000-0000-00001F0B0000}"/>
    <cellStyle name="Normal - Style5" xfId="340" xr:uid="{00000000-0005-0000-0000-0000200B0000}"/>
    <cellStyle name="Normal - Style6" xfId="341" xr:uid="{00000000-0005-0000-0000-0000210B0000}"/>
    <cellStyle name="Normal - Style7" xfId="342" xr:uid="{00000000-0005-0000-0000-0000220B0000}"/>
    <cellStyle name="Normal - Style8" xfId="343" xr:uid="{00000000-0005-0000-0000-0000230B0000}"/>
    <cellStyle name="Normal 10" xfId="121" xr:uid="{00000000-0005-0000-0000-0000240B0000}"/>
    <cellStyle name="Normal 10 10" xfId="5364" xr:uid="{1DA1F414-11E0-40A8-B35E-DB336C3CCF9E}"/>
    <cellStyle name="Normal 10 2" xfId="344" xr:uid="{00000000-0005-0000-0000-0000250B0000}"/>
    <cellStyle name="Normal 10 2 2" xfId="345" xr:uid="{00000000-0005-0000-0000-0000260B0000}"/>
    <cellStyle name="Normal 10 2 2 2" xfId="663" xr:uid="{00000000-0005-0000-0000-0000270B0000}"/>
    <cellStyle name="Normal 10 2 2 2 2" xfId="1126" xr:uid="{00000000-0005-0000-0000-0000280B0000}"/>
    <cellStyle name="Normal 10 2 2 2 2 2" xfId="4205" xr:uid="{00000000-0005-0000-0000-0000290B0000}"/>
    <cellStyle name="Normal 10 2 2 2 3" xfId="1601" xr:uid="{00000000-0005-0000-0000-00002A0B0000}"/>
    <cellStyle name="Normal 10 2 2 2 3 2" xfId="4667" xr:uid="{00000000-0005-0000-0000-00002B0B0000}"/>
    <cellStyle name="Normal 10 2 2 2 4" xfId="3750" xr:uid="{00000000-0005-0000-0000-00002C0B0000}"/>
    <cellStyle name="Normal 10 2 2 2 5" xfId="3053" xr:uid="{00000000-0005-0000-0000-00002D0B0000}"/>
    <cellStyle name="Normal 10 2 2 2 6" xfId="2354" xr:uid="{00000000-0005-0000-0000-00002E0B0000}"/>
    <cellStyle name="Normal 10 2 2 3" xfId="899" xr:uid="{00000000-0005-0000-0000-00002F0B0000}"/>
    <cellStyle name="Normal 10 2 2 3 2" xfId="1846" xr:uid="{00000000-0005-0000-0000-0000300B0000}"/>
    <cellStyle name="Normal 10 2 2 3 2 2" xfId="4908" xr:uid="{00000000-0005-0000-0000-0000310B0000}"/>
    <cellStyle name="Normal 10 2 2 3 3" xfId="3978" xr:uid="{00000000-0005-0000-0000-0000320B0000}"/>
    <cellStyle name="Normal 10 2 2 3 4" xfId="3285" xr:uid="{00000000-0005-0000-0000-0000330B0000}"/>
    <cellStyle name="Normal 10 2 2 3 5" xfId="2586" xr:uid="{00000000-0005-0000-0000-0000340B0000}"/>
    <cellStyle name="Normal 10 2 2 4" xfId="1357" xr:uid="{00000000-0005-0000-0000-0000350B0000}"/>
    <cellStyle name="Normal 10 2 2 4 2" xfId="4433" xr:uid="{00000000-0005-0000-0000-0000360B0000}"/>
    <cellStyle name="Normal 10 2 2 5" xfId="3520" xr:uid="{00000000-0005-0000-0000-0000370B0000}"/>
    <cellStyle name="Normal 10 2 2 6" xfId="2819" xr:uid="{00000000-0005-0000-0000-0000380B0000}"/>
    <cellStyle name="Normal 10 2 2 7" xfId="2120" xr:uid="{00000000-0005-0000-0000-0000390B0000}"/>
    <cellStyle name="Normal 10 2 2 8" xfId="5409" xr:uid="{CE5FBF8B-7F67-44F3-A032-308425AC4357}"/>
    <cellStyle name="Normal 10 2 3" xfId="662" xr:uid="{00000000-0005-0000-0000-00003A0B0000}"/>
    <cellStyle name="Normal 10 2 3 2" xfId="1125" xr:uid="{00000000-0005-0000-0000-00003B0B0000}"/>
    <cellStyle name="Normal 10 2 3 2 2" xfId="4204" xr:uid="{00000000-0005-0000-0000-00003C0B0000}"/>
    <cellStyle name="Normal 10 2 3 3" xfId="1600" xr:uid="{00000000-0005-0000-0000-00003D0B0000}"/>
    <cellStyle name="Normal 10 2 3 3 2" xfId="4666" xr:uid="{00000000-0005-0000-0000-00003E0B0000}"/>
    <cellStyle name="Normal 10 2 3 4" xfId="3749" xr:uid="{00000000-0005-0000-0000-00003F0B0000}"/>
    <cellStyle name="Normal 10 2 3 5" xfId="3052" xr:uid="{00000000-0005-0000-0000-0000400B0000}"/>
    <cellStyle name="Normal 10 2 3 6" xfId="2353" xr:uid="{00000000-0005-0000-0000-0000410B0000}"/>
    <cellStyle name="Normal 10 2 4" xfId="898" xr:uid="{00000000-0005-0000-0000-0000420B0000}"/>
    <cellStyle name="Normal 10 2 4 2" xfId="1845" xr:uid="{00000000-0005-0000-0000-0000430B0000}"/>
    <cellStyle name="Normal 10 2 4 2 2" xfId="4907" xr:uid="{00000000-0005-0000-0000-0000440B0000}"/>
    <cellStyle name="Normal 10 2 4 3" xfId="3977" xr:uid="{00000000-0005-0000-0000-0000450B0000}"/>
    <cellStyle name="Normal 10 2 4 4" xfId="3284" xr:uid="{00000000-0005-0000-0000-0000460B0000}"/>
    <cellStyle name="Normal 10 2 4 5" xfId="2585" xr:uid="{00000000-0005-0000-0000-0000470B0000}"/>
    <cellStyle name="Normal 10 2 5" xfId="1356" xr:uid="{00000000-0005-0000-0000-0000480B0000}"/>
    <cellStyle name="Normal 10 2 5 2" xfId="4432" xr:uid="{00000000-0005-0000-0000-0000490B0000}"/>
    <cellStyle name="Normal 10 2 6" xfId="3519" xr:uid="{00000000-0005-0000-0000-00004A0B0000}"/>
    <cellStyle name="Normal 10 2 7" xfId="2818" xr:uid="{00000000-0005-0000-0000-00004B0B0000}"/>
    <cellStyle name="Normal 10 2 8" xfId="2119" xr:uid="{00000000-0005-0000-0000-00004C0B0000}"/>
    <cellStyle name="Normal 10 2 9" xfId="5370" xr:uid="{55CC5E77-BB9D-4CF1-8BC3-805A75906A2B}"/>
    <cellStyle name="Normal 10 3" xfId="346" xr:uid="{00000000-0005-0000-0000-00004D0B0000}"/>
    <cellStyle name="Normal 10 3 2" xfId="664" xr:uid="{00000000-0005-0000-0000-00004E0B0000}"/>
    <cellStyle name="Normal 10 3 2 2" xfId="1127" xr:uid="{00000000-0005-0000-0000-00004F0B0000}"/>
    <cellStyle name="Normal 10 3 2 2 2" xfId="4206" xr:uid="{00000000-0005-0000-0000-0000500B0000}"/>
    <cellStyle name="Normal 10 3 2 3" xfId="1602" xr:uid="{00000000-0005-0000-0000-0000510B0000}"/>
    <cellStyle name="Normal 10 3 2 3 2" xfId="4668" xr:uid="{00000000-0005-0000-0000-0000520B0000}"/>
    <cellStyle name="Normal 10 3 2 4" xfId="3751" xr:uid="{00000000-0005-0000-0000-0000530B0000}"/>
    <cellStyle name="Normal 10 3 2 5" xfId="3054" xr:uid="{00000000-0005-0000-0000-0000540B0000}"/>
    <cellStyle name="Normal 10 3 2 6" xfId="2355" xr:uid="{00000000-0005-0000-0000-0000550B0000}"/>
    <cellStyle name="Normal 10 3 3" xfId="900" xr:uid="{00000000-0005-0000-0000-0000560B0000}"/>
    <cellStyle name="Normal 10 3 3 2" xfId="1847" xr:uid="{00000000-0005-0000-0000-0000570B0000}"/>
    <cellStyle name="Normal 10 3 3 2 2" xfId="4909" xr:uid="{00000000-0005-0000-0000-0000580B0000}"/>
    <cellStyle name="Normal 10 3 3 3" xfId="3979" xr:uid="{00000000-0005-0000-0000-0000590B0000}"/>
    <cellStyle name="Normal 10 3 3 4" xfId="3286" xr:uid="{00000000-0005-0000-0000-00005A0B0000}"/>
    <cellStyle name="Normal 10 3 3 5" xfId="2587" xr:uid="{00000000-0005-0000-0000-00005B0B0000}"/>
    <cellStyle name="Normal 10 3 4" xfId="1358" xr:uid="{00000000-0005-0000-0000-00005C0B0000}"/>
    <cellStyle name="Normal 10 3 4 2" xfId="4434" xr:uid="{00000000-0005-0000-0000-00005D0B0000}"/>
    <cellStyle name="Normal 10 3 5" xfId="3521" xr:uid="{00000000-0005-0000-0000-00005E0B0000}"/>
    <cellStyle name="Normal 10 3 6" xfId="2820" xr:uid="{00000000-0005-0000-0000-00005F0B0000}"/>
    <cellStyle name="Normal 10 3 7" xfId="2121" xr:uid="{00000000-0005-0000-0000-0000600B0000}"/>
    <cellStyle name="Normal 10 4" xfId="553" xr:uid="{00000000-0005-0000-0000-0000610B0000}"/>
    <cellStyle name="Normal 10 4 2" xfId="1016" xr:uid="{00000000-0005-0000-0000-0000620B0000}"/>
    <cellStyle name="Normal 10 4 2 2" xfId="4095" xr:uid="{00000000-0005-0000-0000-0000630B0000}"/>
    <cellStyle name="Normal 10 4 3" xfId="1491" xr:uid="{00000000-0005-0000-0000-0000640B0000}"/>
    <cellStyle name="Normal 10 4 3 2" xfId="4557" xr:uid="{00000000-0005-0000-0000-0000650B0000}"/>
    <cellStyle name="Normal 10 4 4" xfId="3640" xr:uid="{00000000-0005-0000-0000-0000660B0000}"/>
    <cellStyle name="Normal 10 4 5" xfId="2943" xr:uid="{00000000-0005-0000-0000-0000670B0000}"/>
    <cellStyle name="Normal 10 4 6" xfId="2244" xr:uid="{00000000-0005-0000-0000-0000680B0000}"/>
    <cellStyle name="Normal 10 5" xfId="787" xr:uid="{00000000-0005-0000-0000-0000690B0000}"/>
    <cellStyle name="Normal 10 5 2" xfId="1728" xr:uid="{00000000-0005-0000-0000-00006A0B0000}"/>
    <cellStyle name="Normal 10 5 2 2" xfId="4790" xr:uid="{00000000-0005-0000-0000-00006B0B0000}"/>
    <cellStyle name="Normal 10 5 3" xfId="3868" xr:uid="{00000000-0005-0000-0000-00006C0B0000}"/>
    <cellStyle name="Normal 10 5 4" xfId="3174" xr:uid="{00000000-0005-0000-0000-00006D0B0000}"/>
    <cellStyle name="Normal 10 5 5" xfId="2475" xr:uid="{00000000-0005-0000-0000-00006E0B0000}"/>
    <cellStyle name="Normal 10 6" xfId="1246" xr:uid="{00000000-0005-0000-0000-00006F0B0000}"/>
    <cellStyle name="Normal 10 6 2" xfId="4322" xr:uid="{00000000-0005-0000-0000-0000700B0000}"/>
    <cellStyle name="Normal 10 7" xfId="3409" xr:uid="{00000000-0005-0000-0000-0000710B0000}"/>
    <cellStyle name="Normal 10 8" xfId="2708" xr:uid="{00000000-0005-0000-0000-0000720B0000}"/>
    <cellStyle name="Normal 10 9" xfId="2007" xr:uid="{00000000-0005-0000-0000-0000730B0000}"/>
    <cellStyle name="Normal 11" xfId="122" xr:uid="{00000000-0005-0000-0000-0000740B0000}"/>
    <cellStyle name="Normal 11 2" xfId="5413" xr:uid="{06852EE4-FC44-4109-9741-43B5C2870A3F}"/>
    <cellStyle name="Normal 11 3" xfId="5412" xr:uid="{B9C62DD1-06F4-40EF-A462-D11EF327271D}"/>
    <cellStyle name="Normal 11_Weather Data ENTRY" xfId="5414" xr:uid="{F47B1E22-C828-45C4-A508-EE5F9A1E78B9}"/>
    <cellStyle name="Normal 12" xfId="123" xr:uid="{00000000-0005-0000-0000-0000750B0000}"/>
    <cellStyle name="Normal 12 2" xfId="347" xr:uid="{00000000-0005-0000-0000-0000760B0000}"/>
    <cellStyle name="Normal 12 2 2" xfId="665" xr:uid="{00000000-0005-0000-0000-0000770B0000}"/>
    <cellStyle name="Normal 12 2 2 2" xfId="1128" xr:uid="{00000000-0005-0000-0000-0000780B0000}"/>
    <cellStyle name="Normal 12 2 2 2 2" xfId="4207" xr:uid="{00000000-0005-0000-0000-0000790B0000}"/>
    <cellStyle name="Normal 12 2 2 3" xfId="1603" xr:uid="{00000000-0005-0000-0000-00007A0B0000}"/>
    <cellStyle name="Normal 12 2 2 3 2" xfId="4669" xr:uid="{00000000-0005-0000-0000-00007B0B0000}"/>
    <cellStyle name="Normal 12 2 2 4" xfId="3752" xr:uid="{00000000-0005-0000-0000-00007C0B0000}"/>
    <cellStyle name="Normal 12 2 2 5" xfId="3055" xr:uid="{00000000-0005-0000-0000-00007D0B0000}"/>
    <cellStyle name="Normal 12 2 2 6" xfId="2356" xr:uid="{00000000-0005-0000-0000-00007E0B0000}"/>
    <cellStyle name="Normal 12 2 3" xfId="901" xr:uid="{00000000-0005-0000-0000-00007F0B0000}"/>
    <cellStyle name="Normal 12 2 3 2" xfId="1848" xr:uid="{00000000-0005-0000-0000-0000800B0000}"/>
    <cellStyle name="Normal 12 2 3 2 2" xfId="4910" xr:uid="{00000000-0005-0000-0000-0000810B0000}"/>
    <cellStyle name="Normal 12 2 3 3" xfId="3980" xr:uid="{00000000-0005-0000-0000-0000820B0000}"/>
    <cellStyle name="Normal 12 2 3 4" xfId="3287" xr:uid="{00000000-0005-0000-0000-0000830B0000}"/>
    <cellStyle name="Normal 12 2 3 5" xfId="2588" xr:uid="{00000000-0005-0000-0000-0000840B0000}"/>
    <cellStyle name="Normal 12 2 4" xfId="1359" xr:uid="{00000000-0005-0000-0000-0000850B0000}"/>
    <cellStyle name="Normal 12 2 4 2" xfId="4435" xr:uid="{00000000-0005-0000-0000-0000860B0000}"/>
    <cellStyle name="Normal 12 2 5" xfId="3522" xr:uid="{00000000-0005-0000-0000-0000870B0000}"/>
    <cellStyle name="Normal 12 2 6" xfId="2821" xr:uid="{00000000-0005-0000-0000-0000880B0000}"/>
    <cellStyle name="Normal 12 2 7" xfId="2122" xr:uid="{00000000-0005-0000-0000-0000890B0000}"/>
    <cellStyle name="Normal 12 3" xfId="554" xr:uid="{00000000-0005-0000-0000-00008A0B0000}"/>
    <cellStyle name="Normal 12 3 2" xfId="1017" xr:uid="{00000000-0005-0000-0000-00008B0B0000}"/>
    <cellStyle name="Normal 12 3 2 2" xfId="4096" xr:uid="{00000000-0005-0000-0000-00008C0B0000}"/>
    <cellStyle name="Normal 12 3 3" xfId="1492" xr:uid="{00000000-0005-0000-0000-00008D0B0000}"/>
    <cellStyle name="Normal 12 3 3 2" xfId="4558" xr:uid="{00000000-0005-0000-0000-00008E0B0000}"/>
    <cellStyle name="Normal 12 3 4" xfId="3641" xr:uid="{00000000-0005-0000-0000-00008F0B0000}"/>
    <cellStyle name="Normal 12 3 5" xfId="2944" xr:uid="{00000000-0005-0000-0000-0000900B0000}"/>
    <cellStyle name="Normal 12 3 6" xfId="2245" xr:uid="{00000000-0005-0000-0000-0000910B0000}"/>
    <cellStyle name="Normal 12 4" xfId="788" xr:uid="{00000000-0005-0000-0000-0000920B0000}"/>
    <cellStyle name="Normal 12 4 2" xfId="1729" xr:uid="{00000000-0005-0000-0000-0000930B0000}"/>
    <cellStyle name="Normal 12 4 2 2" xfId="4791" xr:uid="{00000000-0005-0000-0000-0000940B0000}"/>
    <cellStyle name="Normal 12 4 3" xfId="3869" xr:uid="{00000000-0005-0000-0000-0000950B0000}"/>
    <cellStyle name="Normal 12 4 4" xfId="3175" xr:uid="{00000000-0005-0000-0000-0000960B0000}"/>
    <cellStyle name="Normal 12 4 5" xfId="2476" xr:uid="{00000000-0005-0000-0000-0000970B0000}"/>
    <cellStyle name="Normal 12 5" xfId="1247" xr:uid="{00000000-0005-0000-0000-0000980B0000}"/>
    <cellStyle name="Normal 12 5 2" xfId="4323" xr:uid="{00000000-0005-0000-0000-0000990B0000}"/>
    <cellStyle name="Normal 12 6" xfId="3410" xr:uid="{00000000-0005-0000-0000-00009A0B0000}"/>
    <cellStyle name="Normal 12 7" xfId="2709" xr:uid="{00000000-0005-0000-0000-00009B0B0000}"/>
    <cellStyle name="Normal 12 8" xfId="2008" xr:uid="{00000000-0005-0000-0000-00009C0B0000}"/>
    <cellStyle name="Normal 12 9" xfId="5365" xr:uid="{BB6CB710-005C-4118-87A1-186FD659E714}"/>
    <cellStyle name="Normal 13" xfId="124" xr:uid="{00000000-0005-0000-0000-00009D0B0000}"/>
    <cellStyle name="Normal 13 2" xfId="348" xr:uid="{00000000-0005-0000-0000-00009E0B0000}"/>
    <cellStyle name="Normal 13 2 2" xfId="666" xr:uid="{00000000-0005-0000-0000-00009F0B0000}"/>
    <cellStyle name="Normal 13 2 2 2" xfId="1129" xr:uid="{00000000-0005-0000-0000-0000A00B0000}"/>
    <cellStyle name="Normal 13 2 2 2 2" xfId="4208" xr:uid="{00000000-0005-0000-0000-0000A10B0000}"/>
    <cellStyle name="Normal 13 2 2 3" xfId="1604" xr:uid="{00000000-0005-0000-0000-0000A20B0000}"/>
    <cellStyle name="Normal 13 2 2 3 2" xfId="4670" xr:uid="{00000000-0005-0000-0000-0000A30B0000}"/>
    <cellStyle name="Normal 13 2 2 4" xfId="3753" xr:uid="{00000000-0005-0000-0000-0000A40B0000}"/>
    <cellStyle name="Normal 13 2 2 5" xfId="3056" xr:uid="{00000000-0005-0000-0000-0000A50B0000}"/>
    <cellStyle name="Normal 13 2 2 6" xfId="2357" xr:uid="{00000000-0005-0000-0000-0000A60B0000}"/>
    <cellStyle name="Normal 13 2 3" xfId="902" xr:uid="{00000000-0005-0000-0000-0000A70B0000}"/>
    <cellStyle name="Normal 13 2 3 2" xfId="1849" xr:uid="{00000000-0005-0000-0000-0000A80B0000}"/>
    <cellStyle name="Normal 13 2 3 2 2" xfId="4911" xr:uid="{00000000-0005-0000-0000-0000A90B0000}"/>
    <cellStyle name="Normal 13 2 3 3" xfId="3981" xr:uid="{00000000-0005-0000-0000-0000AA0B0000}"/>
    <cellStyle name="Normal 13 2 3 4" xfId="3288" xr:uid="{00000000-0005-0000-0000-0000AB0B0000}"/>
    <cellStyle name="Normal 13 2 3 5" xfId="2589" xr:uid="{00000000-0005-0000-0000-0000AC0B0000}"/>
    <cellStyle name="Normal 13 2 4" xfId="1360" xr:uid="{00000000-0005-0000-0000-0000AD0B0000}"/>
    <cellStyle name="Normal 13 2 4 2" xfId="4436" xr:uid="{00000000-0005-0000-0000-0000AE0B0000}"/>
    <cellStyle name="Normal 13 2 5" xfId="3523" xr:uid="{00000000-0005-0000-0000-0000AF0B0000}"/>
    <cellStyle name="Normal 13 2 6" xfId="2822" xr:uid="{00000000-0005-0000-0000-0000B00B0000}"/>
    <cellStyle name="Normal 13 2 7" xfId="2123" xr:uid="{00000000-0005-0000-0000-0000B10B0000}"/>
    <cellStyle name="Normal 13 3" xfId="555" xr:uid="{00000000-0005-0000-0000-0000B20B0000}"/>
    <cellStyle name="Normal 13 3 2" xfId="1018" xr:uid="{00000000-0005-0000-0000-0000B30B0000}"/>
    <cellStyle name="Normal 13 3 2 2" xfId="4097" xr:uid="{00000000-0005-0000-0000-0000B40B0000}"/>
    <cellStyle name="Normal 13 3 3" xfId="1493" xr:uid="{00000000-0005-0000-0000-0000B50B0000}"/>
    <cellStyle name="Normal 13 3 3 2" xfId="4559" xr:uid="{00000000-0005-0000-0000-0000B60B0000}"/>
    <cellStyle name="Normal 13 3 4" xfId="3642" xr:uid="{00000000-0005-0000-0000-0000B70B0000}"/>
    <cellStyle name="Normal 13 3 5" xfId="2945" xr:uid="{00000000-0005-0000-0000-0000B80B0000}"/>
    <cellStyle name="Normal 13 3 6" xfId="2246" xr:uid="{00000000-0005-0000-0000-0000B90B0000}"/>
    <cellStyle name="Normal 13 4" xfId="789" xr:uid="{00000000-0005-0000-0000-0000BA0B0000}"/>
    <cellStyle name="Normal 13 4 2" xfId="1730" xr:uid="{00000000-0005-0000-0000-0000BB0B0000}"/>
    <cellStyle name="Normal 13 4 2 2" xfId="4792" xr:uid="{00000000-0005-0000-0000-0000BC0B0000}"/>
    <cellStyle name="Normal 13 4 3" xfId="3870" xr:uid="{00000000-0005-0000-0000-0000BD0B0000}"/>
    <cellStyle name="Normal 13 4 4" xfId="3176" xr:uid="{00000000-0005-0000-0000-0000BE0B0000}"/>
    <cellStyle name="Normal 13 4 5" xfId="2477" xr:uid="{00000000-0005-0000-0000-0000BF0B0000}"/>
    <cellStyle name="Normal 13 5" xfId="1248" xr:uid="{00000000-0005-0000-0000-0000C00B0000}"/>
    <cellStyle name="Normal 13 5 2" xfId="4324" xr:uid="{00000000-0005-0000-0000-0000C10B0000}"/>
    <cellStyle name="Normal 13 6" xfId="3411" xr:uid="{00000000-0005-0000-0000-0000C20B0000}"/>
    <cellStyle name="Normal 13 7" xfId="2710" xr:uid="{00000000-0005-0000-0000-0000C30B0000}"/>
    <cellStyle name="Normal 13 8" xfId="2009" xr:uid="{00000000-0005-0000-0000-0000C40B0000}"/>
    <cellStyle name="Normal 13 9" xfId="5369" xr:uid="{2527AA05-E771-4E57-898F-FF788AE0C0E9}"/>
    <cellStyle name="Normal 14" xfId="349" xr:uid="{00000000-0005-0000-0000-0000C50B0000}"/>
    <cellStyle name="Normal 14 10" xfId="2124" xr:uid="{00000000-0005-0000-0000-0000C60B0000}"/>
    <cellStyle name="Normal 14 2" xfId="350" xr:uid="{00000000-0005-0000-0000-0000C70B0000}"/>
    <cellStyle name="Normal 14 2 2" xfId="351" xr:uid="{00000000-0005-0000-0000-0000C80B0000}"/>
    <cellStyle name="Normal 14 2 2 2" xfId="669" xr:uid="{00000000-0005-0000-0000-0000C90B0000}"/>
    <cellStyle name="Normal 14 2 2 2 2" xfId="1132" xr:uid="{00000000-0005-0000-0000-0000CA0B0000}"/>
    <cellStyle name="Normal 14 2 2 2 2 2" xfId="4211" xr:uid="{00000000-0005-0000-0000-0000CB0B0000}"/>
    <cellStyle name="Normal 14 2 2 2 3" xfId="1607" xr:uid="{00000000-0005-0000-0000-0000CC0B0000}"/>
    <cellStyle name="Normal 14 2 2 2 3 2" xfId="4673" xr:uid="{00000000-0005-0000-0000-0000CD0B0000}"/>
    <cellStyle name="Normal 14 2 2 2 4" xfId="3756" xr:uid="{00000000-0005-0000-0000-0000CE0B0000}"/>
    <cellStyle name="Normal 14 2 2 2 5" xfId="3059" xr:uid="{00000000-0005-0000-0000-0000CF0B0000}"/>
    <cellStyle name="Normal 14 2 2 2 6" xfId="2360" xr:uid="{00000000-0005-0000-0000-0000D00B0000}"/>
    <cellStyle name="Normal 14 2 2 3" xfId="905" xr:uid="{00000000-0005-0000-0000-0000D10B0000}"/>
    <cellStyle name="Normal 14 2 2 3 2" xfId="1852" xr:uid="{00000000-0005-0000-0000-0000D20B0000}"/>
    <cellStyle name="Normal 14 2 2 3 2 2" xfId="4914" xr:uid="{00000000-0005-0000-0000-0000D30B0000}"/>
    <cellStyle name="Normal 14 2 2 3 3" xfId="3984" xr:uid="{00000000-0005-0000-0000-0000D40B0000}"/>
    <cellStyle name="Normal 14 2 2 3 4" xfId="3291" xr:uid="{00000000-0005-0000-0000-0000D50B0000}"/>
    <cellStyle name="Normal 14 2 2 3 5" xfId="2592" xr:uid="{00000000-0005-0000-0000-0000D60B0000}"/>
    <cellStyle name="Normal 14 2 2 4" xfId="1363" xr:uid="{00000000-0005-0000-0000-0000D70B0000}"/>
    <cellStyle name="Normal 14 2 2 4 2" xfId="4439" xr:uid="{00000000-0005-0000-0000-0000D80B0000}"/>
    <cellStyle name="Normal 14 2 2 5" xfId="3526" xr:uid="{00000000-0005-0000-0000-0000D90B0000}"/>
    <cellStyle name="Normal 14 2 2 6" xfId="2825" xr:uid="{00000000-0005-0000-0000-0000DA0B0000}"/>
    <cellStyle name="Normal 14 2 2 7" xfId="2126" xr:uid="{00000000-0005-0000-0000-0000DB0B0000}"/>
    <cellStyle name="Normal 14 2 3" xfId="668" xr:uid="{00000000-0005-0000-0000-0000DC0B0000}"/>
    <cellStyle name="Normal 14 2 3 2" xfId="1131" xr:uid="{00000000-0005-0000-0000-0000DD0B0000}"/>
    <cellStyle name="Normal 14 2 3 2 2" xfId="4210" xr:uid="{00000000-0005-0000-0000-0000DE0B0000}"/>
    <cellStyle name="Normal 14 2 3 3" xfId="1606" xr:uid="{00000000-0005-0000-0000-0000DF0B0000}"/>
    <cellStyle name="Normal 14 2 3 3 2" xfId="4672" xr:uid="{00000000-0005-0000-0000-0000E00B0000}"/>
    <cellStyle name="Normal 14 2 3 4" xfId="3755" xr:uid="{00000000-0005-0000-0000-0000E10B0000}"/>
    <cellStyle name="Normal 14 2 3 5" xfId="3058" xr:uid="{00000000-0005-0000-0000-0000E20B0000}"/>
    <cellStyle name="Normal 14 2 3 6" xfId="2359" xr:uid="{00000000-0005-0000-0000-0000E30B0000}"/>
    <cellStyle name="Normal 14 2 4" xfId="904" xr:uid="{00000000-0005-0000-0000-0000E40B0000}"/>
    <cellStyle name="Normal 14 2 4 2" xfId="1851" xr:uid="{00000000-0005-0000-0000-0000E50B0000}"/>
    <cellStyle name="Normal 14 2 4 2 2" xfId="4913" xr:uid="{00000000-0005-0000-0000-0000E60B0000}"/>
    <cellStyle name="Normal 14 2 4 3" xfId="3983" xr:uid="{00000000-0005-0000-0000-0000E70B0000}"/>
    <cellStyle name="Normal 14 2 4 4" xfId="3290" xr:uid="{00000000-0005-0000-0000-0000E80B0000}"/>
    <cellStyle name="Normal 14 2 4 5" xfId="2591" xr:uid="{00000000-0005-0000-0000-0000E90B0000}"/>
    <cellStyle name="Normal 14 2 5" xfId="1362" xr:uid="{00000000-0005-0000-0000-0000EA0B0000}"/>
    <cellStyle name="Normal 14 2 5 2" xfId="4438" xr:uid="{00000000-0005-0000-0000-0000EB0B0000}"/>
    <cellStyle name="Normal 14 2 6" xfId="3525" xr:uid="{00000000-0005-0000-0000-0000EC0B0000}"/>
    <cellStyle name="Normal 14 2 7" xfId="2824" xr:uid="{00000000-0005-0000-0000-0000ED0B0000}"/>
    <cellStyle name="Normal 14 2 8" xfId="2125" xr:uid="{00000000-0005-0000-0000-0000EE0B0000}"/>
    <cellStyle name="Normal 14 3" xfId="352" xr:uid="{00000000-0005-0000-0000-0000EF0B0000}"/>
    <cellStyle name="Normal 14 3 2" xfId="353" xr:uid="{00000000-0005-0000-0000-0000F00B0000}"/>
    <cellStyle name="Normal 14 3 2 2" xfId="671" xr:uid="{00000000-0005-0000-0000-0000F10B0000}"/>
    <cellStyle name="Normal 14 3 2 2 2" xfId="1134" xr:uid="{00000000-0005-0000-0000-0000F20B0000}"/>
    <cellStyle name="Normal 14 3 2 2 2 2" xfId="4213" xr:uid="{00000000-0005-0000-0000-0000F30B0000}"/>
    <cellStyle name="Normal 14 3 2 2 3" xfId="1609" xr:uid="{00000000-0005-0000-0000-0000F40B0000}"/>
    <cellStyle name="Normal 14 3 2 2 3 2" xfId="4675" xr:uid="{00000000-0005-0000-0000-0000F50B0000}"/>
    <cellStyle name="Normal 14 3 2 2 4" xfId="3758" xr:uid="{00000000-0005-0000-0000-0000F60B0000}"/>
    <cellStyle name="Normal 14 3 2 2 5" xfId="3061" xr:uid="{00000000-0005-0000-0000-0000F70B0000}"/>
    <cellStyle name="Normal 14 3 2 2 6" xfId="2362" xr:uid="{00000000-0005-0000-0000-0000F80B0000}"/>
    <cellStyle name="Normal 14 3 2 3" xfId="907" xr:uid="{00000000-0005-0000-0000-0000F90B0000}"/>
    <cellStyle name="Normal 14 3 2 3 2" xfId="1854" xr:uid="{00000000-0005-0000-0000-0000FA0B0000}"/>
    <cellStyle name="Normal 14 3 2 3 2 2" xfId="4916" xr:uid="{00000000-0005-0000-0000-0000FB0B0000}"/>
    <cellStyle name="Normal 14 3 2 3 3" xfId="3986" xr:uid="{00000000-0005-0000-0000-0000FC0B0000}"/>
    <cellStyle name="Normal 14 3 2 3 4" xfId="3293" xr:uid="{00000000-0005-0000-0000-0000FD0B0000}"/>
    <cellStyle name="Normal 14 3 2 3 5" xfId="2594" xr:uid="{00000000-0005-0000-0000-0000FE0B0000}"/>
    <cellStyle name="Normal 14 3 2 4" xfId="1365" xr:uid="{00000000-0005-0000-0000-0000FF0B0000}"/>
    <cellStyle name="Normal 14 3 2 4 2" xfId="4441" xr:uid="{00000000-0005-0000-0000-0000000C0000}"/>
    <cellStyle name="Normal 14 3 2 5" xfId="3528" xr:uid="{00000000-0005-0000-0000-0000010C0000}"/>
    <cellStyle name="Normal 14 3 2 6" xfId="2827" xr:uid="{00000000-0005-0000-0000-0000020C0000}"/>
    <cellStyle name="Normal 14 3 2 7" xfId="2128" xr:uid="{00000000-0005-0000-0000-0000030C0000}"/>
    <cellStyle name="Normal 14 3 3" xfId="354" xr:uid="{00000000-0005-0000-0000-0000040C0000}"/>
    <cellStyle name="Normal 14 3 3 2" xfId="672" xr:uid="{00000000-0005-0000-0000-0000050C0000}"/>
    <cellStyle name="Normal 14 3 3 2 2" xfId="1135" xr:uid="{00000000-0005-0000-0000-0000060C0000}"/>
    <cellStyle name="Normal 14 3 3 2 2 2" xfId="4214" xr:uid="{00000000-0005-0000-0000-0000070C0000}"/>
    <cellStyle name="Normal 14 3 3 2 3" xfId="1610" xr:uid="{00000000-0005-0000-0000-0000080C0000}"/>
    <cellStyle name="Normal 14 3 3 2 3 2" xfId="4676" xr:uid="{00000000-0005-0000-0000-0000090C0000}"/>
    <cellStyle name="Normal 14 3 3 2 4" xfId="3759" xr:uid="{00000000-0005-0000-0000-00000A0C0000}"/>
    <cellStyle name="Normal 14 3 3 2 5" xfId="3062" xr:uid="{00000000-0005-0000-0000-00000B0C0000}"/>
    <cellStyle name="Normal 14 3 3 2 6" xfId="2363" xr:uid="{00000000-0005-0000-0000-00000C0C0000}"/>
    <cellStyle name="Normal 14 3 3 3" xfId="908" xr:uid="{00000000-0005-0000-0000-00000D0C0000}"/>
    <cellStyle name="Normal 14 3 3 3 2" xfId="1855" xr:uid="{00000000-0005-0000-0000-00000E0C0000}"/>
    <cellStyle name="Normal 14 3 3 3 2 2" xfId="4917" xr:uid="{00000000-0005-0000-0000-00000F0C0000}"/>
    <cellStyle name="Normal 14 3 3 3 3" xfId="3987" xr:uid="{00000000-0005-0000-0000-0000100C0000}"/>
    <cellStyle name="Normal 14 3 3 3 4" xfId="3294" xr:uid="{00000000-0005-0000-0000-0000110C0000}"/>
    <cellStyle name="Normal 14 3 3 3 5" xfId="2595" xr:uid="{00000000-0005-0000-0000-0000120C0000}"/>
    <cellStyle name="Normal 14 3 3 4" xfId="1366" xr:uid="{00000000-0005-0000-0000-0000130C0000}"/>
    <cellStyle name="Normal 14 3 3 4 2" xfId="4442" xr:uid="{00000000-0005-0000-0000-0000140C0000}"/>
    <cellStyle name="Normal 14 3 3 5" xfId="3529" xr:uid="{00000000-0005-0000-0000-0000150C0000}"/>
    <cellStyle name="Normal 14 3 3 6" xfId="2828" xr:uid="{00000000-0005-0000-0000-0000160C0000}"/>
    <cellStyle name="Normal 14 3 3 7" xfId="2129" xr:uid="{00000000-0005-0000-0000-0000170C0000}"/>
    <cellStyle name="Normal 14 3 4" xfId="670" xr:uid="{00000000-0005-0000-0000-0000180C0000}"/>
    <cellStyle name="Normal 14 3 4 2" xfId="1133" xr:uid="{00000000-0005-0000-0000-0000190C0000}"/>
    <cellStyle name="Normal 14 3 4 2 2" xfId="4212" xr:uid="{00000000-0005-0000-0000-00001A0C0000}"/>
    <cellStyle name="Normal 14 3 4 3" xfId="1608" xr:uid="{00000000-0005-0000-0000-00001B0C0000}"/>
    <cellStyle name="Normal 14 3 4 3 2" xfId="4674" xr:uid="{00000000-0005-0000-0000-00001C0C0000}"/>
    <cellStyle name="Normal 14 3 4 4" xfId="3757" xr:uid="{00000000-0005-0000-0000-00001D0C0000}"/>
    <cellStyle name="Normal 14 3 4 5" xfId="3060" xr:uid="{00000000-0005-0000-0000-00001E0C0000}"/>
    <cellStyle name="Normal 14 3 4 6" xfId="2361" xr:uid="{00000000-0005-0000-0000-00001F0C0000}"/>
    <cellStyle name="Normal 14 3 5" xfId="906" xr:uid="{00000000-0005-0000-0000-0000200C0000}"/>
    <cellStyle name="Normal 14 3 5 2" xfId="1853" xr:uid="{00000000-0005-0000-0000-0000210C0000}"/>
    <cellStyle name="Normal 14 3 5 2 2" xfId="4915" xr:uid="{00000000-0005-0000-0000-0000220C0000}"/>
    <cellStyle name="Normal 14 3 5 3" xfId="3985" xr:uid="{00000000-0005-0000-0000-0000230C0000}"/>
    <cellStyle name="Normal 14 3 5 4" xfId="3292" xr:uid="{00000000-0005-0000-0000-0000240C0000}"/>
    <cellStyle name="Normal 14 3 5 5" xfId="2593" xr:uid="{00000000-0005-0000-0000-0000250C0000}"/>
    <cellStyle name="Normal 14 3 6" xfId="1364" xr:uid="{00000000-0005-0000-0000-0000260C0000}"/>
    <cellStyle name="Normal 14 3 6 2" xfId="4440" xr:uid="{00000000-0005-0000-0000-0000270C0000}"/>
    <cellStyle name="Normal 14 3 7" xfId="3527" xr:uid="{00000000-0005-0000-0000-0000280C0000}"/>
    <cellStyle name="Normal 14 3 8" xfId="2826" xr:uid="{00000000-0005-0000-0000-0000290C0000}"/>
    <cellStyle name="Normal 14 3 9" xfId="2127" xr:uid="{00000000-0005-0000-0000-00002A0C0000}"/>
    <cellStyle name="Normal 14 4" xfId="355" xr:uid="{00000000-0005-0000-0000-00002B0C0000}"/>
    <cellStyle name="Normal 14 4 2" xfId="673" xr:uid="{00000000-0005-0000-0000-00002C0C0000}"/>
    <cellStyle name="Normal 14 4 2 2" xfId="1136" xr:uid="{00000000-0005-0000-0000-00002D0C0000}"/>
    <cellStyle name="Normal 14 4 2 2 2" xfId="4215" xr:uid="{00000000-0005-0000-0000-00002E0C0000}"/>
    <cellStyle name="Normal 14 4 2 3" xfId="1611" xr:uid="{00000000-0005-0000-0000-00002F0C0000}"/>
    <cellStyle name="Normal 14 4 2 3 2" xfId="4677" xr:uid="{00000000-0005-0000-0000-0000300C0000}"/>
    <cellStyle name="Normal 14 4 2 4" xfId="3760" xr:uid="{00000000-0005-0000-0000-0000310C0000}"/>
    <cellStyle name="Normal 14 4 2 5" xfId="3063" xr:uid="{00000000-0005-0000-0000-0000320C0000}"/>
    <cellStyle name="Normal 14 4 2 6" xfId="2364" xr:uid="{00000000-0005-0000-0000-0000330C0000}"/>
    <cellStyle name="Normal 14 4 3" xfId="909" xr:uid="{00000000-0005-0000-0000-0000340C0000}"/>
    <cellStyle name="Normal 14 4 3 2" xfId="1856" xr:uid="{00000000-0005-0000-0000-0000350C0000}"/>
    <cellStyle name="Normal 14 4 3 2 2" xfId="4918" xr:uid="{00000000-0005-0000-0000-0000360C0000}"/>
    <cellStyle name="Normal 14 4 3 3" xfId="3988" xr:uid="{00000000-0005-0000-0000-0000370C0000}"/>
    <cellStyle name="Normal 14 4 3 4" xfId="3295" xr:uid="{00000000-0005-0000-0000-0000380C0000}"/>
    <cellStyle name="Normal 14 4 3 5" xfId="2596" xr:uid="{00000000-0005-0000-0000-0000390C0000}"/>
    <cellStyle name="Normal 14 4 4" xfId="1367" xr:uid="{00000000-0005-0000-0000-00003A0C0000}"/>
    <cellStyle name="Normal 14 4 4 2" xfId="4443" xr:uid="{00000000-0005-0000-0000-00003B0C0000}"/>
    <cellStyle name="Normal 14 4 5" xfId="3530" xr:uid="{00000000-0005-0000-0000-00003C0C0000}"/>
    <cellStyle name="Normal 14 4 6" xfId="2829" xr:uid="{00000000-0005-0000-0000-00003D0C0000}"/>
    <cellStyle name="Normal 14 4 7" xfId="2130" xr:uid="{00000000-0005-0000-0000-00003E0C0000}"/>
    <cellStyle name="Normal 14 5" xfId="667" xr:uid="{00000000-0005-0000-0000-00003F0C0000}"/>
    <cellStyle name="Normal 14 5 2" xfId="1130" xr:uid="{00000000-0005-0000-0000-0000400C0000}"/>
    <cellStyle name="Normal 14 5 2 2" xfId="4209" xr:uid="{00000000-0005-0000-0000-0000410C0000}"/>
    <cellStyle name="Normal 14 5 3" xfId="1605" xr:uid="{00000000-0005-0000-0000-0000420C0000}"/>
    <cellStyle name="Normal 14 5 3 2" xfId="4671" xr:uid="{00000000-0005-0000-0000-0000430C0000}"/>
    <cellStyle name="Normal 14 5 4" xfId="3754" xr:uid="{00000000-0005-0000-0000-0000440C0000}"/>
    <cellStyle name="Normal 14 5 5" xfId="3057" xr:uid="{00000000-0005-0000-0000-0000450C0000}"/>
    <cellStyle name="Normal 14 5 6" xfId="2358" xr:uid="{00000000-0005-0000-0000-0000460C0000}"/>
    <cellStyle name="Normal 14 6" xfId="903" xr:uid="{00000000-0005-0000-0000-0000470C0000}"/>
    <cellStyle name="Normal 14 6 2" xfId="1850" xr:uid="{00000000-0005-0000-0000-0000480C0000}"/>
    <cellStyle name="Normal 14 6 2 2" xfId="4912" xr:uid="{00000000-0005-0000-0000-0000490C0000}"/>
    <cellStyle name="Normal 14 6 3" xfId="3982" xr:uid="{00000000-0005-0000-0000-00004A0C0000}"/>
    <cellStyle name="Normal 14 6 4" xfId="3289" xr:uid="{00000000-0005-0000-0000-00004B0C0000}"/>
    <cellStyle name="Normal 14 6 5" xfId="2590" xr:uid="{00000000-0005-0000-0000-00004C0C0000}"/>
    <cellStyle name="Normal 14 7" xfId="1361" xr:uid="{00000000-0005-0000-0000-00004D0C0000}"/>
    <cellStyle name="Normal 14 7 2" xfId="4437" xr:uid="{00000000-0005-0000-0000-00004E0C0000}"/>
    <cellStyle name="Normal 14 8" xfId="3524" xr:uid="{00000000-0005-0000-0000-00004F0C0000}"/>
    <cellStyle name="Normal 14 9" xfId="2823" xr:uid="{00000000-0005-0000-0000-0000500C0000}"/>
    <cellStyle name="Normal 15" xfId="356" xr:uid="{00000000-0005-0000-0000-0000510C0000}"/>
    <cellStyle name="Normal 15 2" xfId="357" xr:uid="{00000000-0005-0000-0000-0000520C0000}"/>
    <cellStyle name="Normal 15 2 2" xfId="358" xr:uid="{00000000-0005-0000-0000-0000530C0000}"/>
    <cellStyle name="Normal 15 2 2 2" xfId="676" xr:uid="{00000000-0005-0000-0000-0000540C0000}"/>
    <cellStyle name="Normal 15 2 2 2 2" xfId="1139" xr:uid="{00000000-0005-0000-0000-0000550C0000}"/>
    <cellStyle name="Normal 15 2 2 2 2 2" xfId="4218" xr:uid="{00000000-0005-0000-0000-0000560C0000}"/>
    <cellStyle name="Normal 15 2 2 2 3" xfId="1614" xr:uid="{00000000-0005-0000-0000-0000570C0000}"/>
    <cellStyle name="Normal 15 2 2 2 3 2" xfId="4680" xr:uid="{00000000-0005-0000-0000-0000580C0000}"/>
    <cellStyle name="Normal 15 2 2 2 4" xfId="3763" xr:uid="{00000000-0005-0000-0000-0000590C0000}"/>
    <cellStyle name="Normal 15 2 2 2 5" xfId="3066" xr:uid="{00000000-0005-0000-0000-00005A0C0000}"/>
    <cellStyle name="Normal 15 2 2 2 6" xfId="2367" xr:uid="{00000000-0005-0000-0000-00005B0C0000}"/>
    <cellStyle name="Normal 15 2 2 3" xfId="912" xr:uid="{00000000-0005-0000-0000-00005C0C0000}"/>
    <cellStyle name="Normal 15 2 2 3 2" xfId="1859" xr:uid="{00000000-0005-0000-0000-00005D0C0000}"/>
    <cellStyle name="Normal 15 2 2 3 2 2" xfId="4921" xr:uid="{00000000-0005-0000-0000-00005E0C0000}"/>
    <cellStyle name="Normal 15 2 2 3 3" xfId="3991" xr:uid="{00000000-0005-0000-0000-00005F0C0000}"/>
    <cellStyle name="Normal 15 2 2 3 4" xfId="3298" xr:uid="{00000000-0005-0000-0000-0000600C0000}"/>
    <cellStyle name="Normal 15 2 2 3 5" xfId="2599" xr:uid="{00000000-0005-0000-0000-0000610C0000}"/>
    <cellStyle name="Normal 15 2 2 4" xfId="1370" xr:uid="{00000000-0005-0000-0000-0000620C0000}"/>
    <cellStyle name="Normal 15 2 2 4 2" xfId="4446" xr:uid="{00000000-0005-0000-0000-0000630C0000}"/>
    <cellStyle name="Normal 15 2 2 5" xfId="3533" xr:uid="{00000000-0005-0000-0000-0000640C0000}"/>
    <cellStyle name="Normal 15 2 2 6" xfId="2832" xr:uid="{00000000-0005-0000-0000-0000650C0000}"/>
    <cellStyle name="Normal 15 2 2 7" xfId="2133" xr:uid="{00000000-0005-0000-0000-0000660C0000}"/>
    <cellStyle name="Normal 15 2 3" xfId="675" xr:uid="{00000000-0005-0000-0000-0000670C0000}"/>
    <cellStyle name="Normal 15 2 3 2" xfId="1138" xr:uid="{00000000-0005-0000-0000-0000680C0000}"/>
    <cellStyle name="Normal 15 2 3 2 2" xfId="4217" xr:uid="{00000000-0005-0000-0000-0000690C0000}"/>
    <cellStyle name="Normal 15 2 3 3" xfId="1613" xr:uid="{00000000-0005-0000-0000-00006A0C0000}"/>
    <cellStyle name="Normal 15 2 3 3 2" xfId="4679" xr:uid="{00000000-0005-0000-0000-00006B0C0000}"/>
    <cellStyle name="Normal 15 2 3 4" xfId="3762" xr:uid="{00000000-0005-0000-0000-00006C0C0000}"/>
    <cellStyle name="Normal 15 2 3 5" xfId="3065" xr:uid="{00000000-0005-0000-0000-00006D0C0000}"/>
    <cellStyle name="Normal 15 2 3 6" xfId="2366" xr:uid="{00000000-0005-0000-0000-00006E0C0000}"/>
    <cellStyle name="Normal 15 2 4" xfId="911" xr:uid="{00000000-0005-0000-0000-00006F0C0000}"/>
    <cellStyle name="Normal 15 2 4 2" xfId="1858" xr:uid="{00000000-0005-0000-0000-0000700C0000}"/>
    <cellStyle name="Normal 15 2 4 2 2" xfId="4920" xr:uid="{00000000-0005-0000-0000-0000710C0000}"/>
    <cellStyle name="Normal 15 2 4 3" xfId="3990" xr:uid="{00000000-0005-0000-0000-0000720C0000}"/>
    <cellStyle name="Normal 15 2 4 4" xfId="3297" xr:uid="{00000000-0005-0000-0000-0000730C0000}"/>
    <cellStyle name="Normal 15 2 4 5" xfId="2598" xr:uid="{00000000-0005-0000-0000-0000740C0000}"/>
    <cellStyle name="Normal 15 2 5" xfId="1369" xr:uid="{00000000-0005-0000-0000-0000750C0000}"/>
    <cellStyle name="Normal 15 2 5 2" xfId="4445" xr:uid="{00000000-0005-0000-0000-0000760C0000}"/>
    <cellStyle name="Normal 15 2 6" xfId="3532" xr:uid="{00000000-0005-0000-0000-0000770C0000}"/>
    <cellStyle name="Normal 15 2 7" xfId="2831" xr:uid="{00000000-0005-0000-0000-0000780C0000}"/>
    <cellStyle name="Normal 15 2 8" xfId="2132" xr:uid="{00000000-0005-0000-0000-0000790C0000}"/>
    <cellStyle name="Normal 15 3" xfId="359" xr:uid="{00000000-0005-0000-0000-00007A0C0000}"/>
    <cellStyle name="Normal 15 3 2" xfId="677" xr:uid="{00000000-0005-0000-0000-00007B0C0000}"/>
    <cellStyle name="Normal 15 3 2 2" xfId="1140" xr:uid="{00000000-0005-0000-0000-00007C0C0000}"/>
    <cellStyle name="Normal 15 3 2 2 2" xfId="4219" xr:uid="{00000000-0005-0000-0000-00007D0C0000}"/>
    <cellStyle name="Normal 15 3 2 3" xfId="1615" xr:uid="{00000000-0005-0000-0000-00007E0C0000}"/>
    <cellStyle name="Normal 15 3 2 3 2" xfId="4681" xr:uid="{00000000-0005-0000-0000-00007F0C0000}"/>
    <cellStyle name="Normal 15 3 2 4" xfId="3764" xr:uid="{00000000-0005-0000-0000-0000800C0000}"/>
    <cellStyle name="Normal 15 3 2 5" xfId="3067" xr:uid="{00000000-0005-0000-0000-0000810C0000}"/>
    <cellStyle name="Normal 15 3 2 6" xfId="2368" xr:uid="{00000000-0005-0000-0000-0000820C0000}"/>
    <cellStyle name="Normal 15 3 3" xfId="913" xr:uid="{00000000-0005-0000-0000-0000830C0000}"/>
    <cellStyle name="Normal 15 3 3 2" xfId="1860" xr:uid="{00000000-0005-0000-0000-0000840C0000}"/>
    <cellStyle name="Normal 15 3 3 2 2" xfId="4922" xr:uid="{00000000-0005-0000-0000-0000850C0000}"/>
    <cellStyle name="Normal 15 3 3 3" xfId="3992" xr:uid="{00000000-0005-0000-0000-0000860C0000}"/>
    <cellStyle name="Normal 15 3 3 4" xfId="3299" xr:uid="{00000000-0005-0000-0000-0000870C0000}"/>
    <cellStyle name="Normal 15 3 3 5" xfId="2600" xr:uid="{00000000-0005-0000-0000-0000880C0000}"/>
    <cellStyle name="Normal 15 3 4" xfId="1371" xr:uid="{00000000-0005-0000-0000-0000890C0000}"/>
    <cellStyle name="Normal 15 3 4 2" xfId="4447" xr:uid="{00000000-0005-0000-0000-00008A0C0000}"/>
    <cellStyle name="Normal 15 3 5" xfId="3534" xr:uid="{00000000-0005-0000-0000-00008B0C0000}"/>
    <cellStyle name="Normal 15 3 6" xfId="2833" xr:uid="{00000000-0005-0000-0000-00008C0C0000}"/>
    <cellStyle name="Normal 15 3 7" xfId="2134" xr:uid="{00000000-0005-0000-0000-00008D0C0000}"/>
    <cellStyle name="Normal 15 4" xfId="674" xr:uid="{00000000-0005-0000-0000-00008E0C0000}"/>
    <cellStyle name="Normal 15 4 2" xfId="1137" xr:uid="{00000000-0005-0000-0000-00008F0C0000}"/>
    <cellStyle name="Normal 15 4 2 2" xfId="4216" xr:uid="{00000000-0005-0000-0000-0000900C0000}"/>
    <cellStyle name="Normal 15 4 3" xfId="1612" xr:uid="{00000000-0005-0000-0000-0000910C0000}"/>
    <cellStyle name="Normal 15 4 3 2" xfId="4678" xr:uid="{00000000-0005-0000-0000-0000920C0000}"/>
    <cellStyle name="Normal 15 4 4" xfId="3761" xr:uid="{00000000-0005-0000-0000-0000930C0000}"/>
    <cellStyle name="Normal 15 4 5" xfId="3064" xr:uid="{00000000-0005-0000-0000-0000940C0000}"/>
    <cellStyle name="Normal 15 4 6" xfId="2365" xr:uid="{00000000-0005-0000-0000-0000950C0000}"/>
    <cellStyle name="Normal 15 5" xfId="910" xr:uid="{00000000-0005-0000-0000-0000960C0000}"/>
    <cellStyle name="Normal 15 5 2" xfId="1857" xr:uid="{00000000-0005-0000-0000-0000970C0000}"/>
    <cellStyle name="Normal 15 5 2 2" xfId="4919" xr:uid="{00000000-0005-0000-0000-0000980C0000}"/>
    <cellStyle name="Normal 15 5 3" xfId="3989" xr:uid="{00000000-0005-0000-0000-0000990C0000}"/>
    <cellStyle name="Normal 15 5 4" xfId="3296" xr:uid="{00000000-0005-0000-0000-00009A0C0000}"/>
    <cellStyle name="Normal 15 5 5" xfId="2597" xr:uid="{00000000-0005-0000-0000-00009B0C0000}"/>
    <cellStyle name="Normal 15 6" xfId="1368" xr:uid="{00000000-0005-0000-0000-00009C0C0000}"/>
    <cellStyle name="Normal 15 6 2" xfId="4444" xr:uid="{00000000-0005-0000-0000-00009D0C0000}"/>
    <cellStyle name="Normal 15 7" xfId="3531" xr:uid="{00000000-0005-0000-0000-00009E0C0000}"/>
    <cellStyle name="Normal 15 8" xfId="2830" xr:uid="{00000000-0005-0000-0000-00009F0C0000}"/>
    <cellStyle name="Normal 15 9" xfId="2131" xr:uid="{00000000-0005-0000-0000-0000A00C0000}"/>
    <cellStyle name="Normal 16" xfId="360" xr:uid="{00000000-0005-0000-0000-0000A10C0000}"/>
    <cellStyle name="Normal 16 2" xfId="361" xr:uid="{00000000-0005-0000-0000-0000A20C0000}"/>
    <cellStyle name="Normal 16 2 2" xfId="679" xr:uid="{00000000-0005-0000-0000-0000A30C0000}"/>
    <cellStyle name="Normal 16 2 2 2" xfId="1142" xr:uid="{00000000-0005-0000-0000-0000A40C0000}"/>
    <cellStyle name="Normal 16 2 2 2 2" xfId="4221" xr:uid="{00000000-0005-0000-0000-0000A50C0000}"/>
    <cellStyle name="Normal 16 2 2 3" xfId="1617" xr:uid="{00000000-0005-0000-0000-0000A60C0000}"/>
    <cellStyle name="Normal 16 2 2 3 2" xfId="4683" xr:uid="{00000000-0005-0000-0000-0000A70C0000}"/>
    <cellStyle name="Normal 16 2 2 4" xfId="3766" xr:uid="{00000000-0005-0000-0000-0000A80C0000}"/>
    <cellStyle name="Normal 16 2 2 5" xfId="3069" xr:uid="{00000000-0005-0000-0000-0000A90C0000}"/>
    <cellStyle name="Normal 16 2 2 6" xfId="2370" xr:uid="{00000000-0005-0000-0000-0000AA0C0000}"/>
    <cellStyle name="Normal 16 2 3" xfId="915" xr:uid="{00000000-0005-0000-0000-0000AB0C0000}"/>
    <cellStyle name="Normal 16 2 3 2" xfId="1862" xr:uid="{00000000-0005-0000-0000-0000AC0C0000}"/>
    <cellStyle name="Normal 16 2 3 2 2" xfId="4924" xr:uid="{00000000-0005-0000-0000-0000AD0C0000}"/>
    <cellStyle name="Normal 16 2 3 3" xfId="3994" xr:uid="{00000000-0005-0000-0000-0000AE0C0000}"/>
    <cellStyle name="Normal 16 2 3 4" xfId="3301" xr:uid="{00000000-0005-0000-0000-0000AF0C0000}"/>
    <cellStyle name="Normal 16 2 3 5" xfId="2602" xr:uid="{00000000-0005-0000-0000-0000B00C0000}"/>
    <cellStyle name="Normal 16 2 4" xfId="1373" xr:uid="{00000000-0005-0000-0000-0000B10C0000}"/>
    <cellStyle name="Normal 16 2 4 2" xfId="4449" xr:uid="{00000000-0005-0000-0000-0000B20C0000}"/>
    <cellStyle name="Normal 16 2 5" xfId="3536" xr:uid="{00000000-0005-0000-0000-0000B30C0000}"/>
    <cellStyle name="Normal 16 2 6" xfId="2835" xr:uid="{00000000-0005-0000-0000-0000B40C0000}"/>
    <cellStyle name="Normal 16 2 7" xfId="2136" xr:uid="{00000000-0005-0000-0000-0000B50C0000}"/>
    <cellStyle name="Normal 16 3" xfId="678" xr:uid="{00000000-0005-0000-0000-0000B60C0000}"/>
    <cellStyle name="Normal 16 3 2" xfId="1141" xr:uid="{00000000-0005-0000-0000-0000B70C0000}"/>
    <cellStyle name="Normal 16 3 2 2" xfId="4220" xr:uid="{00000000-0005-0000-0000-0000B80C0000}"/>
    <cellStyle name="Normal 16 3 3" xfId="1616" xr:uid="{00000000-0005-0000-0000-0000B90C0000}"/>
    <cellStyle name="Normal 16 3 3 2" xfId="4682" xr:uid="{00000000-0005-0000-0000-0000BA0C0000}"/>
    <cellStyle name="Normal 16 3 4" xfId="3765" xr:uid="{00000000-0005-0000-0000-0000BB0C0000}"/>
    <cellStyle name="Normal 16 3 5" xfId="3068" xr:uid="{00000000-0005-0000-0000-0000BC0C0000}"/>
    <cellStyle name="Normal 16 3 6" xfId="2369" xr:uid="{00000000-0005-0000-0000-0000BD0C0000}"/>
    <cellStyle name="Normal 16 4" xfId="914" xr:uid="{00000000-0005-0000-0000-0000BE0C0000}"/>
    <cellStyle name="Normal 16 4 2" xfId="1861" xr:uid="{00000000-0005-0000-0000-0000BF0C0000}"/>
    <cellStyle name="Normal 16 4 2 2" xfId="4923" xr:uid="{00000000-0005-0000-0000-0000C00C0000}"/>
    <cellStyle name="Normal 16 4 3" xfId="3993" xr:uid="{00000000-0005-0000-0000-0000C10C0000}"/>
    <cellStyle name="Normal 16 4 4" xfId="3300" xr:uid="{00000000-0005-0000-0000-0000C20C0000}"/>
    <cellStyle name="Normal 16 4 5" xfId="2601" xr:uid="{00000000-0005-0000-0000-0000C30C0000}"/>
    <cellStyle name="Normal 16 5" xfId="1372" xr:uid="{00000000-0005-0000-0000-0000C40C0000}"/>
    <cellStyle name="Normal 16 5 2" xfId="4448" xr:uid="{00000000-0005-0000-0000-0000C50C0000}"/>
    <cellStyle name="Normal 16 6" xfId="3535" xr:uid="{00000000-0005-0000-0000-0000C60C0000}"/>
    <cellStyle name="Normal 16 7" xfId="2834" xr:uid="{00000000-0005-0000-0000-0000C70C0000}"/>
    <cellStyle name="Normal 16 8" xfId="2135" xr:uid="{00000000-0005-0000-0000-0000C80C0000}"/>
    <cellStyle name="Normal 16 9" xfId="5368" xr:uid="{8B5A631C-3546-4A69-84AB-1A7134DC2C86}"/>
    <cellStyle name="Normal 17" xfId="362" xr:uid="{00000000-0005-0000-0000-0000C90C0000}"/>
    <cellStyle name="Normal 18" xfId="363" xr:uid="{00000000-0005-0000-0000-0000CA0C0000}"/>
    <cellStyle name="Normal 18 10" xfId="2137" xr:uid="{00000000-0005-0000-0000-0000CB0C0000}"/>
    <cellStyle name="Normal 18 2" xfId="364" xr:uid="{00000000-0005-0000-0000-0000CC0C0000}"/>
    <cellStyle name="Normal 18 2 2" xfId="365" xr:uid="{00000000-0005-0000-0000-0000CD0C0000}"/>
    <cellStyle name="Normal 18 2 2 2" xfId="682" xr:uid="{00000000-0005-0000-0000-0000CE0C0000}"/>
    <cellStyle name="Normal 18 2 2 2 2" xfId="1145" xr:uid="{00000000-0005-0000-0000-0000CF0C0000}"/>
    <cellStyle name="Normal 18 2 2 2 2 2" xfId="4224" xr:uid="{00000000-0005-0000-0000-0000D00C0000}"/>
    <cellStyle name="Normal 18 2 2 2 3" xfId="1620" xr:uid="{00000000-0005-0000-0000-0000D10C0000}"/>
    <cellStyle name="Normal 18 2 2 2 3 2" xfId="4686" xr:uid="{00000000-0005-0000-0000-0000D20C0000}"/>
    <cellStyle name="Normal 18 2 2 2 4" xfId="3769" xr:uid="{00000000-0005-0000-0000-0000D30C0000}"/>
    <cellStyle name="Normal 18 2 2 2 5" xfId="3072" xr:uid="{00000000-0005-0000-0000-0000D40C0000}"/>
    <cellStyle name="Normal 18 2 2 2 6" xfId="2373" xr:uid="{00000000-0005-0000-0000-0000D50C0000}"/>
    <cellStyle name="Normal 18 2 2 3" xfId="918" xr:uid="{00000000-0005-0000-0000-0000D60C0000}"/>
    <cellStyle name="Normal 18 2 2 3 2" xfId="1865" xr:uid="{00000000-0005-0000-0000-0000D70C0000}"/>
    <cellStyle name="Normal 18 2 2 3 2 2" xfId="4927" xr:uid="{00000000-0005-0000-0000-0000D80C0000}"/>
    <cellStyle name="Normal 18 2 2 3 3" xfId="3997" xr:uid="{00000000-0005-0000-0000-0000D90C0000}"/>
    <cellStyle name="Normal 18 2 2 3 4" xfId="3304" xr:uid="{00000000-0005-0000-0000-0000DA0C0000}"/>
    <cellStyle name="Normal 18 2 2 3 5" xfId="2605" xr:uid="{00000000-0005-0000-0000-0000DB0C0000}"/>
    <cellStyle name="Normal 18 2 2 4" xfId="1376" xr:uid="{00000000-0005-0000-0000-0000DC0C0000}"/>
    <cellStyle name="Normal 18 2 2 4 2" xfId="4452" xr:uid="{00000000-0005-0000-0000-0000DD0C0000}"/>
    <cellStyle name="Normal 18 2 2 5" xfId="3539" xr:uid="{00000000-0005-0000-0000-0000DE0C0000}"/>
    <cellStyle name="Normal 18 2 2 6" xfId="2838" xr:uid="{00000000-0005-0000-0000-0000DF0C0000}"/>
    <cellStyle name="Normal 18 2 2 7" xfId="2139" xr:uid="{00000000-0005-0000-0000-0000E00C0000}"/>
    <cellStyle name="Normal 18 2 3" xfId="681" xr:uid="{00000000-0005-0000-0000-0000E10C0000}"/>
    <cellStyle name="Normal 18 2 3 2" xfId="1144" xr:uid="{00000000-0005-0000-0000-0000E20C0000}"/>
    <cellStyle name="Normal 18 2 3 2 2" xfId="4223" xr:uid="{00000000-0005-0000-0000-0000E30C0000}"/>
    <cellStyle name="Normal 18 2 3 3" xfId="1619" xr:uid="{00000000-0005-0000-0000-0000E40C0000}"/>
    <cellStyle name="Normal 18 2 3 3 2" xfId="4685" xr:uid="{00000000-0005-0000-0000-0000E50C0000}"/>
    <cellStyle name="Normal 18 2 3 4" xfId="3768" xr:uid="{00000000-0005-0000-0000-0000E60C0000}"/>
    <cellStyle name="Normal 18 2 3 5" xfId="3071" xr:uid="{00000000-0005-0000-0000-0000E70C0000}"/>
    <cellStyle name="Normal 18 2 3 6" xfId="2372" xr:uid="{00000000-0005-0000-0000-0000E80C0000}"/>
    <cellStyle name="Normal 18 2 4" xfId="917" xr:uid="{00000000-0005-0000-0000-0000E90C0000}"/>
    <cellStyle name="Normal 18 2 4 2" xfId="1864" xr:uid="{00000000-0005-0000-0000-0000EA0C0000}"/>
    <cellStyle name="Normal 18 2 4 2 2" xfId="4926" xr:uid="{00000000-0005-0000-0000-0000EB0C0000}"/>
    <cellStyle name="Normal 18 2 4 3" xfId="3996" xr:uid="{00000000-0005-0000-0000-0000EC0C0000}"/>
    <cellStyle name="Normal 18 2 4 4" xfId="3303" xr:uid="{00000000-0005-0000-0000-0000ED0C0000}"/>
    <cellStyle name="Normal 18 2 4 5" xfId="2604" xr:uid="{00000000-0005-0000-0000-0000EE0C0000}"/>
    <cellStyle name="Normal 18 2 5" xfId="1375" xr:uid="{00000000-0005-0000-0000-0000EF0C0000}"/>
    <cellStyle name="Normal 18 2 5 2" xfId="4451" xr:uid="{00000000-0005-0000-0000-0000F00C0000}"/>
    <cellStyle name="Normal 18 2 6" xfId="3538" xr:uid="{00000000-0005-0000-0000-0000F10C0000}"/>
    <cellStyle name="Normal 18 2 7" xfId="2837" xr:uid="{00000000-0005-0000-0000-0000F20C0000}"/>
    <cellStyle name="Normal 18 2 8" xfId="2138" xr:uid="{00000000-0005-0000-0000-0000F30C0000}"/>
    <cellStyle name="Normal 18 3" xfId="366" xr:uid="{00000000-0005-0000-0000-0000F40C0000}"/>
    <cellStyle name="Normal 18 3 2" xfId="367" xr:uid="{00000000-0005-0000-0000-0000F50C0000}"/>
    <cellStyle name="Normal 18 3 2 2" xfId="684" xr:uid="{00000000-0005-0000-0000-0000F60C0000}"/>
    <cellStyle name="Normal 18 3 2 2 2" xfId="1147" xr:uid="{00000000-0005-0000-0000-0000F70C0000}"/>
    <cellStyle name="Normal 18 3 2 2 2 2" xfId="4226" xr:uid="{00000000-0005-0000-0000-0000F80C0000}"/>
    <cellStyle name="Normal 18 3 2 2 3" xfId="1622" xr:uid="{00000000-0005-0000-0000-0000F90C0000}"/>
    <cellStyle name="Normal 18 3 2 2 3 2" xfId="4688" xr:uid="{00000000-0005-0000-0000-0000FA0C0000}"/>
    <cellStyle name="Normal 18 3 2 2 4" xfId="3771" xr:uid="{00000000-0005-0000-0000-0000FB0C0000}"/>
    <cellStyle name="Normal 18 3 2 2 5" xfId="3074" xr:uid="{00000000-0005-0000-0000-0000FC0C0000}"/>
    <cellStyle name="Normal 18 3 2 2 6" xfId="2375" xr:uid="{00000000-0005-0000-0000-0000FD0C0000}"/>
    <cellStyle name="Normal 18 3 2 3" xfId="920" xr:uid="{00000000-0005-0000-0000-0000FE0C0000}"/>
    <cellStyle name="Normal 18 3 2 3 2" xfId="1867" xr:uid="{00000000-0005-0000-0000-0000FF0C0000}"/>
    <cellStyle name="Normal 18 3 2 3 2 2" xfId="4929" xr:uid="{00000000-0005-0000-0000-0000000D0000}"/>
    <cellStyle name="Normal 18 3 2 3 3" xfId="3999" xr:uid="{00000000-0005-0000-0000-0000010D0000}"/>
    <cellStyle name="Normal 18 3 2 3 4" xfId="3306" xr:uid="{00000000-0005-0000-0000-0000020D0000}"/>
    <cellStyle name="Normal 18 3 2 3 5" xfId="2607" xr:uid="{00000000-0005-0000-0000-0000030D0000}"/>
    <cellStyle name="Normal 18 3 2 4" xfId="1378" xr:uid="{00000000-0005-0000-0000-0000040D0000}"/>
    <cellStyle name="Normal 18 3 2 4 2" xfId="4454" xr:uid="{00000000-0005-0000-0000-0000050D0000}"/>
    <cellStyle name="Normal 18 3 2 5" xfId="3541" xr:uid="{00000000-0005-0000-0000-0000060D0000}"/>
    <cellStyle name="Normal 18 3 2 6" xfId="2840" xr:uid="{00000000-0005-0000-0000-0000070D0000}"/>
    <cellStyle name="Normal 18 3 2 7" xfId="2141" xr:uid="{00000000-0005-0000-0000-0000080D0000}"/>
    <cellStyle name="Normal 18 3 3" xfId="683" xr:uid="{00000000-0005-0000-0000-0000090D0000}"/>
    <cellStyle name="Normal 18 3 3 2" xfId="1146" xr:uid="{00000000-0005-0000-0000-00000A0D0000}"/>
    <cellStyle name="Normal 18 3 3 2 2" xfId="4225" xr:uid="{00000000-0005-0000-0000-00000B0D0000}"/>
    <cellStyle name="Normal 18 3 3 3" xfId="1621" xr:uid="{00000000-0005-0000-0000-00000C0D0000}"/>
    <cellStyle name="Normal 18 3 3 3 2" xfId="4687" xr:uid="{00000000-0005-0000-0000-00000D0D0000}"/>
    <cellStyle name="Normal 18 3 3 4" xfId="3770" xr:uid="{00000000-0005-0000-0000-00000E0D0000}"/>
    <cellStyle name="Normal 18 3 3 5" xfId="3073" xr:uid="{00000000-0005-0000-0000-00000F0D0000}"/>
    <cellStyle name="Normal 18 3 3 6" xfId="2374" xr:uid="{00000000-0005-0000-0000-0000100D0000}"/>
    <cellStyle name="Normal 18 3 4" xfId="919" xr:uid="{00000000-0005-0000-0000-0000110D0000}"/>
    <cellStyle name="Normal 18 3 4 2" xfId="1866" xr:uid="{00000000-0005-0000-0000-0000120D0000}"/>
    <cellStyle name="Normal 18 3 4 2 2" xfId="4928" xr:uid="{00000000-0005-0000-0000-0000130D0000}"/>
    <cellStyle name="Normal 18 3 4 3" xfId="3998" xr:uid="{00000000-0005-0000-0000-0000140D0000}"/>
    <cellStyle name="Normal 18 3 4 4" xfId="3305" xr:uid="{00000000-0005-0000-0000-0000150D0000}"/>
    <cellStyle name="Normal 18 3 4 5" xfId="2606" xr:uid="{00000000-0005-0000-0000-0000160D0000}"/>
    <cellStyle name="Normal 18 3 5" xfId="1377" xr:uid="{00000000-0005-0000-0000-0000170D0000}"/>
    <cellStyle name="Normal 18 3 5 2" xfId="4453" xr:uid="{00000000-0005-0000-0000-0000180D0000}"/>
    <cellStyle name="Normal 18 3 6" xfId="3540" xr:uid="{00000000-0005-0000-0000-0000190D0000}"/>
    <cellStyle name="Normal 18 3 7" xfId="2839" xr:uid="{00000000-0005-0000-0000-00001A0D0000}"/>
    <cellStyle name="Normal 18 3 8" xfId="2140" xr:uid="{00000000-0005-0000-0000-00001B0D0000}"/>
    <cellStyle name="Normal 18 4" xfId="368" xr:uid="{00000000-0005-0000-0000-00001C0D0000}"/>
    <cellStyle name="Normal 18 4 2" xfId="685" xr:uid="{00000000-0005-0000-0000-00001D0D0000}"/>
    <cellStyle name="Normal 18 4 2 2" xfId="1148" xr:uid="{00000000-0005-0000-0000-00001E0D0000}"/>
    <cellStyle name="Normal 18 4 2 2 2" xfId="4227" xr:uid="{00000000-0005-0000-0000-00001F0D0000}"/>
    <cellStyle name="Normal 18 4 2 3" xfId="1623" xr:uid="{00000000-0005-0000-0000-0000200D0000}"/>
    <cellStyle name="Normal 18 4 2 3 2" xfId="4689" xr:uid="{00000000-0005-0000-0000-0000210D0000}"/>
    <cellStyle name="Normal 18 4 2 4" xfId="3772" xr:uid="{00000000-0005-0000-0000-0000220D0000}"/>
    <cellStyle name="Normal 18 4 2 5" xfId="3075" xr:uid="{00000000-0005-0000-0000-0000230D0000}"/>
    <cellStyle name="Normal 18 4 2 6" xfId="2376" xr:uid="{00000000-0005-0000-0000-0000240D0000}"/>
    <cellStyle name="Normal 18 4 3" xfId="921" xr:uid="{00000000-0005-0000-0000-0000250D0000}"/>
    <cellStyle name="Normal 18 4 3 2" xfId="1868" xr:uid="{00000000-0005-0000-0000-0000260D0000}"/>
    <cellStyle name="Normal 18 4 3 2 2" xfId="4930" xr:uid="{00000000-0005-0000-0000-0000270D0000}"/>
    <cellStyle name="Normal 18 4 3 3" xfId="4000" xr:uid="{00000000-0005-0000-0000-0000280D0000}"/>
    <cellStyle name="Normal 18 4 3 4" xfId="3307" xr:uid="{00000000-0005-0000-0000-0000290D0000}"/>
    <cellStyle name="Normal 18 4 3 5" xfId="2608" xr:uid="{00000000-0005-0000-0000-00002A0D0000}"/>
    <cellStyle name="Normal 18 4 4" xfId="1379" xr:uid="{00000000-0005-0000-0000-00002B0D0000}"/>
    <cellStyle name="Normal 18 4 4 2" xfId="4455" xr:uid="{00000000-0005-0000-0000-00002C0D0000}"/>
    <cellStyle name="Normal 18 4 5" xfId="3542" xr:uid="{00000000-0005-0000-0000-00002D0D0000}"/>
    <cellStyle name="Normal 18 4 6" xfId="2841" xr:uid="{00000000-0005-0000-0000-00002E0D0000}"/>
    <cellStyle name="Normal 18 4 7" xfId="2142" xr:uid="{00000000-0005-0000-0000-00002F0D0000}"/>
    <cellStyle name="Normal 18 5" xfId="680" xr:uid="{00000000-0005-0000-0000-0000300D0000}"/>
    <cellStyle name="Normal 18 5 2" xfId="1143" xr:uid="{00000000-0005-0000-0000-0000310D0000}"/>
    <cellStyle name="Normal 18 5 2 2" xfId="4222" xr:uid="{00000000-0005-0000-0000-0000320D0000}"/>
    <cellStyle name="Normal 18 5 3" xfId="1618" xr:uid="{00000000-0005-0000-0000-0000330D0000}"/>
    <cellStyle name="Normal 18 5 3 2" xfId="4684" xr:uid="{00000000-0005-0000-0000-0000340D0000}"/>
    <cellStyle name="Normal 18 5 4" xfId="3767" xr:uid="{00000000-0005-0000-0000-0000350D0000}"/>
    <cellStyle name="Normal 18 5 5" xfId="3070" xr:uid="{00000000-0005-0000-0000-0000360D0000}"/>
    <cellStyle name="Normal 18 5 6" xfId="2371" xr:uid="{00000000-0005-0000-0000-0000370D0000}"/>
    <cellStyle name="Normal 18 6" xfId="916" xr:uid="{00000000-0005-0000-0000-0000380D0000}"/>
    <cellStyle name="Normal 18 6 2" xfId="1863" xr:uid="{00000000-0005-0000-0000-0000390D0000}"/>
    <cellStyle name="Normal 18 6 2 2" xfId="4925" xr:uid="{00000000-0005-0000-0000-00003A0D0000}"/>
    <cellStyle name="Normal 18 6 3" xfId="3995" xr:uid="{00000000-0005-0000-0000-00003B0D0000}"/>
    <cellStyle name="Normal 18 6 4" xfId="3302" xr:uid="{00000000-0005-0000-0000-00003C0D0000}"/>
    <cellStyle name="Normal 18 6 5" xfId="2603" xr:uid="{00000000-0005-0000-0000-00003D0D0000}"/>
    <cellStyle name="Normal 18 7" xfId="1374" xr:uid="{00000000-0005-0000-0000-00003E0D0000}"/>
    <cellStyle name="Normal 18 7 2" xfId="4450" xr:uid="{00000000-0005-0000-0000-00003F0D0000}"/>
    <cellStyle name="Normal 18 8" xfId="3537" xr:uid="{00000000-0005-0000-0000-0000400D0000}"/>
    <cellStyle name="Normal 18 9" xfId="2836" xr:uid="{00000000-0005-0000-0000-0000410D0000}"/>
    <cellStyle name="Normal 19" xfId="369" xr:uid="{00000000-0005-0000-0000-0000420D0000}"/>
    <cellStyle name="Normal 19 2" xfId="370" xr:uid="{00000000-0005-0000-0000-0000430D0000}"/>
    <cellStyle name="Normal 19 3" xfId="371" xr:uid="{00000000-0005-0000-0000-0000440D0000}"/>
    <cellStyle name="Normal 19 3 2" xfId="687" xr:uid="{00000000-0005-0000-0000-0000450D0000}"/>
    <cellStyle name="Normal 19 3 2 2" xfId="1150" xr:uid="{00000000-0005-0000-0000-0000460D0000}"/>
    <cellStyle name="Normal 19 3 2 2 2" xfId="4229" xr:uid="{00000000-0005-0000-0000-0000470D0000}"/>
    <cellStyle name="Normal 19 3 2 3" xfId="1625" xr:uid="{00000000-0005-0000-0000-0000480D0000}"/>
    <cellStyle name="Normal 19 3 2 3 2" xfId="4691" xr:uid="{00000000-0005-0000-0000-0000490D0000}"/>
    <cellStyle name="Normal 19 3 2 4" xfId="3774" xr:uid="{00000000-0005-0000-0000-00004A0D0000}"/>
    <cellStyle name="Normal 19 3 2 5" xfId="3077" xr:uid="{00000000-0005-0000-0000-00004B0D0000}"/>
    <cellStyle name="Normal 19 3 2 6" xfId="2378" xr:uid="{00000000-0005-0000-0000-00004C0D0000}"/>
    <cellStyle name="Normal 19 3 3" xfId="923" xr:uid="{00000000-0005-0000-0000-00004D0D0000}"/>
    <cellStyle name="Normal 19 3 3 2" xfId="1870" xr:uid="{00000000-0005-0000-0000-00004E0D0000}"/>
    <cellStyle name="Normal 19 3 3 2 2" xfId="4932" xr:uid="{00000000-0005-0000-0000-00004F0D0000}"/>
    <cellStyle name="Normal 19 3 3 3" xfId="4002" xr:uid="{00000000-0005-0000-0000-0000500D0000}"/>
    <cellStyle name="Normal 19 3 3 4" xfId="3309" xr:uid="{00000000-0005-0000-0000-0000510D0000}"/>
    <cellStyle name="Normal 19 3 3 5" xfId="2610" xr:uid="{00000000-0005-0000-0000-0000520D0000}"/>
    <cellStyle name="Normal 19 3 4" xfId="1381" xr:uid="{00000000-0005-0000-0000-0000530D0000}"/>
    <cellStyle name="Normal 19 3 4 2" xfId="4457" xr:uid="{00000000-0005-0000-0000-0000540D0000}"/>
    <cellStyle name="Normal 19 3 5" xfId="3544" xr:uid="{00000000-0005-0000-0000-0000550D0000}"/>
    <cellStyle name="Normal 19 3 6" xfId="2843" xr:uid="{00000000-0005-0000-0000-0000560D0000}"/>
    <cellStyle name="Normal 19 3 7" xfId="2144" xr:uid="{00000000-0005-0000-0000-0000570D0000}"/>
    <cellStyle name="Normal 19 4" xfId="686" xr:uid="{00000000-0005-0000-0000-0000580D0000}"/>
    <cellStyle name="Normal 19 4 2" xfId="1149" xr:uid="{00000000-0005-0000-0000-0000590D0000}"/>
    <cellStyle name="Normal 19 4 2 2" xfId="4228" xr:uid="{00000000-0005-0000-0000-00005A0D0000}"/>
    <cellStyle name="Normal 19 4 3" xfId="1624" xr:uid="{00000000-0005-0000-0000-00005B0D0000}"/>
    <cellStyle name="Normal 19 4 3 2" xfId="4690" xr:uid="{00000000-0005-0000-0000-00005C0D0000}"/>
    <cellStyle name="Normal 19 4 4" xfId="3773" xr:uid="{00000000-0005-0000-0000-00005D0D0000}"/>
    <cellStyle name="Normal 19 4 5" xfId="3076" xr:uid="{00000000-0005-0000-0000-00005E0D0000}"/>
    <cellStyle name="Normal 19 4 6" xfId="2377" xr:uid="{00000000-0005-0000-0000-00005F0D0000}"/>
    <cellStyle name="Normal 19 5" xfId="922" xr:uid="{00000000-0005-0000-0000-0000600D0000}"/>
    <cellStyle name="Normal 19 5 2" xfId="1869" xr:uid="{00000000-0005-0000-0000-0000610D0000}"/>
    <cellStyle name="Normal 19 5 2 2" xfId="4931" xr:uid="{00000000-0005-0000-0000-0000620D0000}"/>
    <cellStyle name="Normal 19 5 3" xfId="4001" xr:uid="{00000000-0005-0000-0000-0000630D0000}"/>
    <cellStyle name="Normal 19 5 4" xfId="3308" xr:uid="{00000000-0005-0000-0000-0000640D0000}"/>
    <cellStyle name="Normal 19 5 5" xfId="2609" xr:uid="{00000000-0005-0000-0000-0000650D0000}"/>
    <cellStyle name="Normal 19 6" xfId="1380" xr:uid="{00000000-0005-0000-0000-0000660D0000}"/>
    <cellStyle name="Normal 19 6 2" xfId="4456" xr:uid="{00000000-0005-0000-0000-0000670D0000}"/>
    <cellStyle name="Normal 19 7" xfId="3543" xr:uid="{00000000-0005-0000-0000-0000680D0000}"/>
    <cellStyle name="Normal 19 8" xfId="2842" xr:uid="{00000000-0005-0000-0000-0000690D0000}"/>
    <cellStyle name="Normal 19 9" xfId="2143" xr:uid="{00000000-0005-0000-0000-00006A0D0000}"/>
    <cellStyle name="Normal 2" xfId="125" xr:uid="{00000000-0005-0000-0000-00006B0D0000}"/>
    <cellStyle name="Normal 2 2" xfId="372" xr:uid="{00000000-0005-0000-0000-00006C0D0000}"/>
    <cellStyle name="Normal 2 2 2" xfId="373" xr:uid="{00000000-0005-0000-0000-00006D0D0000}"/>
    <cellStyle name="Normal 2 2 2 2" xfId="374" xr:uid="{00000000-0005-0000-0000-00006E0D0000}"/>
    <cellStyle name="Normal 2 2 2 2 2" xfId="5366" xr:uid="{E333D825-B597-4219-8B81-6EE03864901F}"/>
    <cellStyle name="Normal 2 2 2 3" xfId="5362" xr:uid="{AEE73878-82B3-4040-839D-861DAB950D4E}"/>
    <cellStyle name="Normal 2 2 3" xfId="5358" xr:uid="{32744DFF-EADD-452C-9CED-494629534FD0}"/>
    <cellStyle name="Normal 2 254" xfId="1968" xr:uid="{00000000-0005-0000-0000-00006F0D0000}"/>
    <cellStyle name="Normal 2 3" xfId="375" xr:uid="{00000000-0005-0000-0000-0000700D0000}"/>
    <cellStyle name="Normal 2 3 10" xfId="2145" xr:uid="{00000000-0005-0000-0000-0000710D0000}"/>
    <cellStyle name="Normal 2 3 11" xfId="5395" xr:uid="{B3A6D7C5-7848-4461-8007-5FD128608008}"/>
    <cellStyle name="Normal 2 3 2" xfId="376" xr:uid="{00000000-0005-0000-0000-0000720D0000}"/>
    <cellStyle name="Normal 2 3 2 2" xfId="377" xr:uid="{00000000-0005-0000-0000-0000730D0000}"/>
    <cellStyle name="Normal 2 3 2 2 2" xfId="690" xr:uid="{00000000-0005-0000-0000-0000740D0000}"/>
    <cellStyle name="Normal 2 3 2 2 2 2" xfId="1153" xr:uid="{00000000-0005-0000-0000-0000750D0000}"/>
    <cellStyle name="Normal 2 3 2 2 2 2 2" xfId="4232" xr:uid="{00000000-0005-0000-0000-0000760D0000}"/>
    <cellStyle name="Normal 2 3 2 2 2 3" xfId="1628" xr:uid="{00000000-0005-0000-0000-0000770D0000}"/>
    <cellStyle name="Normal 2 3 2 2 2 3 2" xfId="4694" xr:uid="{00000000-0005-0000-0000-0000780D0000}"/>
    <cellStyle name="Normal 2 3 2 2 2 4" xfId="3777" xr:uid="{00000000-0005-0000-0000-0000790D0000}"/>
    <cellStyle name="Normal 2 3 2 2 2 5" xfId="3080" xr:uid="{00000000-0005-0000-0000-00007A0D0000}"/>
    <cellStyle name="Normal 2 3 2 2 2 6" xfId="2381" xr:uid="{00000000-0005-0000-0000-00007B0D0000}"/>
    <cellStyle name="Normal 2 3 2 2 3" xfId="926" xr:uid="{00000000-0005-0000-0000-00007C0D0000}"/>
    <cellStyle name="Normal 2 3 2 2 3 2" xfId="1873" xr:uid="{00000000-0005-0000-0000-00007D0D0000}"/>
    <cellStyle name="Normal 2 3 2 2 3 2 2" xfId="4935" xr:uid="{00000000-0005-0000-0000-00007E0D0000}"/>
    <cellStyle name="Normal 2 3 2 2 3 3" xfId="4005" xr:uid="{00000000-0005-0000-0000-00007F0D0000}"/>
    <cellStyle name="Normal 2 3 2 2 3 4" xfId="3312" xr:uid="{00000000-0005-0000-0000-0000800D0000}"/>
    <cellStyle name="Normal 2 3 2 2 3 5" xfId="2613" xr:uid="{00000000-0005-0000-0000-0000810D0000}"/>
    <cellStyle name="Normal 2 3 2 2 4" xfId="1384" xr:uid="{00000000-0005-0000-0000-0000820D0000}"/>
    <cellStyle name="Normal 2 3 2 2 4 2" xfId="4460" xr:uid="{00000000-0005-0000-0000-0000830D0000}"/>
    <cellStyle name="Normal 2 3 2 2 5" xfId="3547" xr:uid="{00000000-0005-0000-0000-0000840D0000}"/>
    <cellStyle name="Normal 2 3 2 2 6" xfId="2846" xr:uid="{00000000-0005-0000-0000-0000850D0000}"/>
    <cellStyle name="Normal 2 3 2 2 7" xfId="2147" xr:uid="{00000000-0005-0000-0000-0000860D0000}"/>
    <cellStyle name="Normal 2 3 2 3" xfId="689" xr:uid="{00000000-0005-0000-0000-0000870D0000}"/>
    <cellStyle name="Normal 2 3 2 3 2" xfId="1152" xr:uid="{00000000-0005-0000-0000-0000880D0000}"/>
    <cellStyle name="Normal 2 3 2 3 2 2" xfId="4231" xr:uid="{00000000-0005-0000-0000-0000890D0000}"/>
    <cellStyle name="Normal 2 3 2 3 3" xfId="1627" xr:uid="{00000000-0005-0000-0000-00008A0D0000}"/>
    <cellStyle name="Normal 2 3 2 3 3 2" xfId="4693" xr:uid="{00000000-0005-0000-0000-00008B0D0000}"/>
    <cellStyle name="Normal 2 3 2 3 4" xfId="3776" xr:uid="{00000000-0005-0000-0000-00008C0D0000}"/>
    <cellStyle name="Normal 2 3 2 3 5" xfId="3079" xr:uid="{00000000-0005-0000-0000-00008D0D0000}"/>
    <cellStyle name="Normal 2 3 2 3 6" xfId="2380" xr:uid="{00000000-0005-0000-0000-00008E0D0000}"/>
    <cellStyle name="Normal 2 3 2 4" xfId="925" xr:uid="{00000000-0005-0000-0000-00008F0D0000}"/>
    <cellStyle name="Normal 2 3 2 4 2" xfId="1872" xr:uid="{00000000-0005-0000-0000-0000900D0000}"/>
    <cellStyle name="Normal 2 3 2 4 2 2" xfId="4934" xr:uid="{00000000-0005-0000-0000-0000910D0000}"/>
    <cellStyle name="Normal 2 3 2 4 3" xfId="4004" xr:uid="{00000000-0005-0000-0000-0000920D0000}"/>
    <cellStyle name="Normal 2 3 2 4 4" xfId="3311" xr:uid="{00000000-0005-0000-0000-0000930D0000}"/>
    <cellStyle name="Normal 2 3 2 4 5" xfId="2612" xr:uid="{00000000-0005-0000-0000-0000940D0000}"/>
    <cellStyle name="Normal 2 3 2 5" xfId="1383" xr:uid="{00000000-0005-0000-0000-0000950D0000}"/>
    <cellStyle name="Normal 2 3 2 5 2" xfId="4459" xr:uid="{00000000-0005-0000-0000-0000960D0000}"/>
    <cellStyle name="Normal 2 3 2 6" xfId="3546" xr:uid="{00000000-0005-0000-0000-0000970D0000}"/>
    <cellStyle name="Normal 2 3 2 7" xfId="2845" xr:uid="{00000000-0005-0000-0000-0000980D0000}"/>
    <cellStyle name="Normal 2 3 2 8" xfId="2146" xr:uid="{00000000-0005-0000-0000-0000990D0000}"/>
    <cellStyle name="Normal 2 3 3" xfId="378" xr:uid="{00000000-0005-0000-0000-00009A0D0000}"/>
    <cellStyle name="Normal 2 3 3 2" xfId="691" xr:uid="{00000000-0005-0000-0000-00009B0D0000}"/>
    <cellStyle name="Normal 2 3 3 2 2" xfId="1154" xr:uid="{00000000-0005-0000-0000-00009C0D0000}"/>
    <cellStyle name="Normal 2 3 3 2 2 2" xfId="4233" xr:uid="{00000000-0005-0000-0000-00009D0D0000}"/>
    <cellStyle name="Normal 2 3 3 2 3" xfId="1629" xr:uid="{00000000-0005-0000-0000-00009E0D0000}"/>
    <cellStyle name="Normal 2 3 3 2 3 2" xfId="4695" xr:uid="{00000000-0005-0000-0000-00009F0D0000}"/>
    <cellStyle name="Normal 2 3 3 2 4" xfId="3778" xr:uid="{00000000-0005-0000-0000-0000A00D0000}"/>
    <cellStyle name="Normal 2 3 3 2 5" xfId="3081" xr:uid="{00000000-0005-0000-0000-0000A10D0000}"/>
    <cellStyle name="Normal 2 3 3 2 6" xfId="2382" xr:uid="{00000000-0005-0000-0000-0000A20D0000}"/>
    <cellStyle name="Normal 2 3 3 3" xfId="927" xr:uid="{00000000-0005-0000-0000-0000A30D0000}"/>
    <cellStyle name="Normal 2 3 3 3 2" xfId="1874" xr:uid="{00000000-0005-0000-0000-0000A40D0000}"/>
    <cellStyle name="Normal 2 3 3 3 2 2" xfId="4936" xr:uid="{00000000-0005-0000-0000-0000A50D0000}"/>
    <cellStyle name="Normal 2 3 3 3 3" xfId="4006" xr:uid="{00000000-0005-0000-0000-0000A60D0000}"/>
    <cellStyle name="Normal 2 3 3 3 4" xfId="3313" xr:uid="{00000000-0005-0000-0000-0000A70D0000}"/>
    <cellStyle name="Normal 2 3 3 3 5" xfId="2614" xr:uid="{00000000-0005-0000-0000-0000A80D0000}"/>
    <cellStyle name="Normal 2 3 3 4" xfId="1385" xr:uid="{00000000-0005-0000-0000-0000A90D0000}"/>
    <cellStyle name="Normal 2 3 3 4 2" xfId="4461" xr:uid="{00000000-0005-0000-0000-0000AA0D0000}"/>
    <cellStyle name="Normal 2 3 3 5" xfId="3548" xr:uid="{00000000-0005-0000-0000-0000AB0D0000}"/>
    <cellStyle name="Normal 2 3 3 6" xfId="2847" xr:uid="{00000000-0005-0000-0000-0000AC0D0000}"/>
    <cellStyle name="Normal 2 3 3 7" xfId="2148" xr:uid="{00000000-0005-0000-0000-0000AD0D0000}"/>
    <cellStyle name="Normal 2 3 4" xfId="688" xr:uid="{00000000-0005-0000-0000-0000AE0D0000}"/>
    <cellStyle name="Normal 2 3 4 2" xfId="1151" xr:uid="{00000000-0005-0000-0000-0000AF0D0000}"/>
    <cellStyle name="Normal 2 3 4 2 2" xfId="4230" xr:uid="{00000000-0005-0000-0000-0000B00D0000}"/>
    <cellStyle name="Normal 2 3 4 3" xfId="1626" xr:uid="{00000000-0005-0000-0000-0000B10D0000}"/>
    <cellStyle name="Normal 2 3 4 3 2" xfId="4692" xr:uid="{00000000-0005-0000-0000-0000B20D0000}"/>
    <cellStyle name="Normal 2 3 4 4" xfId="3775" xr:uid="{00000000-0005-0000-0000-0000B30D0000}"/>
    <cellStyle name="Normal 2 3 4 5" xfId="3078" xr:uid="{00000000-0005-0000-0000-0000B40D0000}"/>
    <cellStyle name="Normal 2 3 4 6" xfId="2379" xr:uid="{00000000-0005-0000-0000-0000B50D0000}"/>
    <cellStyle name="Normal 2 3 5" xfId="924" xr:uid="{00000000-0005-0000-0000-0000B60D0000}"/>
    <cellStyle name="Normal 2 3 5 2" xfId="1871" xr:uid="{00000000-0005-0000-0000-0000B70D0000}"/>
    <cellStyle name="Normal 2 3 5 2 2" xfId="4933" xr:uid="{00000000-0005-0000-0000-0000B80D0000}"/>
    <cellStyle name="Normal 2 3 5 3" xfId="4003" xr:uid="{00000000-0005-0000-0000-0000B90D0000}"/>
    <cellStyle name="Normal 2 3 5 4" xfId="3310" xr:uid="{00000000-0005-0000-0000-0000BA0D0000}"/>
    <cellStyle name="Normal 2 3 5 5" xfId="2611" xr:uid="{00000000-0005-0000-0000-0000BB0D0000}"/>
    <cellStyle name="Normal 2 3 6" xfId="1382" xr:uid="{00000000-0005-0000-0000-0000BC0D0000}"/>
    <cellStyle name="Normal 2 3 6 2" xfId="4458" xr:uid="{00000000-0005-0000-0000-0000BD0D0000}"/>
    <cellStyle name="Normal 2 3 7" xfId="1966" xr:uid="{00000000-0005-0000-0000-0000BE0D0000}"/>
    <cellStyle name="Normal 2 3 7 2" xfId="3545" xr:uid="{00000000-0005-0000-0000-0000BF0D0000}"/>
    <cellStyle name="Normal 2 3 8" xfId="2844" xr:uid="{00000000-0005-0000-0000-0000C00D0000}"/>
    <cellStyle name="Normal 2 3 9" xfId="5025" xr:uid="{00000000-0005-0000-0000-0000C10D0000}"/>
    <cellStyle name="Normal 2 4" xfId="379" xr:uid="{00000000-0005-0000-0000-0000C20D0000}"/>
    <cellStyle name="Normal 2 4 2" xfId="380" xr:uid="{00000000-0005-0000-0000-0000C30D0000}"/>
    <cellStyle name="Normal 2 4 2 2" xfId="693" xr:uid="{00000000-0005-0000-0000-0000C40D0000}"/>
    <cellStyle name="Normal 2 4 2 2 2" xfId="1156" xr:uid="{00000000-0005-0000-0000-0000C50D0000}"/>
    <cellStyle name="Normal 2 4 2 2 2 2" xfId="4235" xr:uid="{00000000-0005-0000-0000-0000C60D0000}"/>
    <cellStyle name="Normal 2 4 2 2 3" xfId="1631" xr:uid="{00000000-0005-0000-0000-0000C70D0000}"/>
    <cellStyle name="Normal 2 4 2 2 3 2" xfId="4697" xr:uid="{00000000-0005-0000-0000-0000C80D0000}"/>
    <cellStyle name="Normal 2 4 2 2 4" xfId="3780" xr:uid="{00000000-0005-0000-0000-0000C90D0000}"/>
    <cellStyle name="Normal 2 4 2 2 5" xfId="3083" xr:uid="{00000000-0005-0000-0000-0000CA0D0000}"/>
    <cellStyle name="Normal 2 4 2 2 6" xfId="2384" xr:uid="{00000000-0005-0000-0000-0000CB0D0000}"/>
    <cellStyle name="Normal 2 4 2 3" xfId="929" xr:uid="{00000000-0005-0000-0000-0000CC0D0000}"/>
    <cellStyle name="Normal 2 4 2 3 2" xfId="1876" xr:uid="{00000000-0005-0000-0000-0000CD0D0000}"/>
    <cellStyle name="Normal 2 4 2 3 2 2" xfId="4938" xr:uid="{00000000-0005-0000-0000-0000CE0D0000}"/>
    <cellStyle name="Normal 2 4 2 3 3" xfId="4008" xr:uid="{00000000-0005-0000-0000-0000CF0D0000}"/>
    <cellStyle name="Normal 2 4 2 3 4" xfId="3315" xr:uid="{00000000-0005-0000-0000-0000D00D0000}"/>
    <cellStyle name="Normal 2 4 2 3 5" xfId="2616" xr:uid="{00000000-0005-0000-0000-0000D10D0000}"/>
    <cellStyle name="Normal 2 4 2 4" xfId="1387" xr:uid="{00000000-0005-0000-0000-0000D20D0000}"/>
    <cellStyle name="Normal 2 4 2 4 2" xfId="4463" xr:uid="{00000000-0005-0000-0000-0000D30D0000}"/>
    <cellStyle name="Normal 2 4 2 5" xfId="3550" xr:uid="{00000000-0005-0000-0000-0000D40D0000}"/>
    <cellStyle name="Normal 2 4 2 6" xfId="2849" xr:uid="{00000000-0005-0000-0000-0000D50D0000}"/>
    <cellStyle name="Normal 2 4 2 7" xfId="2150" xr:uid="{00000000-0005-0000-0000-0000D60D0000}"/>
    <cellStyle name="Normal 2 4 3" xfId="692" xr:uid="{00000000-0005-0000-0000-0000D70D0000}"/>
    <cellStyle name="Normal 2 4 3 2" xfId="1155" xr:uid="{00000000-0005-0000-0000-0000D80D0000}"/>
    <cellStyle name="Normal 2 4 3 2 2" xfId="4234" xr:uid="{00000000-0005-0000-0000-0000D90D0000}"/>
    <cellStyle name="Normal 2 4 3 3" xfId="1630" xr:uid="{00000000-0005-0000-0000-0000DA0D0000}"/>
    <cellStyle name="Normal 2 4 3 3 2" xfId="4696" xr:uid="{00000000-0005-0000-0000-0000DB0D0000}"/>
    <cellStyle name="Normal 2 4 3 4" xfId="3779" xr:uid="{00000000-0005-0000-0000-0000DC0D0000}"/>
    <cellStyle name="Normal 2 4 3 5" xfId="3082" xr:uid="{00000000-0005-0000-0000-0000DD0D0000}"/>
    <cellStyle name="Normal 2 4 3 6" xfId="2383" xr:uid="{00000000-0005-0000-0000-0000DE0D0000}"/>
    <cellStyle name="Normal 2 4 4" xfId="928" xr:uid="{00000000-0005-0000-0000-0000DF0D0000}"/>
    <cellStyle name="Normal 2 4 4 2" xfId="1875" xr:uid="{00000000-0005-0000-0000-0000E00D0000}"/>
    <cellStyle name="Normal 2 4 4 2 2" xfId="4937" xr:uid="{00000000-0005-0000-0000-0000E10D0000}"/>
    <cellStyle name="Normal 2 4 4 3" xfId="4007" xr:uid="{00000000-0005-0000-0000-0000E20D0000}"/>
    <cellStyle name="Normal 2 4 4 4" xfId="3314" xr:uid="{00000000-0005-0000-0000-0000E30D0000}"/>
    <cellStyle name="Normal 2 4 4 5" xfId="2615" xr:uid="{00000000-0005-0000-0000-0000E40D0000}"/>
    <cellStyle name="Normal 2 4 5" xfId="1386" xr:uid="{00000000-0005-0000-0000-0000E50D0000}"/>
    <cellStyle name="Normal 2 4 5 2" xfId="4462" xr:uid="{00000000-0005-0000-0000-0000E60D0000}"/>
    <cellStyle name="Normal 2 4 6" xfId="3549" xr:uid="{00000000-0005-0000-0000-0000E70D0000}"/>
    <cellStyle name="Normal 2 4 7" xfId="2848" xr:uid="{00000000-0005-0000-0000-0000E80D0000}"/>
    <cellStyle name="Normal 2 4 8" xfId="2149" xr:uid="{00000000-0005-0000-0000-0000E90D0000}"/>
    <cellStyle name="Normal 2 5" xfId="381" xr:uid="{00000000-0005-0000-0000-0000EA0D0000}"/>
    <cellStyle name="Normal 2 6" xfId="1455" xr:uid="{00000000-0005-0000-0000-0000EB0D0000}"/>
    <cellStyle name="Normal 2 6 2" xfId="1692" xr:uid="{00000000-0005-0000-0000-0000EC0D0000}"/>
    <cellStyle name="Normal 2 6 2 2" xfId="4755" xr:uid="{00000000-0005-0000-0000-0000ED0D0000}"/>
    <cellStyle name="Normal 2 6 2 3" xfId="3141" xr:uid="{00000000-0005-0000-0000-0000EE0D0000}"/>
    <cellStyle name="Normal 2 6 2 4" xfId="2442" xr:uid="{00000000-0005-0000-0000-0000EF0D0000}"/>
    <cellStyle name="Normal 2 6 3" xfId="1940" xr:uid="{00000000-0005-0000-0000-0000F00D0000}"/>
    <cellStyle name="Normal 2 6 3 2" xfId="5002" xr:uid="{00000000-0005-0000-0000-0000F10D0000}"/>
    <cellStyle name="Normal 2 6 3 3" xfId="3373" xr:uid="{00000000-0005-0000-0000-0000F20D0000}"/>
    <cellStyle name="Normal 2 6 3 4" xfId="2674" xr:uid="{00000000-0005-0000-0000-0000F30D0000}"/>
    <cellStyle name="Normal 2 6 4" xfId="4524" xr:uid="{00000000-0005-0000-0000-0000F40D0000}"/>
    <cellStyle name="Normal 2 6 5" xfId="2910" xr:uid="{00000000-0005-0000-0000-0000F50D0000}"/>
    <cellStyle name="Normal 2 6 6" xfId="2210" xr:uid="{00000000-0005-0000-0000-0000F60D0000}"/>
    <cellStyle name="Normal 20" xfId="382" xr:uid="{00000000-0005-0000-0000-0000F70D0000}"/>
    <cellStyle name="Normal 21" xfId="383" xr:uid="{00000000-0005-0000-0000-0000F80D0000}"/>
    <cellStyle name="Normal 22" xfId="384" xr:uid="{00000000-0005-0000-0000-0000F90D0000}"/>
    <cellStyle name="Normal 23" xfId="385" xr:uid="{00000000-0005-0000-0000-0000FA0D0000}"/>
    <cellStyle name="Normal 24" xfId="386" xr:uid="{00000000-0005-0000-0000-0000FB0D0000}"/>
    <cellStyle name="Normal 25" xfId="387" xr:uid="{00000000-0005-0000-0000-0000FC0D0000}"/>
    <cellStyle name="Normal 26" xfId="388" xr:uid="{00000000-0005-0000-0000-0000FD0D0000}"/>
    <cellStyle name="Normal 26 2" xfId="389" xr:uid="{00000000-0005-0000-0000-0000FE0D0000}"/>
    <cellStyle name="Normal 26 2 2" xfId="695" xr:uid="{00000000-0005-0000-0000-0000FF0D0000}"/>
    <cellStyle name="Normal 26 2 2 2" xfId="1158" xr:uid="{00000000-0005-0000-0000-0000000E0000}"/>
    <cellStyle name="Normal 26 2 2 2 2" xfId="4237" xr:uid="{00000000-0005-0000-0000-0000010E0000}"/>
    <cellStyle name="Normal 26 2 2 3" xfId="1633" xr:uid="{00000000-0005-0000-0000-0000020E0000}"/>
    <cellStyle name="Normal 26 2 2 3 2" xfId="4699" xr:uid="{00000000-0005-0000-0000-0000030E0000}"/>
    <cellStyle name="Normal 26 2 2 4" xfId="3782" xr:uid="{00000000-0005-0000-0000-0000040E0000}"/>
    <cellStyle name="Normal 26 2 2 5" xfId="3085" xr:uid="{00000000-0005-0000-0000-0000050E0000}"/>
    <cellStyle name="Normal 26 2 2 6" xfId="2386" xr:uid="{00000000-0005-0000-0000-0000060E0000}"/>
    <cellStyle name="Normal 26 2 3" xfId="931" xr:uid="{00000000-0005-0000-0000-0000070E0000}"/>
    <cellStyle name="Normal 26 2 3 2" xfId="1878" xr:uid="{00000000-0005-0000-0000-0000080E0000}"/>
    <cellStyle name="Normal 26 2 3 2 2" xfId="4940" xr:uid="{00000000-0005-0000-0000-0000090E0000}"/>
    <cellStyle name="Normal 26 2 3 3" xfId="4010" xr:uid="{00000000-0005-0000-0000-00000A0E0000}"/>
    <cellStyle name="Normal 26 2 3 4" xfId="3317" xr:uid="{00000000-0005-0000-0000-00000B0E0000}"/>
    <cellStyle name="Normal 26 2 3 5" xfId="2618" xr:uid="{00000000-0005-0000-0000-00000C0E0000}"/>
    <cellStyle name="Normal 26 2 4" xfId="1389" xr:uid="{00000000-0005-0000-0000-00000D0E0000}"/>
    <cellStyle name="Normal 26 2 4 2" xfId="4465" xr:uid="{00000000-0005-0000-0000-00000E0E0000}"/>
    <cellStyle name="Normal 26 2 5" xfId="3552" xr:uid="{00000000-0005-0000-0000-00000F0E0000}"/>
    <cellStyle name="Normal 26 2 6" xfId="2851" xr:uid="{00000000-0005-0000-0000-0000100E0000}"/>
    <cellStyle name="Normal 26 2 7" xfId="2152" xr:uid="{00000000-0005-0000-0000-0000110E0000}"/>
    <cellStyle name="Normal 26 3" xfId="694" xr:uid="{00000000-0005-0000-0000-0000120E0000}"/>
    <cellStyle name="Normal 26 3 2" xfId="1157" xr:uid="{00000000-0005-0000-0000-0000130E0000}"/>
    <cellStyle name="Normal 26 3 2 2" xfId="4236" xr:uid="{00000000-0005-0000-0000-0000140E0000}"/>
    <cellStyle name="Normal 26 3 3" xfId="1632" xr:uid="{00000000-0005-0000-0000-0000150E0000}"/>
    <cellStyle name="Normal 26 3 3 2" xfId="4698" xr:uid="{00000000-0005-0000-0000-0000160E0000}"/>
    <cellStyle name="Normal 26 3 4" xfId="3781" xr:uid="{00000000-0005-0000-0000-0000170E0000}"/>
    <cellStyle name="Normal 26 3 5" xfId="3084" xr:uid="{00000000-0005-0000-0000-0000180E0000}"/>
    <cellStyle name="Normal 26 3 6" xfId="2385" xr:uid="{00000000-0005-0000-0000-0000190E0000}"/>
    <cellStyle name="Normal 26 4" xfId="930" xr:uid="{00000000-0005-0000-0000-00001A0E0000}"/>
    <cellStyle name="Normal 26 4 2" xfId="1877" xr:uid="{00000000-0005-0000-0000-00001B0E0000}"/>
    <cellStyle name="Normal 26 4 2 2" xfId="4939" xr:uid="{00000000-0005-0000-0000-00001C0E0000}"/>
    <cellStyle name="Normal 26 4 3" xfId="4009" xr:uid="{00000000-0005-0000-0000-00001D0E0000}"/>
    <cellStyle name="Normal 26 4 4" xfId="3316" xr:uid="{00000000-0005-0000-0000-00001E0E0000}"/>
    <cellStyle name="Normal 26 4 5" xfId="2617" xr:uid="{00000000-0005-0000-0000-00001F0E0000}"/>
    <cellStyle name="Normal 26 5" xfId="1388" xr:uid="{00000000-0005-0000-0000-0000200E0000}"/>
    <cellStyle name="Normal 26 5 2" xfId="4464" xr:uid="{00000000-0005-0000-0000-0000210E0000}"/>
    <cellStyle name="Normal 26 6" xfId="3551" xr:uid="{00000000-0005-0000-0000-0000220E0000}"/>
    <cellStyle name="Normal 26 7" xfId="2850" xr:uid="{00000000-0005-0000-0000-0000230E0000}"/>
    <cellStyle name="Normal 26 8" xfId="2151" xr:uid="{00000000-0005-0000-0000-0000240E0000}"/>
    <cellStyle name="Normal 27" xfId="390" xr:uid="{00000000-0005-0000-0000-0000250E0000}"/>
    <cellStyle name="Normal 27 2" xfId="5372" xr:uid="{B98E7D97-25B4-4EE7-9FCA-0F984110121A}"/>
    <cellStyle name="Normal 28" xfId="391" xr:uid="{00000000-0005-0000-0000-0000260E0000}"/>
    <cellStyle name="Normal 29" xfId="392" xr:uid="{00000000-0005-0000-0000-0000270E0000}"/>
    <cellStyle name="Normal 3" xfId="126" xr:uid="{00000000-0005-0000-0000-0000280E0000}"/>
    <cellStyle name="Normal 3 10" xfId="3412" xr:uid="{00000000-0005-0000-0000-0000290E0000}"/>
    <cellStyle name="Normal 3 11" xfId="2711" xr:uid="{00000000-0005-0000-0000-00002A0E0000}"/>
    <cellStyle name="Normal 3 12" xfId="2010" xr:uid="{00000000-0005-0000-0000-00002B0E0000}"/>
    <cellStyle name="Normal 3 2" xfId="127" xr:uid="{00000000-0005-0000-0000-00002C0E0000}"/>
    <cellStyle name="Normal 3 2 2" xfId="393" xr:uid="{00000000-0005-0000-0000-00002D0E0000}"/>
    <cellStyle name="Normal 3 2 2 2" xfId="394" xr:uid="{00000000-0005-0000-0000-00002E0E0000}"/>
    <cellStyle name="Normal 3 2 2 2 2" xfId="395" xr:uid="{00000000-0005-0000-0000-00002F0E0000}"/>
    <cellStyle name="Normal 3 2 2 2 2 2" xfId="697" xr:uid="{00000000-0005-0000-0000-0000300E0000}"/>
    <cellStyle name="Normal 3 2 2 2 2 2 2" xfId="1160" xr:uid="{00000000-0005-0000-0000-0000310E0000}"/>
    <cellStyle name="Normal 3 2 2 2 2 2 2 2" xfId="4239" xr:uid="{00000000-0005-0000-0000-0000320E0000}"/>
    <cellStyle name="Normal 3 2 2 2 2 2 3" xfId="1635" xr:uid="{00000000-0005-0000-0000-0000330E0000}"/>
    <cellStyle name="Normal 3 2 2 2 2 2 3 2" xfId="4701" xr:uid="{00000000-0005-0000-0000-0000340E0000}"/>
    <cellStyle name="Normal 3 2 2 2 2 2 4" xfId="3784" xr:uid="{00000000-0005-0000-0000-0000350E0000}"/>
    <cellStyle name="Normal 3 2 2 2 2 2 5" xfId="3087" xr:uid="{00000000-0005-0000-0000-0000360E0000}"/>
    <cellStyle name="Normal 3 2 2 2 2 2 6" xfId="2388" xr:uid="{00000000-0005-0000-0000-0000370E0000}"/>
    <cellStyle name="Normal 3 2 2 2 2 3" xfId="933" xr:uid="{00000000-0005-0000-0000-0000380E0000}"/>
    <cellStyle name="Normal 3 2 2 2 2 3 2" xfId="1880" xr:uid="{00000000-0005-0000-0000-0000390E0000}"/>
    <cellStyle name="Normal 3 2 2 2 2 3 2 2" xfId="4942" xr:uid="{00000000-0005-0000-0000-00003A0E0000}"/>
    <cellStyle name="Normal 3 2 2 2 2 3 3" xfId="4012" xr:uid="{00000000-0005-0000-0000-00003B0E0000}"/>
    <cellStyle name="Normal 3 2 2 2 2 3 4" xfId="3319" xr:uid="{00000000-0005-0000-0000-00003C0E0000}"/>
    <cellStyle name="Normal 3 2 2 2 2 3 5" xfId="2620" xr:uid="{00000000-0005-0000-0000-00003D0E0000}"/>
    <cellStyle name="Normal 3 2 2 2 2 4" xfId="1391" xr:uid="{00000000-0005-0000-0000-00003E0E0000}"/>
    <cellStyle name="Normal 3 2 2 2 2 4 2" xfId="4467" xr:uid="{00000000-0005-0000-0000-00003F0E0000}"/>
    <cellStyle name="Normal 3 2 2 2 2 5" xfId="3554" xr:uid="{00000000-0005-0000-0000-0000400E0000}"/>
    <cellStyle name="Normal 3 2 2 2 2 6" xfId="2853" xr:uid="{00000000-0005-0000-0000-0000410E0000}"/>
    <cellStyle name="Normal 3 2 2 2 2 7" xfId="2154" xr:uid="{00000000-0005-0000-0000-0000420E0000}"/>
    <cellStyle name="Normal 3 2 2 2 3" xfId="696" xr:uid="{00000000-0005-0000-0000-0000430E0000}"/>
    <cellStyle name="Normal 3 2 2 2 3 2" xfId="1159" xr:uid="{00000000-0005-0000-0000-0000440E0000}"/>
    <cellStyle name="Normal 3 2 2 2 3 2 2" xfId="4238" xr:uid="{00000000-0005-0000-0000-0000450E0000}"/>
    <cellStyle name="Normal 3 2 2 2 3 3" xfId="1634" xr:uid="{00000000-0005-0000-0000-0000460E0000}"/>
    <cellStyle name="Normal 3 2 2 2 3 3 2" xfId="4700" xr:uid="{00000000-0005-0000-0000-0000470E0000}"/>
    <cellStyle name="Normal 3 2 2 2 3 4" xfId="3783" xr:uid="{00000000-0005-0000-0000-0000480E0000}"/>
    <cellStyle name="Normal 3 2 2 2 3 5" xfId="3086" xr:uid="{00000000-0005-0000-0000-0000490E0000}"/>
    <cellStyle name="Normal 3 2 2 2 3 6" xfId="2387" xr:uid="{00000000-0005-0000-0000-00004A0E0000}"/>
    <cellStyle name="Normal 3 2 2 2 4" xfId="932" xr:uid="{00000000-0005-0000-0000-00004B0E0000}"/>
    <cellStyle name="Normal 3 2 2 2 4 2" xfId="1879" xr:uid="{00000000-0005-0000-0000-00004C0E0000}"/>
    <cellStyle name="Normal 3 2 2 2 4 2 2" xfId="4941" xr:uid="{00000000-0005-0000-0000-00004D0E0000}"/>
    <cellStyle name="Normal 3 2 2 2 4 3" xfId="4011" xr:uid="{00000000-0005-0000-0000-00004E0E0000}"/>
    <cellStyle name="Normal 3 2 2 2 4 4" xfId="3318" xr:uid="{00000000-0005-0000-0000-00004F0E0000}"/>
    <cellStyle name="Normal 3 2 2 2 4 5" xfId="2619" xr:uid="{00000000-0005-0000-0000-0000500E0000}"/>
    <cellStyle name="Normal 3 2 2 2 5" xfId="1390" xr:uid="{00000000-0005-0000-0000-0000510E0000}"/>
    <cellStyle name="Normal 3 2 2 2 5 2" xfId="4466" xr:uid="{00000000-0005-0000-0000-0000520E0000}"/>
    <cellStyle name="Normal 3 2 2 2 6" xfId="3553" xr:uid="{00000000-0005-0000-0000-0000530E0000}"/>
    <cellStyle name="Normal 3 2 2 2 7" xfId="2852" xr:uid="{00000000-0005-0000-0000-0000540E0000}"/>
    <cellStyle name="Normal 3 2 2 2 8" xfId="2153" xr:uid="{00000000-0005-0000-0000-0000550E0000}"/>
    <cellStyle name="Normal 3 2 3" xfId="396" xr:uid="{00000000-0005-0000-0000-0000560E0000}"/>
    <cellStyle name="Normal 3 2 3 2" xfId="698" xr:uid="{00000000-0005-0000-0000-0000570E0000}"/>
    <cellStyle name="Normal 3 2 3 2 2" xfId="1161" xr:uid="{00000000-0005-0000-0000-0000580E0000}"/>
    <cellStyle name="Normal 3 2 3 2 2 2" xfId="4240" xr:uid="{00000000-0005-0000-0000-0000590E0000}"/>
    <cellStyle name="Normal 3 2 3 2 3" xfId="1636" xr:uid="{00000000-0005-0000-0000-00005A0E0000}"/>
    <cellStyle name="Normal 3 2 3 2 3 2" xfId="4702" xr:uid="{00000000-0005-0000-0000-00005B0E0000}"/>
    <cellStyle name="Normal 3 2 3 2 4" xfId="3785" xr:uid="{00000000-0005-0000-0000-00005C0E0000}"/>
    <cellStyle name="Normal 3 2 3 2 5" xfId="3088" xr:uid="{00000000-0005-0000-0000-00005D0E0000}"/>
    <cellStyle name="Normal 3 2 3 2 6" xfId="2389" xr:uid="{00000000-0005-0000-0000-00005E0E0000}"/>
    <cellStyle name="Normal 3 2 3 3" xfId="934" xr:uid="{00000000-0005-0000-0000-00005F0E0000}"/>
    <cellStyle name="Normal 3 2 3 3 2" xfId="1881" xr:uid="{00000000-0005-0000-0000-0000600E0000}"/>
    <cellStyle name="Normal 3 2 3 3 2 2" xfId="4943" xr:uid="{00000000-0005-0000-0000-0000610E0000}"/>
    <cellStyle name="Normal 3 2 3 3 3" xfId="4013" xr:uid="{00000000-0005-0000-0000-0000620E0000}"/>
    <cellStyle name="Normal 3 2 3 3 4" xfId="3320" xr:uid="{00000000-0005-0000-0000-0000630E0000}"/>
    <cellStyle name="Normal 3 2 3 3 5" xfId="2621" xr:uid="{00000000-0005-0000-0000-0000640E0000}"/>
    <cellStyle name="Normal 3 2 3 4" xfId="1392" xr:uid="{00000000-0005-0000-0000-0000650E0000}"/>
    <cellStyle name="Normal 3 2 3 4 2" xfId="4468" xr:uid="{00000000-0005-0000-0000-0000660E0000}"/>
    <cellStyle name="Normal 3 2 3 5" xfId="3555" xr:uid="{00000000-0005-0000-0000-0000670E0000}"/>
    <cellStyle name="Normal 3 2 3 6" xfId="2854" xr:uid="{00000000-0005-0000-0000-0000680E0000}"/>
    <cellStyle name="Normal 3 2 3 7" xfId="2155" xr:uid="{00000000-0005-0000-0000-0000690E0000}"/>
    <cellStyle name="Normal 3 2 4" xfId="557" xr:uid="{00000000-0005-0000-0000-00006A0E0000}"/>
    <cellStyle name="Normal 3 2 4 2" xfId="1020" xr:uid="{00000000-0005-0000-0000-00006B0E0000}"/>
    <cellStyle name="Normal 3 2 4 2 2" xfId="4099" xr:uid="{00000000-0005-0000-0000-00006C0E0000}"/>
    <cellStyle name="Normal 3 2 4 3" xfId="1495" xr:uid="{00000000-0005-0000-0000-00006D0E0000}"/>
    <cellStyle name="Normal 3 2 4 3 2" xfId="4561" xr:uid="{00000000-0005-0000-0000-00006E0E0000}"/>
    <cellStyle name="Normal 3 2 4 4" xfId="3644" xr:uid="{00000000-0005-0000-0000-00006F0E0000}"/>
    <cellStyle name="Normal 3 2 4 5" xfId="2947" xr:uid="{00000000-0005-0000-0000-0000700E0000}"/>
    <cellStyle name="Normal 3 2 4 6" xfId="2248" xr:uid="{00000000-0005-0000-0000-0000710E0000}"/>
    <cellStyle name="Normal 3 2 5" xfId="791" xr:uid="{00000000-0005-0000-0000-0000720E0000}"/>
    <cellStyle name="Normal 3 2 5 2" xfId="1732" xr:uid="{00000000-0005-0000-0000-0000730E0000}"/>
    <cellStyle name="Normal 3 2 5 2 2" xfId="4794" xr:uid="{00000000-0005-0000-0000-0000740E0000}"/>
    <cellStyle name="Normal 3 2 5 3" xfId="3872" xr:uid="{00000000-0005-0000-0000-0000750E0000}"/>
    <cellStyle name="Normal 3 2 5 4" xfId="3178" xr:uid="{00000000-0005-0000-0000-0000760E0000}"/>
    <cellStyle name="Normal 3 2 5 5" xfId="2479" xr:uid="{00000000-0005-0000-0000-0000770E0000}"/>
    <cellStyle name="Normal 3 2 6" xfId="1250" xr:uid="{00000000-0005-0000-0000-0000780E0000}"/>
    <cellStyle name="Normal 3 2 6 2" xfId="4326" xr:uid="{00000000-0005-0000-0000-0000790E0000}"/>
    <cellStyle name="Normal 3 2 7" xfId="3413" xr:uid="{00000000-0005-0000-0000-00007A0E0000}"/>
    <cellStyle name="Normal 3 2 8" xfId="2712" xr:uid="{00000000-0005-0000-0000-00007B0E0000}"/>
    <cellStyle name="Normal 3 2 9" xfId="2011" xr:uid="{00000000-0005-0000-0000-00007C0E0000}"/>
    <cellStyle name="Normal 3 3" xfId="128" xr:uid="{00000000-0005-0000-0000-00007D0E0000}"/>
    <cellStyle name="Normal 3 3 10" xfId="2012" xr:uid="{00000000-0005-0000-0000-00007E0E0000}"/>
    <cellStyle name="Normal 3 3 2" xfId="397" xr:uid="{00000000-0005-0000-0000-00007F0E0000}"/>
    <cellStyle name="Normal 3 3 2 2" xfId="398" xr:uid="{00000000-0005-0000-0000-0000800E0000}"/>
    <cellStyle name="Normal 3 3 2 2 2" xfId="700" xr:uid="{00000000-0005-0000-0000-0000810E0000}"/>
    <cellStyle name="Normal 3 3 2 2 2 2" xfId="1163" xr:uid="{00000000-0005-0000-0000-0000820E0000}"/>
    <cellStyle name="Normal 3 3 2 2 2 2 2" xfId="4242" xr:uid="{00000000-0005-0000-0000-0000830E0000}"/>
    <cellStyle name="Normal 3 3 2 2 2 3" xfId="1638" xr:uid="{00000000-0005-0000-0000-0000840E0000}"/>
    <cellStyle name="Normal 3 3 2 2 2 3 2" xfId="4704" xr:uid="{00000000-0005-0000-0000-0000850E0000}"/>
    <cellStyle name="Normal 3 3 2 2 2 4" xfId="3787" xr:uid="{00000000-0005-0000-0000-0000860E0000}"/>
    <cellStyle name="Normal 3 3 2 2 2 5" xfId="3090" xr:uid="{00000000-0005-0000-0000-0000870E0000}"/>
    <cellStyle name="Normal 3 3 2 2 2 6" xfId="2391" xr:uid="{00000000-0005-0000-0000-0000880E0000}"/>
    <cellStyle name="Normal 3 3 2 2 3" xfId="936" xr:uid="{00000000-0005-0000-0000-0000890E0000}"/>
    <cellStyle name="Normal 3 3 2 2 3 2" xfId="1883" xr:uid="{00000000-0005-0000-0000-00008A0E0000}"/>
    <cellStyle name="Normal 3 3 2 2 3 2 2" xfId="4945" xr:uid="{00000000-0005-0000-0000-00008B0E0000}"/>
    <cellStyle name="Normal 3 3 2 2 3 3" xfId="4015" xr:uid="{00000000-0005-0000-0000-00008C0E0000}"/>
    <cellStyle name="Normal 3 3 2 2 3 4" xfId="3322" xr:uid="{00000000-0005-0000-0000-00008D0E0000}"/>
    <cellStyle name="Normal 3 3 2 2 3 5" xfId="2623" xr:uid="{00000000-0005-0000-0000-00008E0E0000}"/>
    <cellStyle name="Normal 3 3 2 2 4" xfId="1394" xr:uid="{00000000-0005-0000-0000-00008F0E0000}"/>
    <cellStyle name="Normal 3 3 2 2 4 2" xfId="4470" xr:uid="{00000000-0005-0000-0000-0000900E0000}"/>
    <cellStyle name="Normal 3 3 2 2 5" xfId="3557" xr:uid="{00000000-0005-0000-0000-0000910E0000}"/>
    <cellStyle name="Normal 3 3 2 2 6" xfId="2856" xr:uid="{00000000-0005-0000-0000-0000920E0000}"/>
    <cellStyle name="Normal 3 3 2 2 7" xfId="2157" xr:uid="{00000000-0005-0000-0000-0000930E0000}"/>
    <cellStyle name="Normal 3 3 2 3" xfId="699" xr:uid="{00000000-0005-0000-0000-0000940E0000}"/>
    <cellStyle name="Normal 3 3 2 3 2" xfId="1162" xr:uid="{00000000-0005-0000-0000-0000950E0000}"/>
    <cellStyle name="Normal 3 3 2 3 2 2" xfId="4241" xr:uid="{00000000-0005-0000-0000-0000960E0000}"/>
    <cellStyle name="Normal 3 3 2 3 3" xfId="1637" xr:uid="{00000000-0005-0000-0000-0000970E0000}"/>
    <cellStyle name="Normal 3 3 2 3 3 2" xfId="4703" xr:uid="{00000000-0005-0000-0000-0000980E0000}"/>
    <cellStyle name="Normal 3 3 2 3 4" xfId="3786" xr:uid="{00000000-0005-0000-0000-0000990E0000}"/>
    <cellStyle name="Normal 3 3 2 3 5" xfId="3089" xr:uid="{00000000-0005-0000-0000-00009A0E0000}"/>
    <cellStyle name="Normal 3 3 2 3 6" xfId="2390" xr:uid="{00000000-0005-0000-0000-00009B0E0000}"/>
    <cellStyle name="Normal 3 3 2 4" xfId="935" xr:uid="{00000000-0005-0000-0000-00009C0E0000}"/>
    <cellStyle name="Normal 3 3 2 4 2" xfId="1882" xr:uid="{00000000-0005-0000-0000-00009D0E0000}"/>
    <cellStyle name="Normal 3 3 2 4 2 2" xfId="4944" xr:uid="{00000000-0005-0000-0000-00009E0E0000}"/>
    <cellStyle name="Normal 3 3 2 4 3" xfId="4014" xr:uid="{00000000-0005-0000-0000-00009F0E0000}"/>
    <cellStyle name="Normal 3 3 2 4 4" xfId="3321" xr:uid="{00000000-0005-0000-0000-0000A00E0000}"/>
    <cellStyle name="Normal 3 3 2 4 5" xfId="2622" xr:uid="{00000000-0005-0000-0000-0000A10E0000}"/>
    <cellStyle name="Normal 3 3 2 5" xfId="1393" xr:uid="{00000000-0005-0000-0000-0000A20E0000}"/>
    <cellStyle name="Normal 3 3 2 5 2" xfId="4469" xr:uid="{00000000-0005-0000-0000-0000A30E0000}"/>
    <cellStyle name="Normal 3 3 2 6" xfId="3556" xr:uid="{00000000-0005-0000-0000-0000A40E0000}"/>
    <cellStyle name="Normal 3 3 2 7" xfId="2855" xr:uid="{00000000-0005-0000-0000-0000A50E0000}"/>
    <cellStyle name="Normal 3 3 2 8" xfId="2156" xr:uid="{00000000-0005-0000-0000-0000A60E0000}"/>
    <cellStyle name="Normal 3 3 3" xfId="399" xr:uid="{00000000-0005-0000-0000-0000A70E0000}"/>
    <cellStyle name="Normal 3 3 3 2" xfId="701" xr:uid="{00000000-0005-0000-0000-0000A80E0000}"/>
    <cellStyle name="Normal 3 3 3 2 2" xfId="1164" xr:uid="{00000000-0005-0000-0000-0000A90E0000}"/>
    <cellStyle name="Normal 3 3 3 2 2 2" xfId="4243" xr:uid="{00000000-0005-0000-0000-0000AA0E0000}"/>
    <cellStyle name="Normal 3 3 3 2 3" xfId="1639" xr:uid="{00000000-0005-0000-0000-0000AB0E0000}"/>
    <cellStyle name="Normal 3 3 3 2 3 2" xfId="4705" xr:uid="{00000000-0005-0000-0000-0000AC0E0000}"/>
    <cellStyle name="Normal 3 3 3 2 4" xfId="3788" xr:uid="{00000000-0005-0000-0000-0000AD0E0000}"/>
    <cellStyle name="Normal 3 3 3 2 5" xfId="3091" xr:uid="{00000000-0005-0000-0000-0000AE0E0000}"/>
    <cellStyle name="Normal 3 3 3 2 6" xfId="2392" xr:uid="{00000000-0005-0000-0000-0000AF0E0000}"/>
    <cellStyle name="Normal 3 3 3 3" xfId="937" xr:uid="{00000000-0005-0000-0000-0000B00E0000}"/>
    <cellStyle name="Normal 3 3 3 3 2" xfId="1884" xr:uid="{00000000-0005-0000-0000-0000B10E0000}"/>
    <cellStyle name="Normal 3 3 3 3 2 2" xfId="4946" xr:uid="{00000000-0005-0000-0000-0000B20E0000}"/>
    <cellStyle name="Normal 3 3 3 3 3" xfId="4016" xr:uid="{00000000-0005-0000-0000-0000B30E0000}"/>
    <cellStyle name="Normal 3 3 3 3 4" xfId="3323" xr:uid="{00000000-0005-0000-0000-0000B40E0000}"/>
    <cellStyle name="Normal 3 3 3 3 5" xfId="2624" xr:uid="{00000000-0005-0000-0000-0000B50E0000}"/>
    <cellStyle name="Normal 3 3 3 4" xfId="1395" xr:uid="{00000000-0005-0000-0000-0000B60E0000}"/>
    <cellStyle name="Normal 3 3 3 4 2" xfId="4471" xr:uid="{00000000-0005-0000-0000-0000B70E0000}"/>
    <cellStyle name="Normal 3 3 3 5" xfId="3558" xr:uid="{00000000-0005-0000-0000-0000B80E0000}"/>
    <cellStyle name="Normal 3 3 3 6" xfId="2857" xr:uid="{00000000-0005-0000-0000-0000B90E0000}"/>
    <cellStyle name="Normal 3 3 3 7" xfId="2158" xr:uid="{00000000-0005-0000-0000-0000BA0E0000}"/>
    <cellStyle name="Normal 3 3 4" xfId="558" xr:uid="{00000000-0005-0000-0000-0000BB0E0000}"/>
    <cellStyle name="Normal 3 3 4 2" xfId="1021" xr:uid="{00000000-0005-0000-0000-0000BC0E0000}"/>
    <cellStyle name="Normal 3 3 4 2 2" xfId="4100" xr:uid="{00000000-0005-0000-0000-0000BD0E0000}"/>
    <cellStyle name="Normal 3 3 4 3" xfId="1496" xr:uid="{00000000-0005-0000-0000-0000BE0E0000}"/>
    <cellStyle name="Normal 3 3 4 3 2" xfId="4562" xr:uid="{00000000-0005-0000-0000-0000BF0E0000}"/>
    <cellStyle name="Normal 3 3 4 4" xfId="3645" xr:uid="{00000000-0005-0000-0000-0000C00E0000}"/>
    <cellStyle name="Normal 3 3 4 5" xfId="2948" xr:uid="{00000000-0005-0000-0000-0000C10E0000}"/>
    <cellStyle name="Normal 3 3 4 6" xfId="2249" xr:uid="{00000000-0005-0000-0000-0000C20E0000}"/>
    <cellStyle name="Normal 3 3 5" xfId="792" xr:uid="{00000000-0005-0000-0000-0000C30E0000}"/>
    <cellStyle name="Normal 3 3 5 2" xfId="1733" xr:uid="{00000000-0005-0000-0000-0000C40E0000}"/>
    <cellStyle name="Normal 3 3 5 2 2" xfId="4795" xr:uid="{00000000-0005-0000-0000-0000C50E0000}"/>
    <cellStyle name="Normal 3 3 5 3" xfId="3873" xr:uid="{00000000-0005-0000-0000-0000C60E0000}"/>
    <cellStyle name="Normal 3 3 5 4" xfId="3179" xr:uid="{00000000-0005-0000-0000-0000C70E0000}"/>
    <cellStyle name="Normal 3 3 5 5" xfId="2480" xr:uid="{00000000-0005-0000-0000-0000C80E0000}"/>
    <cellStyle name="Normal 3 3 6" xfId="1251" xr:uid="{00000000-0005-0000-0000-0000C90E0000}"/>
    <cellStyle name="Normal 3 3 6 2" xfId="4327" xr:uid="{00000000-0005-0000-0000-0000CA0E0000}"/>
    <cellStyle name="Normal 3 3 7" xfId="1967" xr:uid="{00000000-0005-0000-0000-0000CB0E0000}"/>
    <cellStyle name="Normal 3 3 7 2" xfId="3414" xr:uid="{00000000-0005-0000-0000-0000CC0E0000}"/>
    <cellStyle name="Normal 3 3 8" xfId="2713" xr:uid="{00000000-0005-0000-0000-0000CD0E0000}"/>
    <cellStyle name="Normal 3 3 9" xfId="5026" xr:uid="{00000000-0005-0000-0000-0000CE0E0000}"/>
    <cellStyle name="Normal 3 4" xfId="400" xr:uid="{00000000-0005-0000-0000-0000CF0E0000}"/>
    <cellStyle name="Normal 3 5" xfId="401" xr:uid="{00000000-0005-0000-0000-0000D00E0000}"/>
    <cellStyle name="Normal 3 5 2" xfId="5394" xr:uid="{87358415-9D90-4717-AAB5-DDC162DA1245}"/>
    <cellStyle name="Normal 3 6" xfId="402" xr:uid="{00000000-0005-0000-0000-0000D10E0000}"/>
    <cellStyle name="Normal 3 6 2" xfId="702" xr:uid="{00000000-0005-0000-0000-0000D20E0000}"/>
    <cellStyle name="Normal 3 6 2 2" xfId="1165" xr:uid="{00000000-0005-0000-0000-0000D30E0000}"/>
    <cellStyle name="Normal 3 6 2 2 2" xfId="4244" xr:uid="{00000000-0005-0000-0000-0000D40E0000}"/>
    <cellStyle name="Normal 3 6 2 3" xfId="1640" xr:uid="{00000000-0005-0000-0000-0000D50E0000}"/>
    <cellStyle name="Normal 3 6 2 3 2" xfId="4706" xr:uid="{00000000-0005-0000-0000-0000D60E0000}"/>
    <cellStyle name="Normal 3 6 2 4" xfId="3789" xr:uid="{00000000-0005-0000-0000-0000D70E0000}"/>
    <cellStyle name="Normal 3 6 2 5" xfId="3092" xr:uid="{00000000-0005-0000-0000-0000D80E0000}"/>
    <cellStyle name="Normal 3 6 2 6" xfId="2393" xr:uid="{00000000-0005-0000-0000-0000D90E0000}"/>
    <cellStyle name="Normal 3 6 3" xfId="938" xr:uid="{00000000-0005-0000-0000-0000DA0E0000}"/>
    <cellStyle name="Normal 3 6 3 2" xfId="1885" xr:uid="{00000000-0005-0000-0000-0000DB0E0000}"/>
    <cellStyle name="Normal 3 6 3 2 2" xfId="4947" xr:uid="{00000000-0005-0000-0000-0000DC0E0000}"/>
    <cellStyle name="Normal 3 6 3 3" xfId="4017" xr:uid="{00000000-0005-0000-0000-0000DD0E0000}"/>
    <cellStyle name="Normal 3 6 3 4" xfId="3324" xr:uid="{00000000-0005-0000-0000-0000DE0E0000}"/>
    <cellStyle name="Normal 3 6 3 5" xfId="2625" xr:uid="{00000000-0005-0000-0000-0000DF0E0000}"/>
    <cellStyle name="Normal 3 6 4" xfId="1396" xr:uid="{00000000-0005-0000-0000-0000E00E0000}"/>
    <cellStyle name="Normal 3 6 4 2" xfId="4472" xr:uid="{00000000-0005-0000-0000-0000E10E0000}"/>
    <cellStyle name="Normal 3 6 5" xfId="3559" xr:uid="{00000000-0005-0000-0000-0000E20E0000}"/>
    <cellStyle name="Normal 3 6 6" xfId="2858" xr:uid="{00000000-0005-0000-0000-0000E30E0000}"/>
    <cellStyle name="Normal 3 6 7" xfId="2160" xr:uid="{00000000-0005-0000-0000-0000E40E0000}"/>
    <cellStyle name="Normal 3 7" xfId="556" xr:uid="{00000000-0005-0000-0000-0000E50E0000}"/>
    <cellStyle name="Normal 3 7 2" xfId="1019" xr:uid="{00000000-0005-0000-0000-0000E60E0000}"/>
    <cellStyle name="Normal 3 7 2 2" xfId="4098" xr:uid="{00000000-0005-0000-0000-0000E70E0000}"/>
    <cellStyle name="Normal 3 7 3" xfId="1494" xr:uid="{00000000-0005-0000-0000-0000E80E0000}"/>
    <cellStyle name="Normal 3 7 3 2" xfId="4560" xr:uid="{00000000-0005-0000-0000-0000E90E0000}"/>
    <cellStyle name="Normal 3 7 4" xfId="3643" xr:uid="{00000000-0005-0000-0000-0000EA0E0000}"/>
    <cellStyle name="Normal 3 7 5" xfId="2946" xr:uid="{00000000-0005-0000-0000-0000EB0E0000}"/>
    <cellStyle name="Normal 3 7 6" xfId="2247" xr:uid="{00000000-0005-0000-0000-0000EC0E0000}"/>
    <cellStyle name="Normal 3 8" xfId="790" xr:uid="{00000000-0005-0000-0000-0000ED0E0000}"/>
    <cellStyle name="Normal 3 8 2" xfId="1731" xr:uid="{00000000-0005-0000-0000-0000EE0E0000}"/>
    <cellStyle name="Normal 3 8 2 2" xfId="4793" xr:uid="{00000000-0005-0000-0000-0000EF0E0000}"/>
    <cellStyle name="Normal 3 8 3" xfId="3871" xr:uid="{00000000-0005-0000-0000-0000F00E0000}"/>
    <cellStyle name="Normal 3 8 4" xfId="3177" xr:uid="{00000000-0005-0000-0000-0000F10E0000}"/>
    <cellStyle name="Normal 3 8 5" xfId="2478" xr:uid="{00000000-0005-0000-0000-0000F20E0000}"/>
    <cellStyle name="Normal 3 9" xfId="1249" xr:uid="{00000000-0005-0000-0000-0000F30E0000}"/>
    <cellStyle name="Normal 3 9 2" xfId="4325" xr:uid="{00000000-0005-0000-0000-0000F40E0000}"/>
    <cellStyle name="Normal 30" xfId="403" xr:uid="{00000000-0005-0000-0000-0000F50E0000}"/>
    <cellStyle name="Normal 31" xfId="404" xr:uid="{00000000-0005-0000-0000-0000F60E0000}"/>
    <cellStyle name="Normal 32" xfId="405" xr:uid="{00000000-0005-0000-0000-0000F70E0000}"/>
    <cellStyle name="Normal 32 2" xfId="406" xr:uid="{00000000-0005-0000-0000-0000F80E0000}"/>
    <cellStyle name="Normal 32 2 2" xfId="704" xr:uid="{00000000-0005-0000-0000-0000F90E0000}"/>
    <cellStyle name="Normal 32 2 2 2" xfId="1167" xr:uid="{00000000-0005-0000-0000-0000FA0E0000}"/>
    <cellStyle name="Normal 32 2 2 2 2" xfId="4246" xr:uid="{00000000-0005-0000-0000-0000FB0E0000}"/>
    <cellStyle name="Normal 32 2 2 3" xfId="1642" xr:uid="{00000000-0005-0000-0000-0000FC0E0000}"/>
    <cellStyle name="Normal 32 2 2 3 2" xfId="4708" xr:uid="{00000000-0005-0000-0000-0000FD0E0000}"/>
    <cellStyle name="Normal 32 2 2 4" xfId="3791" xr:uid="{00000000-0005-0000-0000-0000FE0E0000}"/>
    <cellStyle name="Normal 32 2 2 5" xfId="3094" xr:uid="{00000000-0005-0000-0000-0000FF0E0000}"/>
    <cellStyle name="Normal 32 2 2 6" xfId="2395" xr:uid="{00000000-0005-0000-0000-0000000F0000}"/>
    <cellStyle name="Normal 32 2 3" xfId="940" xr:uid="{00000000-0005-0000-0000-0000010F0000}"/>
    <cellStyle name="Normal 32 2 3 2" xfId="1887" xr:uid="{00000000-0005-0000-0000-0000020F0000}"/>
    <cellStyle name="Normal 32 2 3 2 2" xfId="4949" xr:uid="{00000000-0005-0000-0000-0000030F0000}"/>
    <cellStyle name="Normal 32 2 3 3" xfId="4019" xr:uid="{00000000-0005-0000-0000-0000040F0000}"/>
    <cellStyle name="Normal 32 2 3 4" xfId="3326" xr:uid="{00000000-0005-0000-0000-0000050F0000}"/>
    <cellStyle name="Normal 32 2 3 5" xfId="2627" xr:uid="{00000000-0005-0000-0000-0000060F0000}"/>
    <cellStyle name="Normal 32 2 4" xfId="1398" xr:uid="{00000000-0005-0000-0000-0000070F0000}"/>
    <cellStyle name="Normal 32 2 4 2" xfId="4474" xr:uid="{00000000-0005-0000-0000-0000080F0000}"/>
    <cellStyle name="Normal 32 2 5" xfId="3561" xr:uid="{00000000-0005-0000-0000-0000090F0000}"/>
    <cellStyle name="Normal 32 2 6" xfId="2860" xr:uid="{00000000-0005-0000-0000-00000A0F0000}"/>
    <cellStyle name="Normal 32 2 7" xfId="2162" xr:uid="{00000000-0005-0000-0000-00000B0F0000}"/>
    <cellStyle name="Normal 32 3" xfId="703" xr:uid="{00000000-0005-0000-0000-00000C0F0000}"/>
    <cellStyle name="Normal 32 3 2" xfId="1166" xr:uid="{00000000-0005-0000-0000-00000D0F0000}"/>
    <cellStyle name="Normal 32 3 2 2" xfId="4245" xr:uid="{00000000-0005-0000-0000-00000E0F0000}"/>
    <cellStyle name="Normal 32 3 3" xfId="1641" xr:uid="{00000000-0005-0000-0000-00000F0F0000}"/>
    <cellStyle name="Normal 32 3 3 2" xfId="4707" xr:uid="{00000000-0005-0000-0000-0000100F0000}"/>
    <cellStyle name="Normal 32 3 4" xfId="3790" xr:uid="{00000000-0005-0000-0000-0000110F0000}"/>
    <cellStyle name="Normal 32 3 5" xfId="3093" xr:uid="{00000000-0005-0000-0000-0000120F0000}"/>
    <cellStyle name="Normal 32 3 6" xfId="2394" xr:uid="{00000000-0005-0000-0000-0000130F0000}"/>
    <cellStyle name="Normal 32 4" xfId="939" xr:uid="{00000000-0005-0000-0000-0000140F0000}"/>
    <cellStyle name="Normal 32 4 2" xfId="1886" xr:uid="{00000000-0005-0000-0000-0000150F0000}"/>
    <cellStyle name="Normal 32 4 2 2" xfId="4948" xr:uid="{00000000-0005-0000-0000-0000160F0000}"/>
    <cellStyle name="Normal 32 4 3" xfId="4018" xr:uid="{00000000-0005-0000-0000-0000170F0000}"/>
    <cellStyle name="Normal 32 4 4" xfId="3325" xr:uid="{00000000-0005-0000-0000-0000180F0000}"/>
    <cellStyle name="Normal 32 4 5" xfId="2626" xr:uid="{00000000-0005-0000-0000-0000190F0000}"/>
    <cellStyle name="Normal 32 5" xfId="1397" xr:uid="{00000000-0005-0000-0000-00001A0F0000}"/>
    <cellStyle name="Normal 32 5 2" xfId="4473" xr:uid="{00000000-0005-0000-0000-00001B0F0000}"/>
    <cellStyle name="Normal 32 6" xfId="3560" xr:uid="{00000000-0005-0000-0000-00001C0F0000}"/>
    <cellStyle name="Normal 32 7" xfId="2859" xr:uid="{00000000-0005-0000-0000-00001D0F0000}"/>
    <cellStyle name="Normal 32 8" xfId="2161" xr:uid="{00000000-0005-0000-0000-00001E0F0000}"/>
    <cellStyle name="Normal 32 9" xfId="5375" xr:uid="{8695E105-B516-4AA4-B359-878E562B1924}"/>
    <cellStyle name="Normal 33" xfId="407" xr:uid="{00000000-0005-0000-0000-00001F0F0000}"/>
    <cellStyle name="Normal 33 2" xfId="408" xr:uid="{00000000-0005-0000-0000-0000200F0000}"/>
    <cellStyle name="Normal 33 2 2" xfId="409" xr:uid="{00000000-0005-0000-0000-0000210F0000}"/>
    <cellStyle name="Normal 33 2 2 2" xfId="706" xr:uid="{00000000-0005-0000-0000-0000220F0000}"/>
    <cellStyle name="Normal 33 2 2 2 2" xfId="1169" xr:uid="{00000000-0005-0000-0000-0000230F0000}"/>
    <cellStyle name="Normal 33 2 2 2 2 2" xfId="4248" xr:uid="{00000000-0005-0000-0000-0000240F0000}"/>
    <cellStyle name="Normal 33 2 2 2 3" xfId="1644" xr:uid="{00000000-0005-0000-0000-0000250F0000}"/>
    <cellStyle name="Normal 33 2 2 2 3 2" xfId="4710" xr:uid="{00000000-0005-0000-0000-0000260F0000}"/>
    <cellStyle name="Normal 33 2 2 2 4" xfId="3793" xr:uid="{00000000-0005-0000-0000-0000270F0000}"/>
    <cellStyle name="Normal 33 2 2 2 5" xfId="3096" xr:uid="{00000000-0005-0000-0000-0000280F0000}"/>
    <cellStyle name="Normal 33 2 2 2 6" xfId="2397" xr:uid="{00000000-0005-0000-0000-0000290F0000}"/>
    <cellStyle name="Normal 33 2 2 3" xfId="942" xr:uid="{00000000-0005-0000-0000-00002A0F0000}"/>
    <cellStyle name="Normal 33 2 2 3 2" xfId="1889" xr:uid="{00000000-0005-0000-0000-00002B0F0000}"/>
    <cellStyle name="Normal 33 2 2 3 2 2" xfId="4951" xr:uid="{00000000-0005-0000-0000-00002C0F0000}"/>
    <cellStyle name="Normal 33 2 2 3 3" xfId="4021" xr:uid="{00000000-0005-0000-0000-00002D0F0000}"/>
    <cellStyle name="Normal 33 2 2 3 4" xfId="3328" xr:uid="{00000000-0005-0000-0000-00002E0F0000}"/>
    <cellStyle name="Normal 33 2 2 3 5" xfId="2629" xr:uid="{00000000-0005-0000-0000-00002F0F0000}"/>
    <cellStyle name="Normal 33 2 2 4" xfId="1400" xr:uid="{00000000-0005-0000-0000-0000300F0000}"/>
    <cellStyle name="Normal 33 2 2 4 2" xfId="4476" xr:uid="{00000000-0005-0000-0000-0000310F0000}"/>
    <cellStyle name="Normal 33 2 2 5" xfId="3563" xr:uid="{00000000-0005-0000-0000-0000320F0000}"/>
    <cellStyle name="Normal 33 2 2 6" xfId="2862" xr:uid="{00000000-0005-0000-0000-0000330F0000}"/>
    <cellStyle name="Normal 33 2 2 7" xfId="2164" xr:uid="{00000000-0005-0000-0000-0000340F0000}"/>
    <cellStyle name="Normal 33 2 3" xfId="705" xr:uid="{00000000-0005-0000-0000-0000350F0000}"/>
    <cellStyle name="Normal 33 2 3 2" xfId="1168" xr:uid="{00000000-0005-0000-0000-0000360F0000}"/>
    <cellStyle name="Normal 33 2 3 2 2" xfId="4247" xr:uid="{00000000-0005-0000-0000-0000370F0000}"/>
    <cellStyle name="Normal 33 2 3 3" xfId="1643" xr:uid="{00000000-0005-0000-0000-0000380F0000}"/>
    <cellStyle name="Normal 33 2 3 3 2" xfId="4709" xr:uid="{00000000-0005-0000-0000-0000390F0000}"/>
    <cellStyle name="Normal 33 2 3 4" xfId="3792" xr:uid="{00000000-0005-0000-0000-00003A0F0000}"/>
    <cellStyle name="Normal 33 2 3 5" xfId="3095" xr:uid="{00000000-0005-0000-0000-00003B0F0000}"/>
    <cellStyle name="Normal 33 2 3 6" xfId="2396" xr:uid="{00000000-0005-0000-0000-00003C0F0000}"/>
    <cellStyle name="Normal 33 2 4" xfId="941" xr:uid="{00000000-0005-0000-0000-00003D0F0000}"/>
    <cellStyle name="Normal 33 2 4 2" xfId="1888" xr:uid="{00000000-0005-0000-0000-00003E0F0000}"/>
    <cellStyle name="Normal 33 2 4 2 2" xfId="4950" xr:uid="{00000000-0005-0000-0000-00003F0F0000}"/>
    <cellStyle name="Normal 33 2 4 3" xfId="4020" xr:uid="{00000000-0005-0000-0000-0000400F0000}"/>
    <cellStyle name="Normal 33 2 4 4" xfId="3327" xr:uid="{00000000-0005-0000-0000-0000410F0000}"/>
    <cellStyle name="Normal 33 2 4 5" xfId="2628" xr:uid="{00000000-0005-0000-0000-0000420F0000}"/>
    <cellStyle name="Normal 33 2 5" xfId="1399" xr:uid="{00000000-0005-0000-0000-0000430F0000}"/>
    <cellStyle name="Normal 33 2 5 2" xfId="4475" xr:uid="{00000000-0005-0000-0000-0000440F0000}"/>
    <cellStyle name="Normal 33 2 6" xfId="3562" xr:uid="{00000000-0005-0000-0000-0000450F0000}"/>
    <cellStyle name="Normal 33 2 7" xfId="2861" xr:uid="{00000000-0005-0000-0000-0000460F0000}"/>
    <cellStyle name="Normal 33 2 8" xfId="2163" xr:uid="{00000000-0005-0000-0000-0000470F0000}"/>
    <cellStyle name="Normal 34" xfId="410" xr:uid="{00000000-0005-0000-0000-0000480F0000}"/>
    <cellStyle name="Normal 35" xfId="411" xr:uid="{00000000-0005-0000-0000-0000490F0000}"/>
    <cellStyle name="Normal 36" xfId="412" xr:uid="{00000000-0005-0000-0000-00004A0F0000}"/>
    <cellStyle name="Normal 36 2" xfId="413" xr:uid="{00000000-0005-0000-0000-00004B0F0000}"/>
    <cellStyle name="Normal 36 2 2" xfId="708" xr:uid="{00000000-0005-0000-0000-00004C0F0000}"/>
    <cellStyle name="Normal 36 2 2 2" xfId="1171" xr:uid="{00000000-0005-0000-0000-00004D0F0000}"/>
    <cellStyle name="Normal 36 2 2 2 2" xfId="4250" xr:uid="{00000000-0005-0000-0000-00004E0F0000}"/>
    <cellStyle name="Normal 36 2 2 3" xfId="1646" xr:uid="{00000000-0005-0000-0000-00004F0F0000}"/>
    <cellStyle name="Normal 36 2 2 3 2" xfId="4712" xr:uid="{00000000-0005-0000-0000-0000500F0000}"/>
    <cellStyle name="Normal 36 2 2 4" xfId="3795" xr:uid="{00000000-0005-0000-0000-0000510F0000}"/>
    <cellStyle name="Normal 36 2 2 5" xfId="3098" xr:uid="{00000000-0005-0000-0000-0000520F0000}"/>
    <cellStyle name="Normal 36 2 2 6" xfId="2399" xr:uid="{00000000-0005-0000-0000-0000530F0000}"/>
    <cellStyle name="Normal 36 2 3" xfId="944" xr:uid="{00000000-0005-0000-0000-0000540F0000}"/>
    <cellStyle name="Normal 36 2 3 2" xfId="1891" xr:uid="{00000000-0005-0000-0000-0000550F0000}"/>
    <cellStyle name="Normal 36 2 3 2 2" xfId="4953" xr:uid="{00000000-0005-0000-0000-0000560F0000}"/>
    <cellStyle name="Normal 36 2 3 3" xfId="4023" xr:uid="{00000000-0005-0000-0000-0000570F0000}"/>
    <cellStyle name="Normal 36 2 3 4" xfId="3330" xr:uid="{00000000-0005-0000-0000-0000580F0000}"/>
    <cellStyle name="Normal 36 2 3 5" xfId="2631" xr:uid="{00000000-0005-0000-0000-0000590F0000}"/>
    <cellStyle name="Normal 36 2 4" xfId="1402" xr:uid="{00000000-0005-0000-0000-00005A0F0000}"/>
    <cellStyle name="Normal 36 2 4 2" xfId="4478" xr:uid="{00000000-0005-0000-0000-00005B0F0000}"/>
    <cellStyle name="Normal 36 2 5" xfId="3565" xr:uid="{00000000-0005-0000-0000-00005C0F0000}"/>
    <cellStyle name="Normal 36 2 6" xfId="2864" xr:uid="{00000000-0005-0000-0000-00005D0F0000}"/>
    <cellStyle name="Normal 36 2 7" xfId="2166" xr:uid="{00000000-0005-0000-0000-00005E0F0000}"/>
    <cellStyle name="Normal 36 3" xfId="707" xr:uid="{00000000-0005-0000-0000-00005F0F0000}"/>
    <cellStyle name="Normal 36 3 2" xfId="1170" xr:uid="{00000000-0005-0000-0000-0000600F0000}"/>
    <cellStyle name="Normal 36 3 2 2" xfId="4249" xr:uid="{00000000-0005-0000-0000-0000610F0000}"/>
    <cellStyle name="Normal 36 3 3" xfId="1645" xr:uid="{00000000-0005-0000-0000-0000620F0000}"/>
    <cellStyle name="Normal 36 3 3 2" xfId="4711" xr:uid="{00000000-0005-0000-0000-0000630F0000}"/>
    <cellStyle name="Normal 36 3 4" xfId="3794" xr:uid="{00000000-0005-0000-0000-0000640F0000}"/>
    <cellStyle name="Normal 36 3 5" xfId="3097" xr:uid="{00000000-0005-0000-0000-0000650F0000}"/>
    <cellStyle name="Normal 36 3 6" xfId="2398" xr:uid="{00000000-0005-0000-0000-0000660F0000}"/>
    <cellStyle name="Normal 36 4" xfId="943" xr:uid="{00000000-0005-0000-0000-0000670F0000}"/>
    <cellStyle name="Normal 36 4 2" xfId="1890" xr:uid="{00000000-0005-0000-0000-0000680F0000}"/>
    <cellStyle name="Normal 36 4 2 2" xfId="4952" xr:uid="{00000000-0005-0000-0000-0000690F0000}"/>
    <cellStyle name="Normal 36 4 3" xfId="4022" xr:uid="{00000000-0005-0000-0000-00006A0F0000}"/>
    <cellStyle name="Normal 36 4 4" xfId="3329" xr:uid="{00000000-0005-0000-0000-00006B0F0000}"/>
    <cellStyle name="Normal 36 4 5" xfId="2630" xr:uid="{00000000-0005-0000-0000-00006C0F0000}"/>
    <cellStyle name="Normal 36 5" xfId="1401" xr:uid="{00000000-0005-0000-0000-00006D0F0000}"/>
    <cellStyle name="Normal 36 5 2" xfId="4477" xr:uid="{00000000-0005-0000-0000-00006E0F0000}"/>
    <cellStyle name="Normal 36 6" xfId="3564" xr:uid="{00000000-0005-0000-0000-00006F0F0000}"/>
    <cellStyle name="Normal 36 7" xfId="2863" xr:uid="{00000000-0005-0000-0000-0000700F0000}"/>
    <cellStyle name="Normal 36 8" xfId="2165" xr:uid="{00000000-0005-0000-0000-0000710F0000}"/>
    <cellStyle name="Normal 37" xfId="414" xr:uid="{00000000-0005-0000-0000-0000720F0000}"/>
    <cellStyle name="Normal 38" xfId="415" xr:uid="{00000000-0005-0000-0000-0000730F0000}"/>
    <cellStyle name="Normal 39" xfId="416" xr:uid="{00000000-0005-0000-0000-0000740F0000}"/>
    <cellStyle name="Normal 4" xfId="129" xr:uid="{00000000-0005-0000-0000-0000750F0000}"/>
    <cellStyle name="Normal 4 10" xfId="793" xr:uid="{00000000-0005-0000-0000-0000760F0000}"/>
    <cellStyle name="Normal 4 10 2" xfId="1497" xr:uid="{00000000-0005-0000-0000-0000770F0000}"/>
    <cellStyle name="Normal 4 10 2 2" xfId="4563" xr:uid="{00000000-0005-0000-0000-0000780F0000}"/>
    <cellStyle name="Normal 4 10 3" xfId="3874" xr:uid="{00000000-0005-0000-0000-0000790F0000}"/>
    <cellStyle name="Normal 4 10 4" xfId="2949" xr:uid="{00000000-0005-0000-0000-00007A0F0000}"/>
    <cellStyle name="Normal 4 10 5" xfId="2250" xr:uid="{00000000-0005-0000-0000-00007B0F0000}"/>
    <cellStyle name="Normal 4 11" xfId="1734" xr:uid="{00000000-0005-0000-0000-00007C0F0000}"/>
    <cellStyle name="Normal 4 11 2" xfId="4796" xr:uid="{00000000-0005-0000-0000-00007D0F0000}"/>
    <cellStyle name="Normal 4 11 3" xfId="3180" xr:uid="{00000000-0005-0000-0000-00007E0F0000}"/>
    <cellStyle name="Normal 4 11 4" xfId="2481" xr:uid="{00000000-0005-0000-0000-00007F0F0000}"/>
    <cellStyle name="Normal 4 12" xfId="1252" xr:uid="{00000000-0005-0000-0000-0000800F0000}"/>
    <cellStyle name="Normal 4 12 2" xfId="4328" xr:uid="{00000000-0005-0000-0000-0000810F0000}"/>
    <cellStyle name="Normal 4 13" xfId="3415" xr:uid="{00000000-0005-0000-0000-0000820F0000}"/>
    <cellStyle name="Normal 4 14" xfId="2714" xr:uid="{00000000-0005-0000-0000-0000830F0000}"/>
    <cellStyle name="Normal 4 15" xfId="2013" xr:uid="{00000000-0005-0000-0000-0000840F0000}"/>
    <cellStyle name="Normal 4 16" xfId="5341" xr:uid="{31D420CA-AC31-4216-AC7F-DB501318F47A}"/>
    <cellStyle name="Normal 4 2" xfId="130" xr:uid="{00000000-0005-0000-0000-0000850F0000}"/>
    <cellStyle name="Normal 4 2 10" xfId="5404" xr:uid="{596EFD52-FCB1-4AD4-80A7-0CCDB7443049}"/>
    <cellStyle name="Normal 4 2 2" xfId="417" xr:uid="{00000000-0005-0000-0000-0000860F0000}"/>
    <cellStyle name="Normal 4 2 2 2" xfId="418" xr:uid="{00000000-0005-0000-0000-0000870F0000}"/>
    <cellStyle name="Normal 4 2 2 2 2" xfId="710" xr:uid="{00000000-0005-0000-0000-0000880F0000}"/>
    <cellStyle name="Normal 4 2 2 2 2 2" xfId="1173" xr:uid="{00000000-0005-0000-0000-0000890F0000}"/>
    <cellStyle name="Normal 4 2 2 2 2 2 2" xfId="4252" xr:uid="{00000000-0005-0000-0000-00008A0F0000}"/>
    <cellStyle name="Normal 4 2 2 2 2 3" xfId="1648" xr:uid="{00000000-0005-0000-0000-00008B0F0000}"/>
    <cellStyle name="Normal 4 2 2 2 2 3 2" xfId="4714" xr:uid="{00000000-0005-0000-0000-00008C0F0000}"/>
    <cellStyle name="Normal 4 2 2 2 2 4" xfId="3797" xr:uid="{00000000-0005-0000-0000-00008D0F0000}"/>
    <cellStyle name="Normal 4 2 2 2 2 5" xfId="3100" xr:uid="{00000000-0005-0000-0000-00008E0F0000}"/>
    <cellStyle name="Normal 4 2 2 2 2 6" xfId="2401" xr:uid="{00000000-0005-0000-0000-00008F0F0000}"/>
    <cellStyle name="Normal 4 2 2 2 3" xfId="946" xr:uid="{00000000-0005-0000-0000-0000900F0000}"/>
    <cellStyle name="Normal 4 2 2 2 3 2" xfId="1893" xr:uid="{00000000-0005-0000-0000-0000910F0000}"/>
    <cellStyle name="Normal 4 2 2 2 3 2 2" xfId="4955" xr:uid="{00000000-0005-0000-0000-0000920F0000}"/>
    <cellStyle name="Normal 4 2 2 2 3 3" xfId="4025" xr:uid="{00000000-0005-0000-0000-0000930F0000}"/>
    <cellStyle name="Normal 4 2 2 2 3 4" xfId="3332" xr:uid="{00000000-0005-0000-0000-0000940F0000}"/>
    <cellStyle name="Normal 4 2 2 2 3 5" xfId="2633" xr:uid="{00000000-0005-0000-0000-0000950F0000}"/>
    <cellStyle name="Normal 4 2 2 2 4" xfId="1404" xr:uid="{00000000-0005-0000-0000-0000960F0000}"/>
    <cellStyle name="Normal 4 2 2 2 4 2" xfId="4480" xr:uid="{00000000-0005-0000-0000-0000970F0000}"/>
    <cellStyle name="Normal 4 2 2 2 5" xfId="3567" xr:uid="{00000000-0005-0000-0000-0000980F0000}"/>
    <cellStyle name="Normal 4 2 2 2 6" xfId="2866" xr:uid="{00000000-0005-0000-0000-0000990F0000}"/>
    <cellStyle name="Normal 4 2 2 2 7" xfId="2168" xr:uid="{00000000-0005-0000-0000-00009A0F0000}"/>
    <cellStyle name="Normal 4 2 2 3" xfId="709" xr:uid="{00000000-0005-0000-0000-00009B0F0000}"/>
    <cellStyle name="Normal 4 2 2 3 2" xfId="1172" xr:uid="{00000000-0005-0000-0000-00009C0F0000}"/>
    <cellStyle name="Normal 4 2 2 3 2 2" xfId="4251" xr:uid="{00000000-0005-0000-0000-00009D0F0000}"/>
    <cellStyle name="Normal 4 2 2 3 3" xfId="1647" xr:uid="{00000000-0005-0000-0000-00009E0F0000}"/>
    <cellStyle name="Normal 4 2 2 3 3 2" xfId="4713" xr:uid="{00000000-0005-0000-0000-00009F0F0000}"/>
    <cellStyle name="Normal 4 2 2 3 4" xfId="3796" xr:uid="{00000000-0005-0000-0000-0000A00F0000}"/>
    <cellStyle name="Normal 4 2 2 3 5" xfId="3099" xr:uid="{00000000-0005-0000-0000-0000A10F0000}"/>
    <cellStyle name="Normal 4 2 2 3 6" xfId="2400" xr:uid="{00000000-0005-0000-0000-0000A20F0000}"/>
    <cellStyle name="Normal 4 2 2 4" xfId="945" xr:uid="{00000000-0005-0000-0000-0000A30F0000}"/>
    <cellStyle name="Normal 4 2 2 4 2" xfId="1892" xr:uid="{00000000-0005-0000-0000-0000A40F0000}"/>
    <cellStyle name="Normal 4 2 2 4 2 2" xfId="4954" xr:uid="{00000000-0005-0000-0000-0000A50F0000}"/>
    <cellStyle name="Normal 4 2 2 4 3" xfId="4024" xr:uid="{00000000-0005-0000-0000-0000A60F0000}"/>
    <cellStyle name="Normal 4 2 2 4 4" xfId="3331" xr:uid="{00000000-0005-0000-0000-0000A70F0000}"/>
    <cellStyle name="Normal 4 2 2 4 5" xfId="2632" xr:uid="{00000000-0005-0000-0000-0000A80F0000}"/>
    <cellStyle name="Normal 4 2 2 5" xfId="1403" xr:uid="{00000000-0005-0000-0000-0000A90F0000}"/>
    <cellStyle name="Normal 4 2 2 5 2" xfId="4479" xr:uid="{00000000-0005-0000-0000-0000AA0F0000}"/>
    <cellStyle name="Normal 4 2 2 6" xfId="3566" xr:uid="{00000000-0005-0000-0000-0000AB0F0000}"/>
    <cellStyle name="Normal 4 2 2 7" xfId="2865" xr:uid="{00000000-0005-0000-0000-0000AC0F0000}"/>
    <cellStyle name="Normal 4 2 2 8" xfId="2167" xr:uid="{00000000-0005-0000-0000-0000AD0F0000}"/>
    <cellStyle name="Normal 4 2 3" xfId="419" xr:uid="{00000000-0005-0000-0000-0000AE0F0000}"/>
    <cellStyle name="Normal 4 2 3 2" xfId="711" xr:uid="{00000000-0005-0000-0000-0000AF0F0000}"/>
    <cellStyle name="Normal 4 2 3 2 2" xfId="1174" xr:uid="{00000000-0005-0000-0000-0000B00F0000}"/>
    <cellStyle name="Normal 4 2 3 2 2 2" xfId="4253" xr:uid="{00000000-0005-0000-0000-0000B10F0000}"/>
    <cellStyle name="Normal 4 2 3 2 3" xfId="1649" xr:uid="{00000000-0005-0000-0000-0000B20F0000}"/>
    <cellStyle name="Normal 4 2 3 2 3 2" xfId="4715" xr:uid="{00000000-0005-0000-0000-0000B30F0000}"/>
    <cellStyle name="Normal 4 2 3 2 4" xfId="3798" xr:uid="{00000000-0005-0000-0000-0000B40F0000}"/>
    <cellStyle name="Normal 4 2 3 2 5" xfId="3101" xr:uid="{00000000-0005-0000-0000-0000B50F0000}"/>
    <cellStyle name="Normal 4 2 3 2 6" xfId="2402" xr:uid="{00000000-0005-0000-0000-0000B60F0000}"/>
    <cellStyle name="Normal 4 2 3 3" xfId="947" xr:uid="{00000000-0005-0000-0000-0000B70F0000}"/>
    <cellStyle name="Normal 4 2 3 3 2" xfId="1894" xr:uid="{00000000-0005-0000-0000-0000B80F0000}"/>
    <cellStyle name="Normal 4 2 3 3 2 2" xfId="4956" xr:uid="{00000000-0005-0000-0000-0000B90F0000}"/>
    <cellStyle name="Normal 4 2 3 3 3" xfId="4026" xr:uid="{00000000-0005-0000-0000-0000BA0F0000}"/>
    <cellStyle name="Normal 4 2 3 3 4" xfId="3333" xr:uid="{00000000-0005-0000-0000-0000BB0F0000}"/>
    <cellStyle name="Normal 4 2 3 3 5" xfId="2634" xr:uid="{00000000-0005-0000-0000-0000BC0F0000}"/>
    <cellStyle name="Normal 4 2 3 4" xfId="1405" xr:uid="{00000000-0005-0000-0000-0000BD0F0000}"/>
    <cellStyle name="Normal 4 2 3 4 2" xfId="4481" xr:uid="{00000000-0005-0000-0000-0000BE0F0000}"/>
    <cellStyle name="Normal 4 2 3 5" xfId="3568" xr:uid="{00000000-0005-0000-0000-0000BF0F0000}"/>
    <cellStyle name="Normal 4 2 3 6" xfId="2867" xr:uid="{00000000-0005-0000-0000-0000C00F0000}"/>
    <cellStyle name="Normal 4 2 3 7" xfId="2169" xr:uid="{00000000-0005-0000-0000-0000C10F0000}"/>
    <cellStyle name="Normal 4 2 4" xfId="560" xr:uid="{00000000-0005-0000-0000-0000C20F0000}"/>
    <cellStyle name="Normal 4 2 4 2" xfId="1023" xr:uid="{00000000-0005-0000-0000-0000C30F0000}"/>
    <cellStyle name="Normal 4 2 4 2 2" xfId="4102" xr:uid="{00000000-0005-0000-0000-0000C40F0000}"/>
    <cellStyle name="Normal 4 2 4 3" xfId="1498" xr:uid="{00000000-0005-0000-0000-0000C50F0000}"/>
    <cellStyle name="Normal 4 2 4 3 2" xfId="4564" xr:uid="{00000000-0005-0000-0000-0000C60F0000}"/>
    <cellStyle name="Normal 4 2 4 4" xfId="3647" xr:uid="{00000000-0005-0000-0000-0000C70F0000}"/>
    <cellStyle name="Normal 4 2 4 5" xfId="2950" xr:uid="{00000000-0005-0000-0000-0000C80F0000}"/>
    <cellStyle name="Normal 4 2 4 6" xfId="2251" xr:uid="{00000000-0005-0000-0000-0000C90F0000}"/>
    <cellStyle name="Normal 4 2 5" xfId="794" xr:uid="{00000000-0005-0000-0000-0000CA0F0000}"/>
    <cellStyle name="Normal 4 2 5 2" xfId="1735" xr:uid="{00000000-0005-0000-0000-0000CB0F0000}"/>
    <cellStyle name="Normal 4 2 5 2 2" xfId="4797" xr:uid="{00000000-0005-0000-0000-0000CC0F0000}"/>
    <cellStyle name="Normal 4 2 5 3" xfId="3875" xr:uid="{00000000-0005-0000-0000-0000CD0F0000}"/>
    <cellStyle name="Normal 4 2 5 4" xfId="3181" xr:uid="{00000000-0005-0000-0000-0000CE0F0000}"/>
    <cellStyle name="Normal 4 2 5 5" xfId="2482" xr:uid="{00000000-0005-0000-0000-0000CF0F0000}"/>
    <cellStyle name="Normal 4 2 6" xfId="1253" xr:uid="{00000000-0005-0000-0000-0000D00F0000}"/>
    <cellStyle name="Normal 4 2 6 2" xfId="4329" xr:uid="{00000000-0005-0000-0000-0000D10F0000}"/>
    <cellStyle name="Normal 4 2 7" xfId="3416" xr:uid="{00000000-0005-0000-0000-0000D20F0000}"/>
    <cellStyle name="Normal 4 2 8" xfId="2715" xr:uid="{00000000-0005-0000-0000-0000D30F0000}"/>
    <cellStyle name="Normal 4 2 9" xfId="2014" xr:uid="{00000000-0005-0000-0000-0000D40F0000}"/>
    <cellStyle name="Normal 4 3" xfId="420" xr:uid="{00000000-0005-0000-0000-0000D50F0000}"/>
    <cellStyle name="Normal 4 3 10" xfId="5410" xr:uid="{232B5227-AABB-4B4A-BC65-0896CE719B4C}"/>
    <cellStyle name="Normal 4 3 2" xfId="421" xr:uid="{00000000-0005-0000-0000-0000D60F0000}"/>
    <cellStyle name="Normal 4 3 3" xfId="422" xr:uid="{00000000-0005-0000-0000-0000D70F0000}"/>
    <cellStyle name="Normal 4 3 3 2" xfId="713" xr:uid="{00000000-0005-0000-0000-0000D80F0000}"/>
    <cellStyle name="Normal 4 3 3 2 2" xfId="1176" xr:uid="{00000000-0005-0000-0000-0000D90F0000}"/>
    <cellStyle name="Normal 4 3 3 2 2 2" xfId="4255" xr:uid="{00000000-0005-0000-0000-0000DA0F0000}"/>
    <cellStyle name="Normal 4 3 3 2 3" xfId="1651" xr:uid="{00000000-0005-0000-0000-0000DB0F0000}"/>
    <cellStyle name="Normal 4 3 3 2 3 2" xfId="4717" xr:uid="{00000000-0005-0000-0000-0000DC0F0000}"/>
    <cellStyle name="Normal 4 3 3 2 4" xfId="3800" xr:uid="{00000000-0005-0000-0000-0000DD0F0000}"/>
    <cellStyle name="Normal 4 3 3 2 5" xfId="3103" xr:uid="{00000000-0005-0000-0000-0000DE0F0000}"/>
    <cellStyle name="Normal 4 3 3 2 6" xfId="2404" xr:uid="{00000000-0005-0000-0000-0000DF0F0000}"/>
    <cellStyle name="Normal 4 3 3 3" xfId="949" xr:uid="{00000000-0005-0000-0000-0000E00F0000}"/>
    <cellStyle name="Normal 4 3 3 3 2" xfId="1896" xr:uid="{00000000-0005-0000-0000-0000E10F0000}"/>
    <cellStyle name="Normal 4 3 3 3 2 2" xfId="4958" xr:uid="{00000000-0005-0000-0000-0000E20F0000}"/>
    <cellStyle name="Normal 4 3 3 3 3" xfId="4028" xr:uid="{00000000-0005-0000-0000-0000E30F0000}"/>
    <cellStyle name="Normal 4 3 3 3 4" xfId="3335" xr:uid="{00000000-0005-0000-0000-0000E40F0000}"/>
    <cellStyle name="Normal 4 3 3 3 5" xfId="2636" xr:uid="{00000000-0005-0000-0000-0000E50F0000}"/>
    <cellStyle name="Normal 4 3 3 4" xfId="1407" xr:uid="{00000000-0005-0000-0000-0000E60F0000}"/>
    <cellStyle name="Normal 4 3 3 4 2" xfId="4483" xr:uid="{00000000-0005-0000-0000-0000E70F0000}"/>
    <cellStyle name="Normal 4 3 3 5" xfId="3570" xr:uid="{00000000-0005-0000-0000-0000E80F0000}"/>
    <cellStyle name="Normal 4 3 3 6" xfId="2869" xr:uid="{00000000-0005-0000-0000-0000E90F0000}"/>
    <cellStyle name="Normal 4 3 3 7" xfId="2171" xr:uid="{00000000-0005-0000-0000-0000EA0F0000}"/>
    <cellStyle name="Normal 4 3 4" xfId="712" xr:uid="{00000000-0005-0000-0000-0000EB0F0000}"/>
    <cellStyle name="Normal 4 3 4 2" xfId="1175" xr:uid="{00000000-0005-0000-0000-0000EC0F0000}"/>
    <cellStyle name="Normal 4 3 4 2 2" xfId="4254" xr:uid="{00000000-0005-0000-0000-0000ED0F0000}"/>
    <cellStyle name="Normal 4 3 4 3" xfId="1650" xr:uid="{00000000-0005-0000-0000-0000EE0F0000}"/>
    <cellStyle name="Normal 4 3 4 3 2" xfId="4716" xr:uid="{00000000-0005-0000-0000-0000EF0F0000}"/>
    <cellStyle name="Normal 4 3 4 4" xfId="3799" xr:uid="{00000000-0005-0000-0000-0000F00F0000}"/>
    <cellStyle name="Normal 4 3 4 5" xfId="3102" xr:uid="{00000000-0005-0000-0000-0000F10F0000}"/>
    <cellStyle name="Normal 4 3 4 6" xfId="2403" xr:uid="{00000000-0005-0000-0000-0000F20F0000}"/>
    <cellStyle name="Normal 4 3 5" xfId="948" xr:uid="{00000000-0005-0000-0000-0000F30F0000}"/>
    <cellStyle name="Normal 4 3 5 2" xfId="1895" xr:uid="{00000000-0005-0000-0000-0000F40F0000}"/>
    <cellStyle name="Normal 4 3 5 2 2" xfId="4957" xr:uid="{00000000-0005-0000-0000-0000F50F0000}"/>
    <cellStyle name="Normal 4 3 5 3" xfId="4027" xr:uid="{00000000-0005-0000-0000-0000F60F0000}"/>
    <cellStyle name="Normal 4 3 5 4" xfId="3334" xr:uid="{00000000-0005-0000-0000-0000F70F0000}"/>
    <cellStyle name="Normal 4 3 5 5" xfId="2635" xr:uid="{00000000-0005-0000-0000-0000F80F0000}"/>
    <cellStyle name="Normal 4 3 6" xfId="1406" xr:uid="{00000000-0005-0000-0000-0000F90F0000}"/>
    <cellStyle name="Normal 4 3 6 2" xfId="4482" xr:uid="{00000000-0005-0000-0000-0000FA0F0000}"/>
    <cellStyle name="Normal 4 3 7" xfId="3569" xr:uid="{00000000-0005-0000-0000-0000FB0F0000}"/>
    <cellStyle name="Normal 4 3 8" xfId="2868" xr:uid="{00000000-0005-0000-0000-0000FC0F0000}"/>
    <cellStyle name="Normal 4 3 9" xfId="2170" xr:uid="{00000000-0005-0000-0000-0000FD0F0000}"/>
    <cellStyle name="Normal 4 4" xfId="423" xr:uid="{00000000-0005-0000-0000-0000FE0F0000}"/>
    <cellStyle name="Normal 4 4 2" xfId="424" xr:uid="{00000000-0005-0000-0000-0000FF0F0000}"/>
    <cellStyle name="Normal 4 4 2 2" xfId="715" xr:uid="{00000000-0005-0000-0000-000000100000}"/>
    <cellStyle name="Normal 4 4 2 2 2" xfId="1178" xr:uid="{00000000-0005-0000-0000-000001100000}"/>
    <cellStyle name="Normal 4 4 2 2 2 2" xfId="4257" xr:uid="{00000000-0005-0000-0000-000002100000}"/>
    <cellStyle name="Normal 4 4 2 2 3" xfId="1653" xr:uid="{00000000-0005-0000-0000-000003100000}"/>
    <cellStyle name="Normal 4 4 2 2 3 2" xfId="4719" xr:uid="{00000000-0005-0000-0000-000004100000}"/>
    <cellStyle name="Normal 4 4 2 2 4" xfId="3802" xr:uid="{00000000-0005-0000-0000-000005100000}"/>
    <cellStyle name="Normal 4 4 2 2 5" xfId="3105" xr:uid="{00000000-0005-0000-0000-000006100000}"/>
    <cellStyle name="Normal 4 4 2 2 6" xfId="2406" xr:uid="{00000000-0005-0000-0000-000007100000}"/>
    <cellStyle name="Normal 4 4 2 3" xfId="951" xr:uid="{00000000-0005-0000-0000-000008100000}"/>
    <cellStyle name="Normal 4 4 2 3 2" xfId="1898" xr:uid="{00000000-0005-0000-0000-000009100000}"/>
    <cellStyle name="Normal 4 4 2 3 2 2" xfId="4960" xr:uid="{00000000-0005-0000-0000-00000A100000}"/>
    <cellStyle name="Normal 4 4 2 3 3" xfId="4030" xr:uid="{00000000-0005-0000-0000-00000B100000}"/>
    <cellStyle name="Normal 4 4 2 3 4" xfId="3337" xr:uid="{00000000-0005-0000-0000-00000C100000}"/>
    <cellStyle name="Normal 4 4 2 3 5" xfId="2638" xr:uid="{00000000-0005-0000-0000-00000D100000}"/>
    <cellStyle name="Normal 4 4 2 4" xfId="1409" xr:uid="{00000000-0005-0000-0000-00000E100000}"/>
    <cellStyle name="Normal 4 4 2 4 2" xfId="4485" xr:uid="{00000000-0005-0000-0000-00000F100000}"/>
    <cellStyle name="Normal 4 4 2 5" xfId="3572" xr:uid="{00000000-0005-0000-0000-000010100000}"/>
    <cellStyle name="Normal 4 4 2 6" xfId="2871" xr:uid="{00000000-0005-0000-0000-000011100000}"/>
    <cellStyle name="Normal 4 4 2 7" xfId="2173" xr:uid="{00000000-0005-0000-0000-000012100000}"/>
    <cellStyle name="Normal 4 4 3" xfId="714" xr:uid="{00000000-0005-0000-0000-000013100000}"/>
    <cellStyle name="Normal 4 4 3 2" xfId="1177" xr:uid="{00000000-0005-0000-0000-000014100000}"/>
    <cellStyle name="Normal 4 4 3 2 2" xfId="4256" xr:uid="{00000000-0005-0000-0000-000015100000}"/>
    <cellStyle name="Normal 4 4 3 3" xfId="1652" xr:uid="{00000000-0005-0000-0000-000016100000}"/>
    <cellStyle name="Normal 4 4 3 3 2" xfId="4718" xr:uid="{00000000-0005-0000-0000-000017100000}"/>
    <cellStyle name="Normal 4 4 3 4" xfId="3801" xr:uid="{00000000-0005-0000-0000-000018100000}"/>
    <cellStyle name="Normal 4 4 3 5" xfId="3104" xr:uid="{00000000-0005-0000-0000-000019100000}"/>
    <cellStyle name="Normal 4 4 3 6" xfId="2405" xr:uid="{00000000-0005-0000-0000-00001A100000}"/>
    <cellStyle name="Normal 4 4 4" xfId="950" xr:uid="{00000000-0005-0000-0000-00001B100000}"/>
    <cellStyle name="Normal 4 4 4 2" xfId="1897" xr:uid="{00000000-0005-0000-0000-00001C100000}"/>
    <cellStyle name="Normal 4 4 4 2 2" xfId="4959" xr:uid="{00000000-0005-0000-0000-00001D100000}"/>
    <cellStyle name="Normal 4 4 4 3" xfId="4029" xr:uid="{00000000-0005-0000-0000-00001E100000}"/>
    <cellStyle name="Normal 4 4 4 4" xfId="3336" xr:uid="{00000000-0005-0000-0000-00001F100000}"/>
    <cellStyle name="Normal 4 4 4 5" xfId="2637" xr:uid="{00000000-0005-0000-0000-000020100000}"/>
    <cellStyle name="Normal 4 4 5" xfId="1408" xr:uid="{00000000-0005-0000-0000-000021100000}"/>
    <cellStyle name="Normal 4 4 5 2" xfId="4484" xr:uid="{00000000-0005-0000-0000-000022100000}"/>
    <cellStyle name="Normal 4 4 6" xfId="3571" xr:uid="{00000000-0005-0000-0000-000023100000}"/>
    <cellStyle name="Normal 4 4 7" xfId="2870" xr:uid="{00000000-0005-0000-0000-000024100000}"/>
    <cellStyle name="Normal 4 4 8" xfId="2172" xr:uid="{00000000-0005-0000-0000-000025100000}"/>
    <cellStyle name="Normal 4 4 9" xfId="5403" xr:uid="{8BF1C632-A5A7-4F20-B148-0810DBB5EC1B}"/>
    <cellStyle name="Normal 4 5" xfId="425" xr:uid="{00000000-0005-0000-0000-000026100000}"/>
    <cellStyle name="Normal 4 6" xfId="426" xr:uid="{00000000-0005-0000-0000-000027100000}"/>
    <cellStyle name="Normal 4 6 2" xfId="427" xr:uid="{00000000-0005-0000-0000-000028100000}"/>
    <cellStyle name="Normal 4 6 2 2" xfId="717" xr:uid="{00000000-0005-0000-0000-000029100000}"/>
    <cellStyle name="Normal 4 6 2 2 2" xfId="1180" xr:uid="{00000000-0005-0000-0000-00002A100000}"/>
    <cellStyle name="Normal 4 6 2 2 2 2" xfId="4259" xr:uid="{00000000-0005-0000-0000-00002B100000}"/>
    <cellStyle name="Normal 4 6 2 2 3" xfId="1655" xr:uid="{00000000-0005-0000-0000-00002C100000}"/>
    <cellStyle name="Normal 4 6 2 2 3 2" xfId="4721" xr:uid="{00000000-0005-0000-0000-00002D100000}"/>
    <cellStyle name="Normal 4 6 2 2 4" xfId="3804" xr:uid="{00000000-0005-0000-0000-00002E100000}"/>
    <cellStyle name="Normal 4 6 2 2 5" xfId="3107" xr:uid="{00000000-0005-0000-0000-00002F100000}"/>
    <cellStyle name="Normal 4 6 2 2 6" xfId="2408" xr:uid="{00000000-0005-0000-0000-000030100000}"/>
    <cellStyle name="Normal 4 6 2 3" xfId="953" xr:uid="{00000000-0005-0000-0000-000031100000}"/>
    <cellStyle name="Normal 4 6 2 3 2" xfId="1900" xr:uid="{00000000-0005-0000-0000-000032100000}"/>
    <cellStyle name="Normal 4 6 2 3 2 2" xfId="4962" xr:uid="{00000000-0005-0000-0000-000033100000}"/>
    <cellStyle name="Normal 4 6 2 3 3" xfId="4032" xr:uid="{00000000-0005-0000-0000-000034100000}"/>
    <cellStyle name="Normal 4 6 2 3 4" xfId="3339" xr:uid="{00000000-0005-0000-0000-000035100000}"/>
    <cellStyle name="Normal 4 6 2 3 5" xfId="2640" xr:uid="{00000000-0005-0000-0000-000036100000}"/>
    <cellStyle name="Normal 4 6 2 4" xfId="1411" xr:uid="{00000000-0005-0000-0000-000037100000}"/>
    <cellStyle name="Normal 4 6 2 4 2" xfId="4487" xr:uid="{00000000-0005-0000-0000-000038100000}"/>
    <cellStyle name="Normal 4 6 2 5" xfId="3574" xr:uid="{00000000-0005-0000-0000-000039100000}"/>
    <cellStyle name="Normal 4 6 2 6" xfId="2873" xr:uid="{00000000-0005-0000-0000-00003A100000}"/>
    <cellStyle name="Normal 4 6 2 7" xfId="2175" xr:uid="{00000000-0005-0000-0000-00003B100000}"/>
    <cellStyle name="Normal 4 6 3" xfId="716" xr:uid="{00000000-0005-0000-0000-00003C100000}"/>
    <cellStyle name="Normal 4 6 3 2" xfId="1179" xr:uid="{00000000-0005-0000-0000-00003D100000}"/>
    <cellStyle name="Normal 4 6 3 2 2" xfId="4258" xr:uid="{00000000-0005-0000-0000-00003E100000}"/>
    <cellStyle name="Normal 4 6 3 3" xfId="1654" xr:uid="{00000000-0005-0000-0000-00003F100000}"/>
    <cellStyle name="Normal 4 6 3 3 2" xfId="4720" xr:uid="{00000000-0005-0000-0000-000040100000}"/>
    <cellStyle name="Normal 4 6 3 4" xfId="3803" xr:uid="{00000000-0005-0000-0000-000041100000}"/>
    <cellStyle name="Normal 4 6 3 5" xfId="3106" xr:uid="{00000000-0005-0000-0000-000042100000}"/>
    <cellStyle name="Normal 4 6 3 6" xfId="2407" xr:uid="{00000000-0005-0000-0000-000043100000}"/>
    <cellStyle name="Normal 4 6 4" xfId="952" xr:uid="{00000000-0005-0000-0000-000044100000}"/>
    <cellStyle name="Normal 4 6 4 2" xfId="1899" xr:uid="{00000000-0005-0000-0000-000045100000}"/>
    <cellStyle name="Normal 4 6 4 2 2" xfId="4961" xr:uid="{00000000-0005-0000-0000-000046100000}"/>
    <cellStyle name="Normal 4 6 4 3" xfId="4031" xr:uid="{00000000-0005-0000-0000-000047100000}"/>
    <cellStyle name="Normal 4 6 4 4" xfId="3338" xr:uid="{00000000-0005-0000-0000-000048100000}"/>
    <cellStyle name="Normal 4 6 4 5" xfId="2639" xr:uid="{00000000-0005-0000-0000-000049100000}"/>
    <cellStyle name="Normal 4 6 5" xfId="1410" xr:uid="{00000000-0005-0000-0000-00004A100000}"/>
    <cellStyle name="Normal 4 6 5 2" xfId="4486" xr:uid="{00000000-0005-0000-0000-00004B100000}"/>
    <cellStyle name="Normal 4 6 6" xfId="3573" xr:uid="{00000000-0005-0000-0000-00004C100000}"/>
    <cellStyle name="Normal 4 6 7" xfId="2872" xr:uid="{00000000-0005-0000-0000-00004D100000}"/>
    <cellStyle name="Normal 4 6 8" xfId="2174" xr:uid="{00000000-0005-0000-0000-00004E100000}"/>
    <cellStyle name="Normal 4 7" xfId="428" xr:uid="{00000000-0005-0000-0000-00004F100000}"/>
    <cellStyle name="Normal 4 7 2" xfId="718" xr:uid="{00000000-0005-0000-0000-000050100000}"/>
    <cellStyle name="Normal 4 7 2 2" xfId="1181" xr:uid="{00000000-0005-0000-0000-000051100000}"/>
    <cellStyle name="Normal 4 7 2 2 2" xfId="4260" xr:uid="{00000000-0005-0000-0000-000052100000}"/>
    <cellStyle name="Normal 4 7 2 3" xfId="1656" xr:uid="{00000000-0005-0000-0000-000053100000}"/>
    <cellStyle name="Normal 4 7 2 3 2" xfId="4722" xr:uid="{00000000-0005-0000-0000-000054100000}"/>
    <cellStyle name="Normal 4 7 2 4" xfId="3805" xr:uid="{00000000-0005-0000-0000-000055100000}"/>
    <cellStyle name="Normal 4 7 2 5" xfId="3108" xr:uid="{00000000-0005-0000-0000-000056100000}"/>
    <cellStyle name="Normal 4 7 2 6" xfId="2409" xr:uid="{00000000-0005-0000-0000-000057100000}"/>
    <cellStyle name="Normal 4 7 3" xfId="954" xr:uid="{00000000-0005-0000-0000-000058100000}"/>
    <cellStyle name="Normal 4 7 3 2" xfId="1901" xr:uid="{00000000-0005-0000-0000-000059100000}"/>
    <cellStyle name="Normal 4 7 3 2 2" xfId="4963" xr:uid="{00000000-0005-0000-0000-00005A100000}"/>
    <cellStyle name="Normal 4 7 3 3" xfId="4033" xr:uid="{00000000-0005-0000-0000-00005B100000}"/>
    <cellStyle name="Normal 4 7 3 4" xfId="3340" xr:uid="{00000000-0005-0000-0000-00005C100000}"/>
    <cellStyle name="Normal 4 7 3 5" xfId="2641" xr:uid="{00000000-0005-0000-0000-00005D100000}"/>
    <cellStyle name="Normal 4 7 4" xfId="1412" xr:uid="{00000000-0005-0000-0000-00005E100000}"/>
    <cellStyle name="Normal 4 7 4 2" xfId="4488" xr:uid="{00000000-0005-0000-0000-00005F100000}"/>
    <cellStyle name="Normal 4 7 5" xfId="3575" xr:uid="{00000000-0005-0000-0000-000060100000}"/>
    <cellStyle name="Normal 4 7 6" xfId="2874" xr:uid="{00000000-0005-0000-0000-000061100000}"/>
    <cellStyle name="Normal 4 7 7" xfId="2176" xr:uid="{00000000-0005-0000-0000-000062100000}"/>
    <cellStyle name="Normal 4 8" xfId="429" xr:uid="{00000000-0005-0000-0000-000063100000}"/>
    <cellStyle name="Normal 4 8 2" xfId="719" xr:uid="{00000000-0005-0000-0000-000064100000}"/>
    <cellStyle name="Normal 4 8 2 2" xfId="1182" xr:uid="{00000000-0005-0000-0000-000065100000}"/>
    <cellStyle name="Normal 4 8 2 2 2" xfId="4261" xr:uid="{00000000-0005-0000-0000-000066100000}"/>
    <cellStyle name="Normal 4 8 2 3" xfId="1657" xr:uid="{00000000-0005-0000-0000-000067100000}"/>
    <cellStyle name="Normal 4 8 2 3 2" xfId="4723" xr:uid="{00000000-0005-0000-0000-000068100000}"/>
    <cellStyle name="Normal 4 8 2 4" xfId="3806" xr:uid="{00000000-0005-0000-0000-000069100000}"/>
    <cellStyle name="Normal 4 8 2 5" xfId="3109" xr:uid="{00000000-0005-0000-0000-00006A100000}"/>
    <cellStyle name="Normal 4 8 2 6" xfId="2410" xr:uid="{00000000-0005-0000-0000-00006B100000}"/>
    <cellStyle name="Normal 4 8 3" xfId="955" xr:uid="{00000000-0005-0000-0000-00006C100000}"/>
    <cellStyle name="Normal 4 8 3 2" xfId="1902" xr:uid="{00000000-0005-0000-0000-00006D100000}"/>
    <cellStyle name="Normal 4 8 3 2 2" xfId="4964" xr:uid="{00000000-0005-0000-0000-00006E100000}"/>
    <cellStyle name="Normal 4 8 3 3" xfId="4034" xr:uid="{00000000-0005-0000-0000-00006F100000}"/>
    <cellStyle name="Normal 4 8 3 4" xfId="3341" xr:uid="{00000000-0005-0000-0000-000070100000}"/>
    <cellStyle name="Normal 4 8 3 5" xfId="2642" xr:uid="{00000000-0005-0000-0000-000071100000}"/>
    <cellStyle name="Normal 4 8 4" xfId="1413" xr:uid="{00000000-0005-0000-0000-000072100000}"/>
    <cellStyle name="Normal 4 8 4 2" xfId="4489" xr:uid="{00000000-0005-0000-0000-000073100000}"/>
    <cellStyle name="Normal 4 8 5" xfId="3576" xr:uid="{00000000-0005-0000-0000-000074100000}"/>
    <cellStyle name="Normal 4 8 6" xfId="2875" xr:uid="{00000000-0005-0000-0000-000075100000}"/>
    <cellStyle name="Normal 4 8 7" xfId="2177" xr:uid="{00000000-0005-0000-0000-000076100000}"/>
    <cellStyle name="Normal 4 9" xfId="559" xr:uid="{00000000-0005-0000-0000-000077100000}"/>
    <cellStyle name="Normal 4 9 2" xfId="1022" xr:uid="{00000000-0005-0000-0000-000078100000}"/>
    <cellStyle name="Normal 4 9 2 2" xfId="4101" xr:uid="{00000000-0005-0000-0000-000079100000}"/>
    <cellStyle name="Normal 4 9 3" xfId="1451" xr:uid="{00000000-0005-0000-0000-00007A100000}"/>
    <cellStyle name="Normal 4 9 4" xfId="3646" xr:uid="{00000000-0005-0000-0000-00007B100000}"/>
    <cellStyle name="Normal 40" xfId="430" xr:uid="{00000000-0005-0000-0000-00007C100000}"/>
    <cellStyle name="Normal 41" xfId="431" xr:uid="{00000000-0005-0000-0000-00007D100000}"/>
    <cellStyle name="Normal 42" xfId="432" xr:uid="{00000000-0005-0000-0000-00007E100000}"/>
    <cellStyle name="Normal 43" xfId="433" xr:uid="{00000000-0005-0000-0000-00007F100000}"/>
    <cellStyle name="Normal 44" xfId="434" xr:uid="{00000000-0005-0000-0000-000080100000}"/>
    <cellStyle name="Normal 45" xfId="435" xr:uid="{00000000-0005-0000-0000-000081100000}"/>
    <cellStyle name="Normal 46" xfId="436" xr:uid="{00000000-0005-0000-0000-000082100000}"/>
    <cellStyle name="Normal 47" xfId="437" xr:uid="{00000000-0005-0000-0000-000083100000}"/>
    <cellStyle name="Normal 47 2" xfId="720" xr:uid="{00000000-0005-0000-0000-000084100000}"/>
    <cellStyle name="Normal 47 2 2" xfId="1183" xr:uid="{00000000-0005-0000-0000-000085100000}"/>
    <cellStyle name="Normal 47 2 2 2" xfId="4262" xr:uid="{00000000-0005-0000-0000-000086100000}"/>
    <cellStyle name="Normal 47 2 3" xfId="1658" xr:uid="{00000000-0005-0000-0000-000087100000}"/>
    <cellStyle name="Normal 47 2 3 2" xfId="4724" xr:uid="{00000000-0005-0000-0000-000088100000}"/>
    <cellStyle name="Normal 47 2 4" xfId="3807" xr:uid="{00000000-0005-0000-0000-000089100000}"/>
    <cellStyle name="Normal 47 2 5" xfId="3110" xr:uid="{00000000-0005-0000-0000-00008A100000}"/>
    <cellStyle name="Normal 47 2 6" xfId="2411" xr:uid="{00000000-0005-0000-0000-00008B100000}"/>
    <cellStyle name="Normal 47 3" xfId="956" xr:uid="{00000000-0005-0000-0000-00008C100000}"/>
    <cellStyle name="Normal 47 3 2" xfId="1904" xr:uid="{00000000-0005-0000-0000-00008D100000}"/>
    <cellStyle name="Normal 47 3 2 2" xfId="4966" xr:uid="{00000000-0005-0000-0000-00008E100000}"/>
    <cellStyle name="Normal 47 3 3" xfId="4035" xr:uid="{00000000-0005-0000-0000-00008F100000}"/>
    <cellStyle name="Normal 47 3 4" xfId="3342" xr:uid="{00000000-0005-0000-0000-000090100000}"/>
    <cellStyle name="Normal 47 3 5" xfId="2643" xr:uid="{00000000-0005-0000-0000-000091100000}"/>
    <cellStyle name="Normal 47 4" xfId="1414" xr:uid="{00000000-0005-0000-0000-000092100000}"/>
    <cellStyle name="Normal 47 4 2" xfId="4490" xr:uid="{00000000-0005-0000-0000-000093100000}"/>
    <cellStyle name="Normal 47 5" xfId="3577" xr:uid="{00000000-0005-0000-0000-000094100000}"/>
    <cellStyle name="Normal 47 6" xfId="2876" xr:uid="{00000000-0005-0000-0000-000095100000}"/>
    <cellStyle name="Normal 47 7" xfId="2178" xr:uid="{00000000-0005-0000-0000-000096100000}"/>
    <cellStyle name="Normal 48" xfId="438" xr:uid="{00000000-0005-0000-0000-000097100000}"/>
    <cellStyle name="Normal 48 2" xfId="721" xr:uid="{00000000-0005-0000-0000-000098100000}"/>
    <cellStyle name="Normal 48 2 2" xfId="1184" xr:uid="{00000000-0005-0000-0000-000099100000}"/>
    <cellStyle name="Normal 48 2 2 2" xfId="4263" xr:uid="{00000000-0005-0000-0000-00009A100000}"/>
    <cellStyle name="Normal 48 2 3" xfId="1659" xr:uid="{00000000-0005-0000-0000-00009B100000}"/>
    <cellStyle name="Normal 48 2 3 2" xfId="4725" xr:uid="{00000000-0005-0000-0000-00009C100000}"/>
    <cellStyle name="Normal 48 2 4" xfId="3808" xr:uid="{00000000-0005-0000-0000-00009D100000}"/>
    <cellStyle name="Normal 48 2 5" xfId="3111" xr:uid="{00000000-0005-0000-0000-00009E100000}"/>
    <cellStyle name="Normal 48 2 6" xfId="2412" xr:uid="{00000000-0005-0000-0000-00009F100000}"/>
    <cellStyle name="Normal 48 3" xfId="957" xr:uid="{00000000-0005-0000-0000-0000A0100000}"/>
    <cellStyle name="Normal 48 3 2" xfId="1905" xr:uid="{00000000-0005-0000-0000-0000A1100000}"/>
    <cellStyle name="Normal 48 3 2 2" xfId="4967" xr:uid="{00000000-0005-0000-0000-0000A2100000}"/>
    <cellStyle name="Normal 48 3 3" xfId="4036" xr:uid="{00000000-0005-0000-0000-0000A3100000}"/>
    <cellStyle name="Normal 48 3 4" xfId="3343" xr:uid="{00000000-0005-0000-0000-0000A4100000}"/>
    <cellStyle name="Normal 48 3 5" xfId="2644" xr:uid="{00000000-0005-0000-0000-0000A5100000}"/>
    <cellStyle name="Normal 48 4" xfId="1415" xr:uid="{00000000-0005-0000-0000-0000A6100000}"/>
    <cellStyle name="Normal 48 4 2" xfId="4491" xr:uid="{00000000-0005-0000-0000-0000A7100000}"/>
    <cellStyle name="Normal 48 5" xfId="3578" xr:uid="{00000000-0005-0000-0000-0000A8100000}"/>
    <cellStyle name="Normal 48 6" xfId="2877" xr:uid="{00000000-0005-0000-0000-0000A9100000}"/>
    <cellStyle name="Normal 48 7" xfId="2179" xr:uid="{00000000-0005-0000-0000-0000AA100000}"/>
    <cellStyle name="Normal 49" xfId="439" xr:uid="{00000000-0005-0000-0000-0000AB100000}"/>
    <cellStyle name="Normal 49 2" xfId="722" xr:uid="{00000000-0005-0000-0000-0000AC100000}"/>
    <cellStyle name="Normal 49 2 2" xfId="1185" xr:uid="{00000000-0005-0000-0000-0000AD100000}"/>
    <cellStyle name="Normal 49 2 2 2" xfId="4264" xr:uid="{00000000-0005-0000-0000-0000AE100000}"/>
    <cellStyle name="Normal 49 2 3" xfId="1660" xr:uid="{00000000-0005-0000-0000-0000AF100000}"/>
    <cellStyle name="Normal 49 2 3 2" xfId="4726" xr:uid="{00000000-0005-0000-0000-0000B0100000}"/>
    <cellStyle name="Normal 49 2 4" xfId="3809" xr:uid="{00000000-0005-0000-0000-0000B1100000}"/>
    <cellStyle name="Normal 49 2 5" xfId="3112" xr:uid="{00000000-0005-0000-0000-0000B2100000}"/>
    <cellStyle name="Normal 49 2 6" xfId="2413" xr:uid="{00000000-0005-0000-0000-0000B3100000}"/>
    <cellStyle name="Normal 49 3" xfId="958" xr:uid="{00000000-0005-0000-0000-0000B4100000}"/>
    <cellStyle name="Normal 49 3 2" xfId="1906" xr:uid="{00000000-0005-0000-0000-0000B5100000}"/>
    <cellStyle name="Normal 49 3 2 2" xfId="4968" xr:uid="{00000000-0005-0000-0000-0000B6100000}"/>
    <cellStyle name="Normal 49 3 3" xfId="4037" xr:uid="{00000000-0005-0000-0000-0000B7100000}"/>
    <cellStyle name="Normal 49 3 4" xfId="3344" xr:uid="{00000000-0005-0000-0000-0000B8100000}"/>
    <cellStyle name="Normal 49 3 5" xfId="2645" xr:uid="{00000000-0005-0000-0000-0000B9100000}"/>
    <cellStyle name="Normal 49 4" xfId="1416" xr:uid="{00000000-0005-0000-0000-0000BA100000}"/>
    <cellStyle name="Normal 49 4 2" xfId="4492" xr:uid="{00000000-0005-0000-0000-0000BB100000}"/>
    <cellStyle name="Normal 49 5" xfId="3579" xr:uid="{00000000-0005-0000-0000-0000BC100000}"/>
    <cellStyle name="Normal 49 6" xfId="2878" xr:uid="{00000000-0005-0000-0000-0000BD100000}"/>
    <cellStyle name="Normal 49 7" xfId="2180" xr:uid="{00000000-0005-0000-0000-0000BE100000}"/>
    <cellStyle name="Normal 5" xfId="131" xr:uid="{00000000-0005-0000-0000-0000BF100000}"/>
    <cellStyle name="Normal 5 2" xfId="440" xr:uid="{00000000-0005-0000-0000-0000C0100000}"/>
    <cellStyle name="Normal 5 2 2" xfId="5411" xr:uid="{C75D0397-A6CF-4353-A663-8396EADD126E}"/>
    <cellStyle name="Normal 5 3" xfId="441" xr:uid="{00000000-0005-0000-0000-0000C1100000}"/>
    <cellStyle name="Normal 5 3 2" xfId="5402" xr:uid="{739C8A5C-1A4C-4A60-9F68-BDD73A06321F}"/>
    <cellStyle name="Normal 5 4" xfId="442" xr:uid="{00000000-0005-0000-0000-0000C2100000}"/>
    <cellStyle name="Normal 50" xfId="156" xr:uid="{00000000-0005-0000-0000-0000C3100000}"/>
    <cellStyle name="Normal 50 2" xfId="566" xr:uid="{00000000-0005-0000-0000-0000C4100000}"/>
    <cellStyle name="Normal 50 2 2" xfId="1029" xr:uid="{00000000-0005-0000-0000-0000C5100000}"/>
    <cellStyle name="Normal 50 2 2 2" xfId="4108" xr:uid="{00000000-0005-0000-0000-0000C6100000}"/>
    <cellStyle name="Normal 50 2 3" xfId="1504" xr:uid="{00000000-0005-0000-0000-0000C7100000}"/>
    <cellStyle name="Normal 50 2 3 2" xfId="4570" xr:uid="{00000000-0005-0000-0000-0000C8100000}"/>
    <cellStyle name="Normal 50 2 4" xfId="3653" xr:uid="{00000000-0005-0000-0000-0000C9100000}"/>
    <cellStyle name="Normal 50 2 5" xfId="2956" xr:uid="{00000000-0005-0000-0000-0000CA100000}"/>
    <cellStyle name="Normal 50 2 6" xfId="2257" xr:uid="{00000000-0005-0000-0000-0000CB100000}"/>
    <cellStyle name="Normal 50 3" xfId="801" xr:uid="{00000000-0005-0000-0000-0000CC100000}"/>
    <cellStyle name="Normal 50 3 2" xfId="1742" xr:uid="{00000000-0005-0000-0000-0000CD100000}"/>
    <cellStyle name="Normal 50 3 2 2" xfId="4804" xr:uid="{00000000-0005-0000-0000-0000CE100000}"/>
    <cellStyle name="Normal 50 3 3" xfId="3881" xr:uid="{00000000-0005-0000-0000-0000CF100000}"/>
    <cellStyle name="Normal 50 3 4" xfId="3188" xr:uid="{00000000-0005-0000-0000-0000D0100000}"/>
    <cellStyle name="Normal 50 3 5" xfId="2488" xr:uid="{00000000-0005-0000-0000-0000D1100000}"/>
    <cellStyle name="Normal 50 4" xfId="1260" xr:uid="{00000000-0005-0000-0000-0000D2100000}"/>
    <cellStyle name="Normal 50 4 2" xfId="4336" xr:uid="{00000000-0005-0000-0000-0000D3100000}"/>
    <cellStyle name="Normal 50 5" xfId="3423" xr:uid="{00000000-0005-0000-0000-0000D4100000}"/>
    <cellStyle name="Normal 50 6" xfId="2722" xr:uid="{00000000-0005-0000-0000-0000D5100000}"/>
    <cellStyle name="Normal 50 7" xfId="2021" xr:uid="{00000000-0005-0000-0000-0000D6100000}"/>
    <cellStyle name="Normal 51" xfId="523" xr:uid="{00000000-0005-0000-0000-0000D7100000}"/>
    <cellStyle name="Normal 51 2" xfId="750" xr:uid="{00000000-0005-0000-0000-0000D8100000}"/>
    <cellStyle name="Normal 51 2 2" xfId="1213" xr:uid="{00000000-0005-0000-0000-0000D9100000}"/>
    <cellStyle name="Normal 51 2 2 2" xfId="4292" xr:uid="{00000000-0005-0000-0000-0000DA100000}"/>
    <cellStyle name="Normal 51 2 3" xfId="1691" xr:uid="{00000000-0005-0000-0000-0000DB100000}"/>
    <cellStyle name="Normal 51 2 3 2" xfId="4754" xr:uid="{00000000-0005-0000-0000-0000DC100000}"/>
    <cellStyle name="Normal 51 2 4" xfId="3837" xr:uid="{00000000-0005-0000-0000-0000DD100000}"/>
    <cellStyle name="Normal 51 2 5" xfId="3140" xr:uid="{00000000-0005-0000-0000-0000DE100000}"/>
    <cellStyle name="Normal 51 2 6" xfId="2441" xr:uid="{00000000-0005-0000-0000-0000DF100000}"/>
    <cellStyle name="Normal 51 3" xfId="986" xr:uid="{00000000-0005-0000-0000-0000E0100000}"/>
    <cellStyle name="Normal 51 3 2" xfId="1937" xr:uid="{00000000-0005-0000-0000-0000E1100000}"/>
    <cellStyle name="Normal 51 3 2 2" xfId="4999" xr:uid="{00000000-0005-0000-0000-0000E2100000}"/>
    <cellStyle name="Normal 51 3 3" xfId="4065" xr:uid="{00000000-0005-0000-0000-0000E3100000}"/>
    <cellStyle name="Normal 51 3 4" xfId="3372" xr:uid="{00000000-0005-0000-0000-0000E4100000}"/>
    <cellStyle name="Normal 51 3 5" xfId="2673" xr:uid="{00000000-0005-0000-0000-0000E5100000}"/>
    <cellStyle name="Normal 51 4" xfId="1447" xr:uid="{00000000-0005-0000-0000-0000E6100000}"/>
    <cellStyle name="Normal 51 4 2" xfId="4523" xr:uid="{00000000-0005-0000-0000-0000E7100000}"/>
    <cellStyle name="Normal 51 5" xfId="3610" xr:uid="{00000000-0005-0000-0000-0000E8100000}"/>
    <cellStyle name="Normal 51 6" xfId="2909" xr:uid="{00000000-0005-0000-0000-0000E9100000}"/>
    <cellStyle name="Normal 51 7" xfId="2209" xr:uid="{00000000-0005-0000-0000-0000EA100000}"/>
    <cellStyle name="Normal 52" xfId="752" xr:uid="{00000000-0005-0000-0000-0000EB100000}"/>
    <cellStyle name="Normal 529" xfId="443" xr:uid="{00000000-0005-0000-0000-0000EC100000}"/>
    <cellStyle name="Normal 53" xfId="751" xr:uid="{00000000-0005-0000-0000-0000ED100000}"/>
    <cellStyle name="Normal 54" xfId="754" xr:uid="{00000000-0005-0000-0000-0000EE100000}"/>
    <cellStyle name="Normal 55" xfId="755" xr:uid="{00000000-0005-0000-0000-0000EF100000}"/>
    <cellStyle name="Normal 56" xfId="800" xr:uid="{00000000-0005-0000-0000-0000F0100000}"/>
    <cellStyle name="Normal 56 2" xfId="5379" xr:uid="{36D5509F-C5B5-40E7-8BDD-4CF75EFC9874}"/>
    <cellStyle name="Normal 57" xfId="785" xr:uid="{00000000-0005-0000-0000-0000F1100000}"/>
    <cellStyle name="Normal 58" xfId="1679" xr:uid="{00000000-0005-0000-0000-0000F2100000}"/>
    <cellStyle name="Normal 59" xfId="1677" xr:uid="{00000000-0005-0000-0000-0000F3100000}"/>
    <cellStyle name="Normal 6" xfId="4" xr:uid="{00000000-0005-0000-0000-0000F4100000}"/>
    <cellStyle name="Normal 6 2" xfId="132" xr:uid="{00000000-0005-0000-0000-0000F5100000}"/>
    <cellStyle name="Normal 6 2 2" xfId="444" xr:uid="{00000000-0005-0000-0000-0000F6100000}"/>
    <cellStyle name="Normal 6 2 3" xfId="5396" xr:uid="{398F2E34-5E9C-4A78-838B-1BCB3FCB6A45}"/>
    <cellStyle name="Normal 6 3" xfId="133" xr:uid="{00000000-0005-0000-0000-0000F7100000}"/>
    <cellStyle name="Normal 6 3 2" xfId="5405" xr:uid="{F467492D-8655-420F-80BD-FB982FD1F7C8}"/>
    <cellStyle name="Normal 6 4" xfId="1461" xr:uid="{00000000-0005-0000-0000-0000F8100000}"/>
    <cellStyle name="Normal 6 4 2" xfId="5397" xr:uid="{E5E58AAF-D12E-4032-B6F7-B0B3151EACFC}"/>
    <cellStyle name="Normal 6 5" xfId="5348" xr:uid="{0A6F1C3A-2E2B-476C-B8DA-BE73B4172E02}"/>
    <cellStyle name="Normal 60" xfId="1690" xr:uid="{00000000-0005-0000-0000-0000F9100000}"/>
    <cellStyle name="Normal 61" xfId="1696" xr:uid="{00000000-0005-0000-0000-0000FA100000}"/>
    <cellStyle name="Normal 62" xfId="1215" xr:uid="{00000000-0005-0000-0000-0000FB100000}"/>
    <cellStyle name="Normal 63" xfId="1216" xr:uid="{00000000-0005-0000-0000-0000FC100000}"/>
    <cellStyle name="Normal 64" xfId="1952" xr:uid="{00000000-0005-0000-0000-0000FD100000}"/>
    <cellStyle name="Normal 65" xfId="1958" xr:uid="{00000000-0005-0000-0000-0000FE100000}"/>
    <cellStyle name="Normal 65 2" xfId="5019" xr:uid="{00000000-0005-0000-0000-0000FF100000}"/>
    <cellStyle name="Normal 65 3" xfId="5377" xr:uid="{749A2C0C-CFE2-47A9-9D5C-3315E3F25AD6}"/>
    <cellStyle name="Normal 66" xfId="1960" xr:uid="{00000000-0005-0000-0000-000000110000}"/>
    <cellStyle name="Normal 66 2" xfId="5023" xr:uid="{00000000-0005-0000-0000-000001110000}"/>
    <cellStyle name="Normal 66 3" xfId="5376" xr:uid="{82390D01-F364-493F-B52C-9D0AED4097BB}"/>
    <cellStyle name="Normal 67" xfId="1962" xr:uid="{00000000-0005-0000-0000-000002110000}"/>
    <cellStyle name="Normal 67 2" xfId="5029" xr:uid="{00000000-0005-0000-0000-000003110000}"/>
    <cellStyle name="Normal 68" xfId="1971" xr:uid="{00000000-0005-0000-0000-000004110000}"/>
    <cellStyle name="Normal 68 2" xfId="5031" xr:uid="{00000000-0005-0000-0000-000005110000}"/>
    <cellStyle name="Normal 68 3" xfId="5386" xr:uid="{9D8DD2C3-5867-4CEC-AF5D-A9D82D6B63C2}"/>
    <cellStyle name="Normal 69" xfId="5034" xr:uid="{00000000-0005-0000-0000-000006110000}"/>
    <cellStyle name="Normal 69 2" xfId="5371" xr:uid="{4BFD4908-E286-4F99-8534-903A109FDE46}"/>
    <cellStyle name="Normal 69 3" xfId="5381" xr:uid="{01660284-1455-47EF-A5CB-92DD5ACE5CA6}"/>
    <cellStyle name="Normal 7" xfId="134" xr:uid="{00000000-0005-0000-0000-000007110000}"/>
    <cellStyle name="Normal 7 11" xfId="445" xr:uid="{00000000-0005-0000-0000-000008110000}"/>
    <cellStyle name="Normal 7 2" xfId="446" xr:uid="{00000000-0005-0000-0000-000009110000}"/>
    <cellStyle name="Normal 7 2 2" xfId="447" xr:uid="{00000000-0005-0000-0000-00000A110000}"/>
    <cellStyle name="Normal 7 2 2 2" xfId="724" xr:uid="{00000000-0005-0000-0000-00000B110000}"/>
    <cellStyle name="Normal 7 2 2 2 2" xfId="1187" xr:uid="{00000000-0005-0000-0000-00000C110000}"/>
    <cellStyle name="Normal 7 2 2 2 2 2" xfId="4266" xr:uid="{00000000-0005-0000-0000-00000D110000}"/>
    <cellStyle name="Normal 7 2 2 2 3" xfId="1662" xr:uid="{00000000-0005-0000-0000-00000E110000}"/>
    <cellStyle name="Normal 7 2 2 2 3 2" xfId="4728" xr:uid="{00000000-0005-0000-0000-00000F110000}"/>
    <cellStyle name="Normal 7 2 2 2 4" xfId="3811" xr:uid="{00000000-0005-0000-0000-000010110000}"/>
    <cellStyle name="Normal 7 2 2 2 5" xfId="3114" xr:uid="{00000000-0005-0000-0000-000011110000}"/>
    <cellStyle name="Normal 7 2 2 2 6" xfId="2415" xr:uid="{00000000-0005-0000-0000-000012110000}"/>
    <cellStyle name="Normal 7 2 2 3" xfId="960" xr:uid="{00000000-0005-0000-0000-000013110000}"/>
    <cellStyle name="Normal 7 2 2 3 2" xfId="1908" xr:uid="{00000000-0005-0000-0000-000014110000}"/>
    <cellStyle name="Normal 7 2 2 3 2 2" xfId="4970" xr:uid="{00000000-0005-0000-0000-000015110000}"/>
    <cellStyle name="Normal 7 2 2 3 3" xfId="4039" xr:uid="{00000000-0005-0000-0000-000016110000}"/>
    <cellStyle name="Normal 7 2 2 3 4" xfId="3346" xr:uid="{00000000-0005-0000-0000-000017110000}"/>
    <cellStyle name="Normal 7 2 2 3 5" xfId="2647" xr:uid="{00000000-0005-0000-0000-000018110000}"/>
    <cellStyle name="Normal 7 2 2 4" xfId="1418" xr:uid="{00000000-0005-0000-0000-000019110000}"/>
    <cellStyle name="Normal 7 2 2 4 2" xfId="4494" xr:uid="{00000000-0005-0000-0000-00001A110000}"/>
    <cellStyle name="Normal 7 2 2 5" xfId="3581" xr:uid="{00000000-0005-0000-0000-00001B110000}"/>
    <cellStyle name="Normal 7 2 2 6" xfId="2880" xr:uid="{00000000-0005-0000-0000-00001C110000}"/>
    <cellStyle name="Normal 7 2 2 7" xfId="2182" xr:uid="{00000000-0005-0000-0000-00001D110000}"/>
    <cellStyle name="Normal 7 2 3" xfId="723" xr:uid="{00000000-0005-0000-0000-00001E110000}"/>
    <cellStyle name="Normal 7 2 3 2" xfId="1186" xr:uid="{00000000-0005-0000-0000-00001F110000}"/>
    <cellStyle name="Normal 7 2 3 2 2" xfId="4265" xr:uid="{00000000-0005-0000-0000-000020110000}"/>
    <cellStyle name="Normal 7 2 3 3" xfId="1661" xr:uid="{00000000-0005-0000-0000-000021110000}"/>
    <cellStyle name="Normal 7 2 3 3 2" xfId="4727" xr:uid="{00000000-0005-0000-0000-000022110000}"/>
    <cellStyle name="Normal 7 2 3 4" xfId="3810" xr:uid="{00000000-0005-0000-0000-000023110000}"/>
    <cellStyle name="Normal 7 2 3 5" xfId="3113" xr:uid="{00000000-0005-0000-0000-000024110000}"/>
    <cellStyle name="Normal 7 2 3 6" xfId="2414" xr:uid="{00000000-0005-0000-0000-000025110000}"/>
    <cellStyle name="Normal 7 2 4" xfId="959" xr:uid="{00000000-0005-0000-0000-000026110000}"/>
    <cellStyle name="Normal 7 2 4 2" xfId="1907" xr:uid="{00000000-0005-0000-0000-000027110000}"/>
    <cellStyle name="Normal 7 2 4 2 2" xfId="4969" xr:uid="{00000000-0005-0000-0000-000028110000}"/>
    <cellStyle name="Normal 7 2 4 3" xfId="4038" xr:uid="{00000000-0005-0000-0000-000029110000}"/>
    <cellStyle name="Normal 7 2 4 4" xfId="3345" xr:uid="{00000000-0005-0000-0000-00002A110000}"/>
    <cellStyle name="Normal 7 2 4 5" xfId="2646" xr:uid="{00000000-0005-0000-0000-00002B110000}"/>
    <cellStyle name="Normal 7 2 5" xfId="1417" xr:uid="{00000000-0005-0000-0000-00002C110000}"/>
    <cellStyle name="Normal 7 2 5 2" xfId="4493" xr:uid="{00000000-0005-0000-0000-00002D110000}"/>
    <cellStyle name="Normal 7 2 6" xfId="3580" xr:uid="{00000000-0005-0000-0000-00002E110000}"/>
    <cellStyle name="Normal 7 2 7" xfId="2879" xr:uid="{00000000-0005-0000-0000-00002F110000}"/>
    <cellStyle name="Normal 7 2 8" xfId="2181" xr:uid="{00000000-0005-0000-0000-000030110000}"/>
    <cellStyle name="Normal 7 2 9" xfId="5391" xr:uid="{408DA74F-B336-42AB-A7CA-5835E9977CA6}"/>
    <cellStyle name="Normal 7 3" xfId="448" xr:uid="{00000000-0005-0000-0000-000031110000}"/>
    <cellStyle name="Normal 7 3 2" xfId="5406" xr:uid="{E3620CC3-2B5A-43FF-B31E-C9CD1BFD08C9}"/>
    <cellStyle name="Normal 70" xfId="5229" xr:uid="{16128E32-3764-4E10-9242-1802C2C5C8B3}"/>
    <cellStyle name="Normal 70 2" xfId="5367" xr:uid="{45E5C2CB-2AEE-4156-AB82-E2881F052B29}"/>
    <cellStyle name="Normal 70 3" xfId="5382" xr:uid="{6199AE61-F92F-4FEC-ACD7-FC334D1D21A3}"/>
    <cellStyle name="Normal 71" xfId="5233" xr:uid="{3B3723B9-C95D-4FEA-A345-205060709435}"/>
    <cellStyle name="Normal 71 2" xfId="5374" xr:uid="{B0F56F84-7F6B-47F3-B224-987DC3A312FF}"/>
    <cellStyle name="Normal 72" xfId="5378" xr:uid="{7503CF6D-06FB-4F12-BBF1-181848ECDF45}"/>
    <cellStyle name="Normal 73" xfId="5259" xr:uid="{00000000-0005-0000-0000-0000ED140000}"/>
    <cellStyle name="Normal 76" xfId="5373" xr:uid="{280D84C6-1621-49EC-88FB-C02CDC69B45B}"/>
    <cellStyle name="Normal 77" xfId="5380" xr:uid="{42CB3A2D-6396-4223-8832-19B409B370A0}"/>
    <cellStyle name="Normal 77 2" xfId="5389" xr:uid="{59BB6D1E-473D-47CA-A38F-938824FE6705}"/>
    <cellStyle name="Normal 78" xfId="5383" xr:uid="{0E282D4B-E5A0-4CD4-AAFA-537B8B92563D}"/>
    <cellStyle name="Normal 79" xfId="5384" xr:uid="{96149F7F-C2A1-44C4-80CE-5F980CFD18D1}"/>
    <cellStyle name="Normal 8" xfId="135" xr:uid="{00000000-0005-0000-0000-000032110000}"/>
    <cellStyle name="Normal 8 2" xfId="449" xr:uid="{00000000-0005-0000-0000-000033110000}"/>
    <cellStyle name="Normal 8 3" xfId="450" xr:uid="{00000000-0005-0000-0000-000034110000}"/>
    <cellStyle name="Normal 8 4" xfId="5407" xr:uid="{7B6E4879-C031-471E-9841-26E18096BAA0}"/>
    <cellStyle name="Normal 80" xfId="5388" xr:uid="{570A9650-60BF-403E-AC2D-4031B0B06DAD}"/>
    <cellStyle name="Normal 81" xfId="5385" xr:uid="{C33B449A-9338-4D9A-BE63-05A7FDB6C2A1}"/>
    <cellStyle name="Normal 82" xfId="5387" xr:uid="{BD1B693D-1683-48EF-90AE-60C368298574}"/>
    <cellStyle name="Normal 9" xfId="136" xr:uid="{00000000-0005-0000-0000-000035110000}"/>
    <cellStyle name="Normal 9 10" xfId="2716" xr:uid="{00000000-0005-0000-0000-000036110000}"/>
    <cellStyle name="Normal 9 11" xfId="5024" xr:uid="{00000000-0005-0000-0000-000037110000}"/>
    <cellStyle name="Normal 9 12" xfId="2015" xr:uid="{00000000-0005-0000-0000-000038110000}"/>
    <cellStyle name="Normal 9 13" xfId="5408" xr:uid="{3549598A-2006-4011-B2D1-C80268353E4A}"/>
    <cellStyle name="Normal 9 2" xfId="137" xr:uid="{00000000-0005-0000-0000-000039110000}"/>
    <cellStyle name="Normal 9 2 2" xfId="451" xr:uid="{00000000-0005-0000-0000-00003A110000}"/>
    <cellStyle name="Normal 9 2 2 2" xfId="725" xr:uid="{00000000-0005-0000-0000-00003B110000}"/>
    <cellStyle name="Normal 9 2 2 2 2" xfId="1188" xr:uid="{00000000-0005-0000-0000-00003C110000}"/>
    <cellStyle name="Normal 9 2 2 2 2 2" xfId="4267" xr:uid="{00000000-0005-0000-0000-00003D110000}"/>
    <cellStyle name="Normal 9 2 2 2 3" xfId="1663" xr:uid="{00000000-0005-0000-0000-00003E110000}"/>
    <cellStyle name="Normal 9 2 2 2 3 2" xfId="4729" xr:uid="{00000000-0005-0000-0000-00003F110000}"/>
    <cellStyle name="Normal 9 2 2 2 4" xfId="3812" xr:uid="{00000000-0005-0000-0000-000040110000}"/>
    <cellStyle name="Normal 9 2 2 2 5" xfId="3115" xr:uid="{00000000-0005-0000-0000-000041110000}"/>
    <cellStyle name="Normal 9 2 2 2 6" xfId="2416" xr:uid="{00000000-0005-0000-0000-000042110000}"/>
    <cellStyle name="Normal 9 2 2 3" xfId="961" xr:uid="{00000000-0005-0000-0000-000043110000}"/>
    <cellStyle name="Normal 9 2 2 3 2" xfId="1909" xr:uid="{00000000-0005-0000-0000-000044110000}"/>
    <cellStyle name="Normal 9 2 2 3 2 2" xfId="4971" xr:uid="{00000000-0005-0000-0000-000045110000}"/>
    <cellStyle name="Normal 9 2 2 3 3" xfId="4040" xr:uid="{00000000-0005-0000-0000-000046110000}"/>
    <cellStyle name="Normal 9 2 2 3 4" xfId="3347" xr:uid="{00000000-0005-0000-0000-000047110000}"/>
    <cellStyle name="Normal 9 2 2 3 5" xfId="2648" xr:uid="{00000000-0005-0000-0000-000048110000}"/>
    <cellStyle name="Normal 9 2 2 4" xfId="1419" xr:uid="{00000000-0005-0000-0000-000049110000}"/>
    <cellStyle name="Normal 9 2 2 4 2" xfId="4495" xr:uid="{00000000-0005-0000-0000-00004A110000}"/>
    <cellStyle name="Normal 9 2 2 5" xfId="3582" xr:uid="{00000000-0005-0000-0000-00004B110000}"/>
    <cellStyle name="Normal 9 2 2 6" xfId="2881" xr:uid="{00000000-0005-0000-0000-00004C110000}"/>
    <cellStyle name="Normal 9 2 2 7" xfId="2183" xr:uid="{00000000-0005-0000-0000-00004D110000}"/>
    <cellStyle name="Normal 9 2 3" xfId="562" xr:uid="{00000000-0005-0000-0000-00004E110000}"/>
    <cellStyle name="Normal 9 2 3 2" xfId="1025" xr:uid="{00000000-0005-0000-0000-00004F110000}"/>
    <cellStyle name="Normal 9 2 3 2 2" xfId="4104" xr:uid="{00000000-0005-0000-0000-000050110000}"/>
    <cellStyle name="Normal 9 2 3 3" xfId="1500" xr:uid="{00000000-0005-0000-0000-000051110000}"/>
    <cellStyle name="Normal 9 2 3 3 2" xfId="4566" xr:uid="{00000000-0005-0000-0000-000052110000}"/>
    <cellStyle name="Normal 9 2 3 4" xfId="3649" xr:uid="{00000000-0005-0000-0000-000053110000}"/>
    <cellStyle name="Normal 9 2 3 5" xfId="2952" xr:uid="{00000000-0005-0000-0000-000054110000}"/>
    <cellStyle name="Normal 9 2 3 6" xfId="2253" xr:uid="{00000000-0005-0000-0000-000055110000}"/>
    <cellStyle name="Normal 9 2 4" xfId="796" xr:uid="{00000000-0005-0000-0000-000056110000}"/>
    <cellStyle name="Normal 9 2 4 2" xfId="1737" xr:uid="{00000000-0005-0000-0000-000057110000}"/>
    <cellStyle name="Normal 9 2 4 2 2" xfId="4799" xr:uid="{00000000-0005-0000-0000-000058110000}"/>
    <cellStyle name="Normal 9 2 4 3" xfId="3877" xr:uid="{00000000-0005-0000-0000-000059110000}"/>
    <cellStyle name="Normal 9 2 4 4" xfId="3183" xr:uid="{00000000-0005-0000-0000-00005A110000}"/>
    <cellStyle name="Normal 9 2 4 5" xfId="2484" xr:uid="{00000000-0005-0000-0000-00005B110000}"/>
    <cellStyle name="Normal 9 2 5" xfId="1255" xr:uid="{00000000-0005-0000-0000-00005C110000}"/>
    <cellStyle name="Normal 9 2 5 2" xfId="4331" xr:uid="{00000000-0005-0000-0000-00005D110000}"/>
    <cellStyle name="Normal 9 2 6" xfId="3418" xr:uid="{00000000-0005-0000-0000-00005E110000}"/>
    <cellStyle name="Normal 9 2 7" xfId="2717" xr:uid="{00000000-0005-0000-0000-00005F110000}"/>
    <cellStyle name="Normal 9 2 8" xfId="2016" xr:uid="{00000000-0005-0000-0000-000060110000}"/>
    <cellStyle name="Normal 9 3" xfId="138" xr:uid="{00000000-0005-0000-0000-000061110000}"/>
    <cellStyle name="Normal 9 3 2" xfId="452" xr:uid="{00000000-0005-0000-0000-000062110000}"/>
    <cellStyle name="Normal 9 3 2 2" xfId="726" xr:uid="{00000000-0005-0000-0000-000063110000}"/>
    <cellStyle name="Normal 9 3 2 2 2" xfId="1189" xr:uid="{00000000-0005-0000-0000-000064110000}"/>
    <cellStyle name="Normal 9 3 2 2 2 2" xfId="4268" xr:uid="{00000000-0005-0000-0000-000065110000}"/>
    <cellStyle name="Normal 9 3 2 2 3" xfId="1664" xr:uid="{00000000-0005-0000-0000-000066110000}"/>
    <cellStyle name="Normal 9 3 2 2 3 2" xfId="4730" xr:uid="{00000000-0005-0000-0000-000067110000}"/>
    <cellStyle name="Normal 9 3 2 2 4" xfId="3813" xr:uid="{00000000-0005-0000-0000-000068110000}"/>
    <cellStyle name="Normal 9 3 2 2 5" xfId="3116" xr:uid="{00000000-0005-0000-0000-000069110000}"/>
    <cellStyle name="Normal 9 3 2 2 6" xfId="2417" xr:uid="{00000000-0005-0000-0000-00006A110000}"/>
    <cellStyle name="Normal 9 3 2 3" xfId="962" xr:uid="{00000000-0005-0000-0000-00006B110000}"/>
    <cellStyle name="Normal 9 3 2 3 2" xfId="1910" xr:uid="{00000000-0005-0000-0000-00006C110000}"/>
    <cellStyle name="Normal 9 3 2 3 2 2" xfId="4972" xr:uid="{00000000-0005-0000-0000-00006D110000}"/>
    <cellStyle name="Normal 9 3 2 3 3" xfId="4041" xr:uid="{00000000-0005-0000-0000-00006E110000}"/>
    <cellStyle name="Normal 9 3 2 3 4" xfId="3348" xr:uid="{00000000-0005-0000-0000-00006F110000}"/>
    <cellStyle name="Normal 9 3 2 3 5" xfId="2649" xr:uid="{00000000-0005-0000-0000-000070110000}"/>
    <cellStyle name="Normal 9 3 2 4" xfId="1420" xr:uid="{00000000-0005-0000-0000-000071110000}"/>
    <cellStyle name="Normal 9 3 2 4 2" xfId="4496" xr:uid="{00000000-0005-0000-0000-000072110000}"/>
    <cellStyle name="Normal 9 3 2 5" xfId="3583" xr:uid="{00000000-0005-0000-0000-000073110000}"/>
    <cellStyle name="Normal 9 3 2 6" xfId="2882" xr:uid="{00000000-0005-0000-0000-000074110000}"/>
    <cellStyle name="Normal 9 3 2 7" xfId="2184" xr:uid="{00000000-0005-0000-0000-000075110000}"/>
    <cellStyle name="Normal 9 3 3" xfId="563" xr:uid="{00000000-0005-0000-0000-000076110000}"/>
    <cellStyle name="Normal 9 3 3 2" xfId="1026" xr:uid="{00000000-0005-0000-0000-000077110000}"/>
    <cellStyle name="Normal 9 3 3 2 2" xfId="4105" xr:uid="{00000000-0005-0000-0000-000078110000}"/>
    <cellStyle name="Normal 9 3 3 3" xfId="1501" xr:uid="{00000000-0005-0000-0000-000079110000}"/>
    <cellStyle name="Normal 9 3 3 3 2" xfId="4567" xr:uid="{00000000-0005-0000-0000-00007A110000}"/>
    <cellStyle name="Normal 9 3 3 4" xfId="3650" xr:uid="{00000000-0005-0000-0000-00007B110000}"/>
    <cellStyle name="Normal 9 3 3 5" xfId="2953" xr:uid="{00000000-0005-0000-0000-00007C110000}"/>
    <cellStyle name="Normal 9 3 3 6" xfId="2254" xr:uid="{00000000-0005-0000-0000-00007D110000}"/>
    <cellStyle name="Normal 9 3 4" xfId="797" xr:uid="{00000000-0005-0000-0000-00007E110000}"/>
    <cellStyle name="Normal 9 3 4 2" xfId="1738" xr:uid="{00000000-0005-0000-0000-00007F110000}"/>
    <cellStyle name="Normal 9 3 4 2 2" xfId="4800" xr:uid="{00000000-0005-0000-0000-000080110000}"/>
    <cellStyle name="Normal 9 3 4 3" xfId="3878" xr:uid="{00000000-0005-0000-0000-000081110000}"/>
    <cellStyle name="Normal 9 3 4 4" xfId="3184" xr:uid="{00000000-0005-0000-0000-000082110000}"/>
    <cellStyle name="Normal 9 3 4 5" xfId="2485" xr:uid="{00000000-0005-0000-0000-000083110000}"/>
    <cellStyle name="Normal 9 3 5" xfId="1256" xr:uid="{00000000-0005-0000-0000-000084110000}"/>
    <cellStyle name="Normal 9 3 5 2" xfId="4332" xr:uid="{00000000-0005-0000-0000-000085110000}"/>
    <cellStyle name="Normal 9 3 6" xfId="3419" xr:uid="{00000000-0005-0000-0000-000086110000}"/>
    <cellStyle name="Normal 9 3 7" xfId="2718" xr:uid="{00000000-0005-0000-0000-000087110000}"/>
    <cellStyle name="Normal 9 3 8" xfId="2017" xr:uid="{00000000-0005-0000-0000-000088110000}"/>
    <cellStyle name="Normal 9 4" xfId="453" xr:uid="{00000000-0005-0000-0000-000089110000}"/>
    <cellStyle name="Normal 9 4 2" xfId="454" xr:uid="{00000000-0005-0000-0000-00008A110000}"/>
    <cellStyle name="Normal 9 4 2 2" xfId="728" xr:uid="{00000000-0005-0000-0000-00008B110000}"/>
    <cellStyle name="Normal 9 4 2 2 2" xfId="1191" xr:uid="{00000000-0005-0000-0000-00008C110000}"/>
    <cellStyle name="Normal 9 4 2 2 2 2" xfId="4270" xr:uid="{00000000-0005-0000-0000-00008D110000}"/>
    <cellStyle name="Normal 9 4 2 2 3" xfId="1666" xr:uid="{00000000-0005-0000-0000-00008E110000}"/>
    <cellStyle name="Normal 9 4 2 2 3 2" xfId="4732" xr:uid="{00000000-0005-0000-0000-00008F110000}"/>
    <cellStyle name="Normal 9 4 2 2 4" xfId="3815" xr:uid="{00000000-0005-0000-0000-000090110000}"/>
    <cellStyle name="Normal 9 4 2 2 5" xfId="3118" xr:uid="{00000000-0005-0000-0000-000091110000}"/>
    <cellStyle name="Normal 9 4 2 2 6" xfId="2419" xr:uid="{00000000-0005-0000-0000-000092110000}"/>
    <cellStyle name="Normal 9 4 2 3" xfId="964" xr:uid="{00000000-0005-0000-0000-000093110000}"/>
    <cellStyle name="Normal 9 4 2 3 2" xfId="1912" xr:uid="{00000000-0005-0000-0000-000094110000}"/>
    <cellStyle name="Normal 9 4 2 3 2 2" xfId="4974" xr:uid="{00000000-0005-0000-0000-000095110000}"/>
    <cellStyle name="Normal 9 4 2 3 3" xfId="4043" xr:uid="{00000000-0005-0000-0000-000096110000}"/>
    <cellStyle name="Normal 9 4 2 3 4" xfId="3350" xr:uid="{00000000-0005-0000-0000-000097110000}"/>
    <cellStyle name="Normal 9 4 2 3 5" xfId="2651" xr:uid="{00000000-0005-0000-0000-000098110000}"/>
    <cellStyle name="Normal 9 4 2 4" xfId="1422" xr:uid="{00000000-0005-0000-0000-000099110000}"/>
    <cellStyle name="Normal 9 4 2 4 2" xfId="4498" xr:uid="{00000000-0005-0000-0000-00009A110000}"/>
    <cellStyle name="Normal 9 4 2 5" xfId="3585" xr:uid="{00000000-0005-0000-0000-00009B110000}"/>
    <cellStyle name="Normal 9 4 2 6" xfId="2884" xr:uid="{00000000-0005-0000-0000-00009C110000}"/>
    <cellStyle name="Normal 9 4 2 7" xfId="2186" xr:uid="{00000000-0005-0000-0000-00009D110000}"/>
    <cellStyle name="Normal 9 4 3" xfId="727" xr:uid="{00000000-0005-0000-0000-00009E110000}"/>
    <cellStyle name="Normal 9 4 3 2" xfId="1190" xr:uid="{00000000-0005-0000-0000-00009F110000}"/>
    <cellStyle name="Normal 9 4 3 2 2" xfId="4269" xr:uid="{00000000-0005-0000-0000-0000A0110000}"/>
    <cellStyle name="Normal 9 4 3 3" xfId="1665" xr:uid="{00000000-0005-0000-0000-0000A1110000}"/>
    <cellStyle name="Normal 9 4 3 3 2" xfId="4731" xr:uid="{00000000-0005-0000-0000-0000A2110000}"/>
    <cellStyle name="Normal 9 4 3 4" xfId="3814" xr:uid="{00000000-0005-0000-0000-0000A3110000}"/>
    <cellStyle name="Normal 9 4 3 5" xfId="3117" xr:uid="{00000000-0005-0000-0000-0000A4110000}"/>
    <cellStyle name="Normal 9 4 3 6" xfId="2418" xr:uid="{00000000-0005-0000-0000-0000A5110000}"/>
    <cellStyle name="Normal 9 4 4" xfId="963" xr:uid="{00000000-0005-0000-0000-0000A6110000}"/>
    <cellStyle name="Normal 9 4 4 2" xfId="1911" xr:uid="{00000000-0005-0000-0000-0000A7110000}"/>
    <cellStyle name="Normal 9 4 4 2 2" xfId="4973" xr:uid="{00000000-0005-0000-0000-0000A8110000}"/>
    <cellStyle name="Normal 9 4 4 3" xfId="4042" xr:uid="{00000000-0005-0000-0000-0000A9110000}"/>
    <cellStyle name="Normal 9 4 4 4" xfId="3349" xr:uid="{00000000-0005-0000-0000-0000AA110000}"/>
    <cellStyle name="Normal 9 4 4 5" xfId="2650" xr:uid="{00000000-0005-0000-0000-0000AB110000}"/>
    <cellStyle name="Normal 9 4 5" xfId="1421" xr:uid="{00000000-0005-0000-0000-0000AC110000}"/>
    <cellStyle name="Normal 9 4 5 2" xfId="4497" xr:uid="{00000000-0005-0000-0000-0000AD110000}"/>
    <cellStyle name="Normal 9 4 6" xfId="3584" xr:uid="{00000000-0005-0000-0000-0000AE110000}"/>
    <cellStyle name="Normal 9 4 7" xfId="2883" xr:uid="{00000000-0005-0000-0000-0000AF110000}"/>
    <cellStyle name="Normal 9 4 8" xfId="2185" xr:uid="{00000000-0005-0000-0000-0000B0110000}"/>
    <cellStyle name="Normal 9 5" xfId="455" xr:uid="{00000000-0005-0000-0000-0000B1110000}"/>
    <cellStyle name="Normal 9 5 2" xfId="729" xr:uid="{00000000-0005-0000-0000-0000B2110000}"/>
    <cellStyle name="Normal 9 5 2 2" xfId="1192" xr:uid="{00000000-0005-0000-0000-0000B3110000}"/>
    <cellStyle name="Normal 9 5 2 2 2" xfId="4271" xr:uid="{00000000-0005-0000-0000-0000B4110000}"/>
    <cellStyle name="Normal 9 5 2 3" xfId="1667" xr:uid="{00000000-0005-0000-0000-0000B5110000}"/>
    <cellStyle name="Normal 9 5 2 3 2" xfId="4733" xr:uid="{00000000-0005-0000-0000-0000B6110000}"/>
    <cellStyle name="Normal 9 5 2 4" xfId="3816" xr:uid="{00000000-0005-0000-0000-0000B7110000}"/>
    <cellStyle name="Normal 9 5 2 5" xfId="3119" xr:uid="{00000000-0005-0000-0000-0000B8110000}"/>
    <cellStyle name="Normal 9 5 2 6" xfId="2420" xr:uid="{00000000-0005-0000-0000-0000B9110000}"/>
    <cellStyle name="Normal 9 5 3" xfId="965" xr:uid="{00000000-0005-0000-0000-0000BA110000}"/>
    <cellStyle name="Normal 9 5 3 2" xfId="1913" xr:uid="{00000000-0005-0000-0000-0000BB110000}"/>
    <cellStyle name="Normal 9 5 3 2 2" xfId="4975" xr:uid="{00000000-0005-0000-0000-0000BC110000}"/>
    <cellStyle name="Normal 9 5 3 3" xfId="4044" xr:uid="{00000000-0005-0000-0000-0000BD110000}"/>
    <cellStyle name="Normal 9 5 3 4" xfId="3351" xr:uid="{00000000-0005-0000-0000-0000BE110000}"/>
    <cellStyle name="Normal 9 5 3 5" xfId="2652" xr:uid="{00000000-0005-0000-0000-0000BF110000}"/>
    <cellStyle name="Normal 9 5 4" xfId="1423" xr:uid="{00000000-0005-0000-0000-0000C0110000}"/>
    <cellStyle name="Normal 9 5 4 2" xfId="4499" xr:uid="{00000000-0005-0000-0000-0000C1110000}"/>
    <cellStyle name="Normal 9 5 5" xfId="3586" xr:uid="{00000000-0005-0000-0000-0000C2110000}"/>
    <cellStyle name="Normal 9 5 6" xfId="2885" xr:uid="{00000000-0005-0000-0000-0000C3110000}"/>
    <cellStyle name="Normal 9 5 7" xfId="2187" xr:uid="{00000000-0005-0000-0000-0000C4110000}"/>
    <cellStyle name="Normal 9 6" xfId="561" xr:uid="{00000000-0005-0000-0000-0000C5110000}"/>
    <cellStyle name="Normal 9 6 2" xfId="1024" xr:uid="{00000000-0005-0000-0000-0000C6110000}"/>
    <cellStyle name="Normal 9 6 2 2" xfId="4103" xr:uid="{00000000-0005-0000-0000-0000C7110000}"/>
    <cellStyle name="Normal 9 6 3" xfId="1499" xr:uid="{00000000-0005-0000-0000-0000C8110000}"/>
    <cellStyle name="Normal 9 6 3 2" xfId="4565" xr:uid="{00000000-0005-0000-0000-0000C9110000}"/>
    <cellStyle name="Normal 9 6 4" xfId="3648" xr:uid="{00000000-0005-0000-0000-0000CA110000}"/>
    <cellStyle name="Normal 9 6 5" xfId="2951" xr:uid="{00000000-0005-0000-0000-0000CB110000}"/>
    <cellStyle name="Normal 9 6 6" xfId="2252" xr:uid="{00000000-0005-0000-0000-0000CC110000}"/>
    <cellStyle name="Normal 9 7" xfId="795" xr:uid="{00000000-0005-0000-0000-0000CD110000}"/>
    <cellStyle name="Normal 9 7 2" xfId="1736" xr:uid="{00000000-0005-0000-0000-0000CE110000}"/>
    <cellStyle name="Normal 9 7 2 2" xfId="4798" xr:uid="{00000000-0005-0000-0000-0000CF110000}"/>
    <cellStyle name="Normal 9 7 3" xfId="3876" xr:uid="{00000000-0005-0000-0000-0000D0110000}"/>
    <cellStyle name="Normal 9 7 4" xfId="3182" xr:uid="{00000000-0005-0000-0000-0000D1110000}"/>
    <cellStyle name="Normal 9 7 5" xfId="2483" xr:uid="{00000000-0005-0000-0000-0000D2110000}"/>
    <cellStyle name="Normal 9 8" xfId="1254" xr:uid="{00000000-0005-0000-0000-0000D3110000}"/>
    <cellStyle name="Normal 9 8 2" xfId="4330" xr:uid="{00000000-0005-0000-0000-0000D4110000}"/>
    <cellStyle name="Normal 9 9" xfId="1965" xr:uid="{00000000-0005-0000-0000-0000D5110000}"/>
    <cellStyle name="Normal 9 9 2" xfId="3417" xr:uid="{00000000-0005-0000-0000-0000D6110000}"/>
    <cellStyle name="Normal GHG Numbers (0.00)" xfId="456" xr:uid="{00000000-0005-0000-0000-0000D7110000}"/>
    <cellStyle name="Normal GHG Numbers (0.00) 2" xfId="1844" xr:uid="{00000000-0005-0000-0000-0000D8110000}"/>
    <cellStyle name="Normal GHG Numbers (0.00) 2 2" xfId="4906" xr:uid="{00000000-0005-0000-0000-0000D9110000}"/>
    <cellStyle name="Normal GHG Numbers (0.00) 2 2 2" xfId="5121" xr:uid="{00000000-0005-0000-0000-0000DA110000}"/>
    <cellStyle name="Normal GHG Numbers (0.00) 2 2 3" xfId="5051" xr:uid="{00000000-0005-0000-0000-0000DB110000}"/>
    <cellStyle name="Normal GHG Numbers (0.00) 2 3" xfId="5193" xr:uid="{00000000-0005-0000-0000-0000DC110000}"/>
    <cellStyle name="Normal GHG Numbers (0.00) 2 4" xfId="5097" xr:uid="{00000000-0005-0000-0000-0000DD110000}"/>
    <cellStyle name="Normal GHG Numbers (0.00) 3" xfId="5141" xr:uid="{00000000-0005-0000-0000-0000DE110000}"/>
    <cellStyle name="Normal GHG Numbers (0.00) 4" xfId="5149" xr:uid="{00000000-0005-0000-0000-0000DF110000}"/>
    <cellStyle name="Normal GHG-Shade" xfId="457" xr:uid="{00000000-0005-0000-0000-0000E0110000}"/>
    <cellStyle name="Normal GHG-Shade 2" xfId="458" xr:uid="{00000000-0005-0000-0000-0000E1110000}"/>
    <cellStyle name="Normal_HAND SUBS 3Q03 VALUES ONLY" xfId="5" xr:uid="{00000000-0005-0000-0000-0000E2110000}"/>
    <cellStyle name="Normal_RETS43 VALUES" xfId="6" xr:uid="{00000000-0005-0000-0000-0000E3110000}"/>
    <cellStyle name="Note 2" xfId="139" xr:uid="{00000000-0005-0000-0000-0000E4110000}"/>
    <cellStyle name="Note 2 2" xfId="140" xr:uid="{00000000-0005-0000-0000-0000E5110000}"/>
    <cellStyle name="Note 2 2 2" xfId="459" xr:uid="{00000000-0005-0000-0000-0000E6110000}"/>
    <cellStyle name="Note 2 2 2 2" xfId="460" xr:uid="{00000000-0005-0000-0000-0000E7110000}"/>
    <cellStyle name="Note 2 2 2 2 2" xfId="731" xr:uid="{00000000-0005-0000-0000-0000E8110000}"/>
    <cellStyle name="Note 2 2 2 2 2 2" xfId="1194" xr:uid="{00000000-0005-0000-0000-0000E9110000}"/>
    <cellStyle name="Note 2 2 2 2 2 2 2" xfId="4273" xr:uid="{00000000-0005-0000-0000-0000EA110000}"/>
    <cellStyle name="Note 2 2 2 2 2 3" xfId="1669" xr:uid="{00000000-0005-0000-0000-0000EB110000}"/>
    <cellStyle name="Note 2 2 2 2 2 3 2" xfId="4735" xr:uid="{00000000-0005-0000-0000-0000EC110000}"/>
    <cellStyle name="Note 2 2 2 2 2 4" xfId="3818" xr:uid="{00000000-0005-0000-0000-0000ED110000}"/>
    <cellStyle name="Note 2 2 2 2 2 5" xfId="3121" xr:uid="{00000000-0005-0000-0000-0000EE110000}"/>
    <cellStyle name="Note 2 2 2 2 2 6" xfId="2422" xr:uid="{00000000-0005-0000-0000-0000EF110000}"/>
    <cellStyle name="Note 2 2 2 2 3" xfId="967" xr:uid="{00000000-0005-0000-0000-0000F0110000}"/>
    <cellStyle name="Note 2 2 2 2 3 2" xfId="1915" xr:uid="{00000000-0005-0000-0000-0000F1110000}"/>
    <cellStyle name="Note 2 2 2 2 3 2 2" xfId="4977" xr:uid="{00000000-0005-0000-0000-0000F2110000}"/>
    <cellStyle name="Note 2 2 2 2 3 3" xfId="4046" xr:uid="{00000000-0005-0000-0000-0000F3110000}"/>
    <cellStyle name="Note 2 2 2 2 3 4" xfId="3353" xr:uid="{00000000-0005-0000-0000-0000F4110000}"/>
    <cellStyle name="Note 2 2 2 2 3 5" xfId="2654" xr:uid="{00000000-0005-0000-0000-0000F5110000}"/>
    <cellStyle name="Note 2 2 2 2 4" xfId="1425" xr:uid="{00000000-0005-0000-0000-0000F6110000}"/>
    <cellStyle name="Note 2 2 2 2 4 2" xfId="4501" xr:uid="{00000000-0005-0000-0000-0000F7110000}"/>
    <cellStyle name="Note 2 2 2 2 5" xfId="3588" xr:uid="{00000000-0005-0000-0000-0000F8110000}"/>
    <cellStyle name="Note 2 2 2 2 6" xfId="2887" xr:uid="{00000000-0005-0000-0000-0000F9110000}"/>
    <cellStyle name="Note 2 2 2 2 7" xfId="2189" xr:uid="{00000000-0005-0000-0000-0000FA110000}"/>
    <cellStyle name="Note 2 2 2 3" xfId="730" xr:uid="{00000000-0005-0000-0000-0000FB110000}"/>
    <cellStyle name="Note 2 2 2 3 2" xfId="1193" xr:uid="{00000000-0005-0000-0000-0000FC110000}"/>
    <cellStyle name="Note 2 2 2 3 2 2" xfId="4272" xr:uid="{00000000-0005-0000-0000-0000FD110000}"/>
    <cellStyle name="Note 2 2 2 3 3" xfId="1668" xr:uid="{00000000-0005-0000-0000-0000FE110000}"/>
    <cellStyle name="Note 2 2 2 3 3 2" xfId="4734" xr:uid="{00000000-0005-0000-0000-0000FF110000}"/>
    <cellStyle name="Note 2 2 2 3 4" xfId="3817" xr:uid="{00000000-0005-0000-0000-000000120000}"/>
    <cellStyle name="Note 2 2 2 3 5" xfId="3120" xr:uid="{00000000-0005-0000-0000-000001120000}"/>
    <cellStyle name="Note 2 2 2 3 6" xfId="2421" xr:uid="{00000000-0005-0000-0000-000002120000}"/>
    <cellStyle name="Note 2 2 2 4" xfId="966" xr:uid="{00000000-0005-0000-0000-000003120000}"/>
    <cellStyle name="Note 2 2 2 4 2" xfId="1914" xr:uid="{00000000-0005-0000-0000-000004120000}"/>
    <cellStyle name="Note 2 2 2 4 2 2" xfId="4976" xr:uid="{00000000-0005-0000-0000-000005120000}"/>
    <cellStyle name="Note 2 2 2 4 3" xfId="4045" xr:uid="{00000000-0005-0000-0000-000006120000}"/>
    <cellStyle name="Note 2 2 2 4 4" xfId="3352" xr:uid="{00000000-0005-0000-0000-000007120000}"/>
    <cellStyle name="Note 2 2 2 4 5" xfId="2653" xr:uid="{00000000-0005-0000-0000-000008120000}"/>
    <cellStyle name="Note 2 2 2 5" xfId="1424" xr:uid="{00000000-0005-0000-0000-000009120000}"/>
    <cellStyle name="Note 2 2 2 5 2" xfId="4500" xr:uid="{00000000-0005-0000-0000-00000A120000}"/>
    <cellStyle name="Note 2 2 2 6" xfId="3587" xr:uid="{00000000-0005-0000-0000-00000B120000}"/>
    <cellStyle name="Note 2 2 2 7" xfId="2886" xr:uid="{00000000-0005-0000-0000-00000C120000}"/>
    <cellStyle name="Note 2 2 2 8" xfId="2188" xr:uid="{00000000-0005-0000-0000-00000D120000}"/>
    <cellStyle name="Note 2 2 3" xfId="461" xr:uid="{00000000-0005-0000-0000-00000E120000}"/>
    <cellStyle name="Note 2 2 3 2" xfId="732" xr:uid="{00000000-0005-0000-0000-00000F120000}"/>
    <cellStyle name="Note 2 2 3 2 2" xfId="1195" xr:uid="{00000000-0005-0000-0000-000010120000}"/>
    <cellStyle name="Note 2 2 3 2 2 2" xfId="4274" xr:uid="{00000000-0005-0000-0000-000011120000}"/>
    <cellStyle name="Note 2 2 3 2 3" xfId="1670" xr:uid="{00000000-0005-0000-0000-000012120000}"/>
    <cellStyle name="Note 2 2 3 2 3 2" xfId="4736" xr:uid="{00000000-0005-0000-0000-000013120000}"/>
    <cellStyle name="Note 2 2 3 2 4" xfId="3819" xr:uid="{00000000-0005-0000-0000-000014120000}"/>
    <cellStyle name="Note 2 2 3 2 5" xfId="3122" xr:uid="{00000000-0005-0000-0000-000015120000}"/>
    <cellStyle name="Note 2 2 3 2 6" xfId="2423" xr:uid="{00000000-0005-0000-0000-000016120000}"/>
    <cellStyle name="Note 2 2 3 3" xfId="968" xr:uid="{00000000-0005-0000-0000-000017120000}"/>
    <cellStyle name="Note 2 2 3 3 2" xfId="1916" xr:uid="{00000000-0005-0000-0000-000018120000}"/>
    <cellStyle name="Note 2 2 3 3 2 2" xfId="4978" xr:uid="{00000000-0005-0000-0000-000019120000}"/>
    <cellStyle name="Note 2 2 3 3 3" xfId="4047" xr:uid="{00000000-0005-0000-0000-00001A120000}"/>
    <cellStyle name="Note 2 2 3 3 4" xfId="3354" xr:uid="{00000000-0005-0000-0000-00001B120000}"/>
    <cellStyle name="Note 2 2 3 3 5" xfId="2655" xr:uid="{00000000-0005-0000-0000-00001C120000}"/>
    <cellStyle name="Note 2 2 3 4" xfId="1426" xr:uid="{00000000-0005-0000-0000-00001D120000}"/>
    <cellStyle name="Note 2 2 3 4 2" xfId="4502" xr:uid="{00000000-0005-0000-0000-00001E120000}"/>
    <cellStyle name="Note 2 2 3 5" xfId="3589" xr:uid="{00000000-0005-0000-0000-00001F120000}"/>
    <cellStyle name="Note 2 2 3 6" xfId="2888" xr:uid="{00000000-0005-0000-0000-000020120000}"/>
    <cellStyle name="Note 2 2 3 7" xfId="2190" xr:uid="{00000000-0005-0000-0000-000021120000}"/>
    <cellStyle name="Note 2 2 4" xfId="564" xr:uid="{00000000-0005-0000-0000-000022120000}"/>
    <cellStyle name="Note 2 2 4 2" xfId="1027" xr:uid="{00000000-0005-0000-0000-000023120000}"/>
    <cellStyle name="Note 2 2 4 2 2" xfId="4106" xr:uid="{00000000-0005-0000-0000-000024120000}"/>
    <cellStyle name="Note 2 2 4 3" xfId="1502" xr:uid="{00000000-0005-0000-0000-000025120000}"/>
    <cellStyle name="Note 2 2 4 3 2" xfId="4568" xr:uid="{00000000-0005-0000-0000-000026120000}"/>
    <cellStyle name="Note 2 2 4 4" xfId="3651" xr:uid="{00000000-0005-0000-0000-000027120000}"/>
    <cellStyle name="Note 2 2 4 5" xfId="2954" xr:uid="{00000000-0005-0000-0000-000028120000}"/>
    <cellStyle name="Note 2 2 4 6" xfId="2255" xr:uid="{00000000-0005-0000-0000-000029120000}"/>
    <cellStyle name="Note 2 2 5" xfId="798" xr:uid="{00000000-0005-0000-0000-00002A120000}"/>
    <cellStyle name="Note 2 2 5 2" xfId="1739" xr:uid="{00000000-0005-0000-0000-00002B120000}"/>
    <cellStyle name="Note 2 2 5 2 2" xfId="4801" xr:uid="{00000000-0005-0000-0000-00002C120000}"/>
    <cellStyle name="Note 2 2 5 3" xfId="3879" xr:uid="{00000000-0005-0000-0000-00002D120000}"/>
    <cellStyle name="Note 2 2 5 4" xfId="3185" xr:uid="{00000000-0005-0000-0000-00002E120000}"/>
    <cellStyle name="Note 2 2 5 5" xfId="2486" xr:uid="{00000000-0005-0000-0000-00002F120000}"/>
    <cellStyle name="Note 2 2 6" xfId="1257" xr:uid="{00000000-0005-0000-0000-000030120000}"/>
    <cellStyle name="Note 2 2 6 2" xfId="4333" xr:uid="{00000000-0005-0000-0000-000031120000}"/>
    <cellStyle name="Note 2 2 7" xfId="3420" xr:uid="{00000000-0005-0000-0000-000032120000}"/>
    <cellStyle name="Note 2 2 8" xfId="2719" xr:uid="{00000000-0005-0000-0000-000033120000}"/>
    <cellStyle name="Note 2 2 9" xfId="2018" xr:uid="{00000000-0005-0000-0000-000034120000}"/>
    <cellStyle name="Note 2 3" xfId="462" xr:uid="{00000000-0005-0000-0000-000035120000}"/>
    <cellStyle name="Note 2 4" xfId="463" xr:uid="{00000000-0005-0000-0000-000036120000}"/>
    <cellStyle name="Note 2 4 2" xfId="464" xr:uid="{00000000-0005-0000-0000-000037120000}"/>
    <cellStyle name="Note 2 4 2 2" xfId="734" xr:uid="{00000000-0005-0000-0000-000038120000}"/>
    <cellStyle name="Note 2 4 2 2 2" xfId="1197" xr:uid="{00000000-0005-0000-0000-000039120000}"/>
    <cellStyle name="Note 2 4 2 2 2 2" xfId="4276" xr:uid="{00000000-0005-0000-0000-00003A120000}"/>
    <cellStyle name="Note 2 4 2 2 3" xfId="1672" xr:uid="{00000000-0005-0000-0000-00003B120000}"/>
    <cellStyle name="Note 2 4 2 2 3 2" xfId="4738" xr:uid="{00000000-0005-0000-0000-00003C120000}"/>
    <cellStyle name="Note 2 4 2 2 4" xfId="3821" xr:uid="{00000000-0005-0000-0000-00003D120000}"/>
    <cellStyle name="Note 2 4 2 2 5" xfId="3124" xr:uid="{00000000-0005-0000-0000-00003E120000}"/>
    <cellStyle name="Note 2 4 2 2 6" xfId="2425" xr:uid="{00000000-0005-0000-0000-00003F120000}"/>
    <cellStyle name="Note 2 4 2 3" xfId="970" xr:uid="{00000000-0005-0000-0000-000040120000}"/>
    <cellStyle name="Note 2 4 2 3 2" xfId="1918" xr:uid="{00000000-0005-0000-0000-000041120000}"/>
    <cellStyle name="Note 2 4 2 3 2 2" xfId="4980" xr:uid="{00000000-0005-0000-0000-000042120000}"/>
    <cellStyle name="Note 2 4 2 3 3" xfId="4049" xr:uid="{00000000-0005-0000-0000-000043120000}"/>
    <cellStyle name="Note 2 4 2 3 4" xfId="3356" xr:uid="{00000000-0005-0000-0000-000044120000}"/>
    <cellStyle name="Note 2 4 2 3 5" xfId="2657" xr:uid="{00000000-0005-0000-0000-000045120000}"/>
    <cellStyle name="Note 2 4 2 4" xfId="1428" xr:uid="{00000000-0005-0000-0000-000046120000}"/>
    <cellStyle name="Note 2 4 2 4 2" xfId="4504" xr:uid="{00000000-0005-0000-0000-000047120000}"/>
    <cellStyle name="Note 2 4 2 5" xfId="3591" xr:uid="{00000000-0005-0000-0000-000048120000}"/>
    <cellStyle name="Note 2 4 2 6" xfId="2890" xr:uid="{00000000-0005-0000-0000-000049120000}"/>
    <cellStyle name="Note 2 4 2 7" xfId="2192" xr:uid="{00000000-0005-0000-0000-00004A120000}"/>
    <cellStyle name="Note 2 4 3" xfId="733" xr:uid="{00000000-0005-0000-0000-00004B120000}"/>
    <cellStyle name="Note 2 4 3 2" xfId="1196" xr:uid="{00000000-0005-0000-0000-00004C120000}"/>
    <cellStyle name="Note 2 4 3 2 2" xfId="4275" xr:uid="{00000000-0005-0000-0000-00004D120000}"/>
    <cellStyle name="Note 2 4 3 3" xfId="1671" xr:uid="{00000000-0005-0000-0000-00004E120000}"/>
    <cellStyle name="Note 2 4 3 3 2" xfId="4737" xr:uid="{00000000-0005-0000-0000-00004F120000}"/>
    <cellStyle name="Note 2 4 3 4" xfId="3820" xr:uid="{00000000-0005-0000-0000-000050120000}"/>
    <cellStyle name="Note 2 4 3 5" xfId="3123" xr:uid="{00000000-0005-0000-0000-000051120000}"/>
    <cellStyle name="Note 2 4 3 6" xfId="2424" xr:uid="{00000000-0005-0000-0000-000052120000}"/>
    <cellStyle name="Note 2 4 4" xfId="969" xr:uid="{00000000-0005-0000-0000-000053120000}"/>
    <cellStyle name="Note 2 4 4 2" xfId="1917" xr:uid="{00000000-0005-0000-0000-000054120000}"/>
    <cellStyle name="Note 2 4 4 2 2" xfId="4979" xr:uid="{00000000-0005-0000-0000-000055120000}"/>
    <cellStyle name="Note 2 4 4 3" xfId="4048" xr:uid="{00000000-0005-0000-0000-000056120000}"/>
    <cellStyle name="Note 2 4 4 4" xfId="3355" xr:uid="{00000000-0005-0000-0000-000057120000}"/>
    <cellStyle name="Note 2 4 4 5" xfId="2656" xr:uid="{00000000-0005-0000-0000-000058120000}"/>
    <cellStyle name="Note 2 4 5" xfId="1427" xr:uid="{00000000-0005-0000-0000-000059120000}"/>
    <cellStyle name="Note 2 4 5 2" xfId="4503" xr:uid="{00000000-0005-0000-0000-00005A120000}"/>
    <cellStyle name="Note 2 4 6" xfId="3590" xr:uid="{00000000-0005-0000-0000-00005B120000}"/>
    <cellStyle name="Note 2 4 7" xfId="2889" xr:uid="{00000000-0005-0000-0000-00005C120000}"/>
    <cellStyle name="Note 2 4 8" xfId="2191" xr:uid="{00000000-0005-0000-0000-00005D120000}"/>
    <cellStyle name="Note 2 5" xfId="5300" xr:uid="{51E04E4D-7E7F-485C-AE8A-48F1016915B7}"/>
    <cellStyle name="Note 3" xfId="5262" xr:uid="{00000000-0005-0000-0000-00001F150000}"/>
    <cellStyle name="Output" xfId="5239" builtinId="21" customBuiltin="1"/>
    <cellStyle name="Output 2" xfId="142" xr:uid="{00000000-0005-0000-0000-00005E120000}"/>
    <cellStyle name="Output 2 2" xfId="5301" xr:uid="{DE7AED75-706D-4FCF-9B51-2D2FD3258459}"/>
    <cellStyle name="Output 3" xfId="141" xr:uid="{00000000-0005-0000-0000-00005F120000}"/>
    <cellStyle name="Percent" xfId="7" builtinId="5"/>
    <cellStyle name="Percent 10" xfId="1964" xr:uid="{00000000-0005-0000-0000-000061120000}"/>
    <cellStyle name="Percent 10 2" xfId="5022" xr:uid="{00000000-0005-0000-0000-000062120000}"/>
    <cellStyle name="Percent 11" xfId="5033" xr:uid="{00000000-0005-0000-0000-000063120000}"/>
    <cellStyle name="Percent 12" xfId="5231" xr:uid="{55FCFE00-DDFE-4A52-8C0D-8F3F7E11B035}"/>
    <cellStyle name="Percent 13" xfId="5260" xr:uid="{00000000-0005-0000-0000-000022150000}"/>
    <cellStyle name="Percent 2" xfId="143" xr:uid="{00000000-0005-0000-0000-000064120000}"/>
    <cellStyle name="Percent 2 2" xfId="144" xr:uid="{00000000-0005-0000-0000-000065120000}"/>
    <cellStyle name="Percent 2 2 2" xfId="465" xr:uid="{00000000-0005-0000-0000-000066120000}"/>
    <cellStyle name="Percent 2 2 3" xfId="466" xr:uid="{00000000-0005-0000-0000-000067120000}"/>
    <cellStyle name="Percent 2 2 4" xfId="467" xr:uid="{00000000-0005-0000-0000-000068120000}"/>
    <cellStyle name="Percent 2 3" xfId="145" xr:uid="{00000000-0005-0000-0000-000069120000}"/>
    <cellStyle name="Percent 2 3 2" xfId="468" xr:uid="{00000000-0005-0000-0000-00006A120000}"/>
    <cellStyle name="Percent 2 4" xfId="469" xr:uid="{00000000-0005-0000-0000-00006B120000}"/>
    <cellStyle name="Percent 2 5" xfId="470" xr:uid="{00000000-0005-0000-0000-00006C120000}"/>
    <cellStyle name="Percent 2 6" xfId="1450" xr:uid="{00000000-0005-0000-0000-00006D120000}"/>
    <cellStyle name="Percent 3" xfId="146" xr:uid="{00000000-0005-0000-0000-00006E120000}"/>
    <cellStyle name="Percent 3 2" xfId="471" xr:uid="{00000000-0005-0000-0000-00006F120000}"/>
    <cellStyle name="Percent 3 2 2" xfId="472" xr:uid="{00000000-0005-0000-0000-000070120000}"/>
    <cellStyle name="Percent 3 2 3" xfId="5342" xr:uid="{1A4FF738-8417-4455-BDCA-314893C3B3D2}"/>
    <cellStyle name="Percent 3 3" xfId="473" xr:uid="{00000000-0005-0000-0000-000071120000}"/>
    <cellStyle name="Percent 3 3 2" xfId="5347" xr:uid="{8BEB285E-CAF1-431A-A3EB-B46688AF8AA5}"/>
    <cellStyle name="Percent 3 4" xfId="1458" xr:uid="{00000000-0005-0000-0000-000072120000}"/>
    <cellStyle name="Percent 3 4 2" xfId="1695" xr:uid="{00000000-0005-0000-0000-000073120000}"/>
    <cellStyle name="Percent 3 4 2 2" xfId="4758" xr:uid="{00000000-0005-0000-0000-000074120000}"/>
    <cellStyle name="Percent 3 4 2 3" xfId="3144" xr:uid="{00000000-0005-0000-0000-000075120000}"/>
    <cellStyle name="Percent 3 4 2 4" xfId="2445" xr:uid="{00000000-0005-0000-0000-000076120000}"/>
    <cellStyle name="Percent 3 4 3" xfId="1943" xr:uid="{00000000-0005-0000-0000-000077120000}"/>
    <cellStyle name="Percent 3 4 3 2" xfId="5005" xr:uid="{00000000-0005-0000-0000-000078120000}"/>
    <cellStyle name="Percent 3 4 3 3" xfId="3376" xr:uid="{00000000-0005-0000-0000-000079120000}"/>
    <cellStyle name="Percent 3 4 3 4" xfId="2677" xr:uid="{00000000-0005-0000-0000-00007A120000}"/>
    <cellStyle name="Percent 3 4 4" xfId="4527" xr:uid="{00000000-0005-0000-0000-00007B120000}"/>
    <cellStyle name="Percent 3 4 5" xfId="2913" xr:uid="{00000000-0005-0000-0000-00007C120000}"/>
    <cellStyle name="Percent 3 4 6" xfId="2213" xr:uid="{00000000-0005-0000-0000-00007D120000}"/>
    <cellStyle name="Percent 3 4 7" xfId="5316" xr:uid="{DBC32BB1-D059-47B9-8A92-131AB4425C85}"/>
    <cellStyle name="Percent 4" xfId="147" xr:uid="{00000000-0005-0000-0000-00007E120000}"/>
    <cellStyle name="Percent 4 2" xfId="474" xr:uid="{00000000-0005-0000-0000-00007F120000}"/>
    <cellStyle name="Percent 4 2 10" xfId="2193" xr:uid="{00000000-0005-0000-0000-000080120000}"/>
    <cellStyle name="Percent 4 2 2" xfId="475" xr:uid="{00000000-0005-0000-0000-000081120000}"/>
    <cellStyle name="Percent 4 2 2 2" xfId="476" xr:uid="{00000000-0005-0000-0000-000082120000}"/>
    <cellStyle name="Percent 4 2 2 2 2" xfId="737" xr:uid="{00000000-0005-0000-0000-000083120000}"/>
    <cellStyle name="Percent 4 2 2 2 2 2" xfId="1200" xr:uid="{00000000-0005-0000-0000-000084120000}"/>
    <cellStyle name="Percent 4 2 2 2 2 2 2" xfId="4279" xr:uid="{00000000-0005-0000-0000-000085120000}"/>
    <cellStyle name="Percent 4 2 2 2 2 3" xfId="1675" xr:uid="{00000000-0005-0000-0000-000086120000}"/>
    <cellStyle name="Percent 4 2 2 2 2 3 2" xfId="4741" xr:uid="{00000000-0005-0000-0000-000087120000}"/>
    <cellStyle name="Percent 4 2 2 2 2 4" xfId="3824" xr:uid="{00000000-0005-0000-0000-000088120000}"/>
    <cellStyle name="Percent 4 2 2 2 2 5" xfId="3127" xr:uid="{00000000-0005-0000-0000-000089120000}"/>
    <cellStyle name="Percent 4 2 2 2 2 6" xfId="2428" xr:uid="{00000000-0005-0000-0000-00008A120000}"/>
    <cellStyle name="Percent 4 2 2 2 3" xfId="973" xr:uid="{00000000-0005-0000-0000-00008B120000}"/>
    <cellStyle name="Percent 4 2 2 2 3 2" xfId="1921" xr:uid="{00000000-0005-0000-0000-00008C120000}"/>
    <cellStyle name="Percent 4 2 2 2 3 2 2" xfId="4983" xr:uid="{00000000-0005-0000-0000-00008D120000}"/>
    <cellStyle name="Percent 4 2 2 2 3 3" xfId="4052" xr:uid="{00000000-0005-0000-0000-00008E120000}"/>
    <cellStyle name="Percent 4 2 2 2 3 4" xfId="3359" xr:uid="{00000000-0005-0000-0000-00008F120000}"/>
    <cellStyle name="Percent 4 2 2 2 3 5" xfId="2660" xr:uid="{00000000-0005-0000-0000-000090120000}"/>
    <cellStyle name="Percent 4 2 2 2 4" xfId="1431" xr:uid="{00000000-0005-0000-0000-000091120000}"/>
    <cellStyle name="Percent 4 2 2 2 4 2" xfId="4507" xr:uid="{00000000-0005-0000-0000-000092120000}"/>
    <cellStyle name="Percent 4 2 2 2 5" xfId="3594" xr:uid="{00000000-0005-0000-0000-000093120000}"/>
    <cellStyle name="Percent 4 2 2 2 6" xfId="2893" xr:uid="{00000000-0005-0000-0000-000094120000}"/>
    <cellStyle name="Percent 4 2 2 2 7" xfId="2195" xr:uid="{00000000-0005-0000-0000-000095120000}"/>
    <cellStyle name="Percent 4 2 2 3" xfId="736" xr:uid="{00000000-0005-0000-0000-000096120000}"/>
    <cellStyle name="Percent 4 2 2 3 2" xfId="1199" xr:uid="{00000000-0005-0000-0000-000097120000}"/>
    <cellStyle name="Percent 4 2 2 3 2 2" xfId="4278" xr:uid="{00000000-0005-0000-0000-000098120000}"/>
    <cellStyle name="Percent 4 2 2 3 3" xfId="1674" xr:uid="{00000000-0005-0000-0000-000099120000}"/>
    <cellStyle name="Percent 4 2 2 3 3 2" xfId="4740" xr:uid="{00000000-0005-0000-0000-00009A120000}"/>
    <cellStyle name="Percent 4 2 2 3 4" xfId="3823" xr:uid="{00000000-0005-0000-0000-00009B120000}"/>
    <cellStyle name="Percent 4 2 2 3 5" xfId="3126" xr:uid="{00000000-0005-0000-0000-00009C120000}"/>
    <cellStyle name="Percent 4 2 2 3 6" xfId="2427" xr:uid="{00000000-0005-0000-0000-00009D120000}"/>
    <cellStyle name="Percent 4 2 2 4" xfId="972" xr:uid="{00000000-0005-0000-0000-00009E120000}"/>
    <cellStyle name="Percent 4 2 2 4 2" xfId="1920" xr:uid="{00000000-0005-0000-0000-00009F120000}"/>
    <cellStyle name="Percent 4 2 2 4 2 2" xfId="4982" xr:uid="{00000000-0005-0000-0000-0000A0120000}"/>
    <cellStyle name="Percent 4 2 2 4 3" xfId="4051" xr:uid="{00000000-0005-0000-0000-0000A1120000}"/>
    <cellStyle name="Percent 4 2 2 4 4" xfId="3358" xr:uid="{00000000-0005-0000-0000-0000A2120000}"/>
    <cellStyle name="Percent 4 2 2 4 5" xfId="2659" xr:uid="{00000000-0005-0000-0000-0000A3120000}"/>
    <cellStyle name="Percent 4 2 2 5" xfId="1430" xr:uid="{00000000-0005-0000-0000-0000A4120000}"/>
    <cellStyle name="Percent 4 2 2 5 2" xfId="4506" xr:uid="{00000000-0005-0000-0000-0000A5120000}"/>
    <cellStyle name="Percent 4 2 2 6" xfId="3593" xr:uid="{00000000-0005-0000-0000-0000A6120000}"/>
    <cellStyle name="Percent 4 2 2 7" xfId="2892" xr:uid="{00000000-0005-0000-0000-0000A7120000}"/>
    <cellStyle name="Percent 4 2 2 8" xfId="2194" xr:uid="{00000000-0005-0000-0000-0000A8120000}"/>
    <cellStyle name="Percent 4 2 3" xfId="477" xr:uid="{00000000-0005-0000-0000-0000A9120000}"/>
    <cellStyle name="Percent 4 2 4" xfId="478" xr:uid="{00000000-0005-0000-0000-0000AA120000}"/>
    <cellStyle name="Percent 4 2 4 2" xfId="738" xr:uid="{00000000-0005-0000-0000-0000AB120000}"/>
    <cellStyle name="Percent 4 2 4 2 2" xfId="1201" xr:uid="{00000000-0005-0000-0000-0000AC120000}"/>
    <cellStyle name="Percent 4 2 4 2 2 2" xfId="4280" xr:uid="{00000000-0005-0000-0000-0000AD120000}"/>
    <cellStyle name="Percent 4 2 4 2 3" xfId="1676" xr:uid="{00000000-0005-0000-0000-0000AE120000}"/>
    <cellStyle name="Percent 4 2 4 2 3 2" xfId="4742" xr:uid="{00000000-0005-0000-0000-0000AF120000}"/>
    <cellStyle name="Percent 4 2 4 2 4" xfId="3825" xr:uid="{00000000-0005-0000-0000-0000B0120000}"/>
    <cellStyle name="Percent 4 2 4 2 5" xfId="3128" xr:uid="{00000000-0005-0000-0000-0000B1120000}"/>
    <cellStyle name="Percent 4 2 4 2 6" xfId="2429" xr:uid="{00000000-0005-0000-0000-0000B2120000}"/>
    <cellStyle name="Percent 4 2 4 3" xfId="974" xr:uid="{00000000-0005-0000-0000-0000B3120000}"/>
    <cellStyle name="Percent 4 2 4 3 2" xfId="1922" xr:uid="{00000000-0005-0000-0000-0000B4120000}"/>
    <cellStyle name="Percent 4 2 4 3 2 2" xfId="4984" xr:uid="{00000000-0005-0000-0000-0000B5120000}"/>
    <cellStyle name="Percent 4 2 4 3 3" xfId="4053" xr:uid="{00000000-0005-0000-0000-0000B6120000}"/>
    <cellStyle name="Percent 4 2 4 3 4" xfId="3360" xr:uid="{00000000-0005-0000-0000-0000B7120000}"/>
    <cellStyle name="Percent 4 2 4 3 5" xfId="2661" xr:uid="{00000000-0005-0000-0000-0000B8120000}"/>
    <cellStyle name="Percent 4 2 4 4" xfId="1432" xr:uid="{00000000-0005-0000-0000-0000B9120000}"/>
    <cellStyle name="Percent 4 2 4 4 2" xfId="4508" xr:uid="{00000000-0005-0000-0000-0000BA120000}"/>
    <cellStyle name="Percent 4 2 4 5" xfId="3595" xr:uid="{00000000-0005-0000-0000-0000BB120000}"/>
    <cellStyle name="Percent 4 2 4 6" xfId="2894" xr:uid="{00000000-0005-0000-0000-0000BC120000}"/>
    <cellStyle name="Percent 4 2 4 7" xfId="2196" xr:uid="{00000000-0005-0000-0000-0000BD120000}"/>
    <cellStyle name="Percent 4 2 5" xfId="735" xr:uid="{00000000-0005-0000-0000-0000BE120000}"/>
    <cellStyle name="Percent 4 2 5 2" xfId="1198" xr:uid="{00000000-0005-0000-0000-0000BF120000}"/>
    <cellStyle name="Percent 4 2 5 2 2" xfId="4277" xr:uid="{00000000-0005-0000-0000-0000C0120000}"/>
    <cellStyle name="Percent 4 2 5 3" xfId="1673" xr:uid="{00000000-0005-0000-0000-0000C1120000}"/>
    <cellStyle name="Percent 4 2 5 3 2" xfId="4739" xr:uid="{00000000-0005-0000-0000-0000C2120000}"/>
    <cellStyle name="Percent 4 2 5 4" xfId="3822" xr:uid="{00000000-0005-0000-0000-0000C3120000}"/>
    <cellStyle name="Percent 4 2 5 5" xfId="3125" xr:uid="{00000000-0005-0000-0000-0000C4120000}"/>
    <cellStyle name="Percent 4 2 5 6" xfId="2426" xr:uid="{00000000-0005-0000-0000-0000C5120000}"/>
    <cellStyle name="Percent 4 2 6" xfId="971" xr:uid="{00000000-0005-0000-0000-0000C6120000}"/>
    <cellStyle name="Percent 4 2 6 2" xfId="1919" xr:uid="{00000000-0005-0000-0000-0000C7120000}"/>
    <cellStyle name="Percent 4 2 6 2 2" xfId="4981" xr:uid="{00000000-0005-0000-0000-0000C8120000}"/>
    <cellStyle name="Percent 4 2 6 3" xfId="4050" xr:uid="{00000000-0005-0000-0000-0000C9120000}"/>
    <cellStyle name="Percent 4 2 6 4" xfId="3357" xr:uid="{00000000-0005-0000-0000-0000CA120000}"/>
    <cellStyle name="Percent 4 2 6 5" xfId="2658" xr:uid="{00000000-0005-0000-0000-0000CB120000}"/>
    <cellStyle name="Percent 4 2 7" xfId="1429" xr:uid="{00000000-0005-0000-0000-0000CC120000}"/>
    <cellStyle name="Percent 4 2 7 2" xfId="4505" xr:uid="{00000000-0005-0000-0000-0000CD120000}"/>
    <cellStyle name="Percent 4 2 8" xfId="3592" xr:uid="{00000000-0005-0000-0000-0000CE120000}"/>
    <cellStyle name="Percent 4 2 9" xfId="2891" xr:uid="{00000000-0005-0000-0000-0000CF120000}"/>
    <cellStyle name="Percent 4 3" xfId="479" xr:uid="{00000000-0005-0000-0000-0000D0120000}"/>
    <cellStyle name="Percent 5" xfId="148" xr:uid="{00000000-0005-0000-0000-0000D1120000}"/>
    <cellStyle name="Percent 5 2" xfId="149" xr:uid="{00000000-0005-0000-0000-0000D2120000}"/>
    <cellStyle name="Percent 5 2 2" xfId="480" xr:uid="{00000000-0005-0000-0000-0000D3120000}"/>
    <cellStyle name="Percent 5 2 2 2" xfId="739" xr:uid="{00000000-0005-0000-0000-0000D4120000}"/>
    <cellStyle name="Percent 5 2 2 2 2" xfId="1202" xr:uid="{00000000-0005-0000-0000-0000D5120000}"/>
    <cellStyle name="Percent 5 2 2 2 2 2" xfId="4281" xr:uid="{00000000-0005-0000-0000-0000D6120000}"/>
    <cellStyle name="Percent 5 2 2 2 3" xfId="1678" xr:uid="{00000000-0005-0000-0000-0000D7120000}"/>
    <cellStyle name="Percent 5 2 2 2 3 2" xfId="4743" xr:uid="{00000000-0005-0000-0000-0000D8120000}"/>
    <cellStyle name="Percent 5 2 2 2 4" xfId="3826" xr:uid="{00000000-0005-0000-0000-0000D9120000}"/>
    <cellStyle name="Percent 5 2 2 2 5" xfId="3129" xr:uid="{00000000-0005-0000-0000-0000DA120000}"/>
    <cellStyle name="Percent 5 2 2 2 6" xfId="2430" xr:uid="{00000000-0005-0000-0000-0000DB120000}"/>
    <cellStyle name="Percent 5 2 2 3" xfId="975" xr:uid="{00000000-0005-0000-0000-0000DC120000}"/>
    <cellStyle name="Percent 5 2 2 3 2" xfId="1923" xr:uid="{00000000-0005-0000-0000-0000DD120000}"/>
    <cellStyle name="Percent 5 2 2 3 2 2" xfId="4985" xr:uid="{00000000-0005-0000-0000-0000DE120000}"/>
    <cellStyle name="Percent 5 2 2 3 3" xfId="4054" xr:uid="{00000000-0005-0000-0000-0000DF120000}"/>
    <cellStyle name="Percent 5 2 2 3 4" xfId="3361" xr:uid="{00000000-0005-0000-0000-0000E0120000}"/>
    <cellStyle name="Percent 5 2 2 3 5" xfId="2662" xr:uid="{00000000-0005-0000-0000-0000E1120000}"/>
    <cellStyle name="Percent 5 2 2 4" xfId="1433" xr:uid="{00000000-0005-0000-0000-0000E2120000}"/>
    <cellStyle name="Percent 5 2 2 4 2" xfId="4509" xr:uid="{00000000-0005-0000-0000-0000E3120000}"/>
    <cellStyle name="Percent 5 2 2 5" xfId="3596" xr:uid="{00000000-0005-0000-0000-0000E4120000}"/>
    <cellStyle name="Percent 5 2 2 6" xfId="2895" xr:uid="{00000000-0005-0000-0000-0000E5120000}"/>
    <cellStyle name="Percent 5 2 2 7" xfId="2197" xr:uid="{00000000-0005-0000-0000-0000E6120000}"/>
    <cellStyle name="Percent 5 2 3" xfId="565" xr:uid="{00000000-0005-0000-0000-0000E7120000}"/>
    <cellStyle name="Percent 5 2 3 2" xfId="1028" xr:uid="{00000000-0005-0000-0000-0000E8120000}"/>
    <cellStyle name="Percent 5 2 3 2 2" xfId="4107" xr:uid="{00000000-0005-0000-0000-0000E9120000}"/>
    <cellStyle name="Percent 5 2 3 3" xfId="1503" xr:uid="{00000000-0005-0000-0000-0000EA120000}"/>
    <cellStyle name="Percent 5 2 3 3 2" xfId="4569" xr:uid="{00000000-0005-0000-0000-0000EB120000}"/>
    <cellStyle name="Percent 5 2 3 4" xfId="3652" xr:uid="{00000000-0005-0000-0000-0000EC120000}"/>
    <cellStyle name="Percent 5 2 3 5" xfId="2955" xr:uid="{00000000-0005-0000-0000-0000ED120000}"/>
    <cellStyle name="Percent 5 2 3 6" xfId="2256" xr:uid="{00000000-0005-0000-0000-0000EE120000}"/>
    <cellStyle name="Percent 5 2 4" xfId="799" xr:uid="{00000000-0005-0000-0000-0000EF120000}"/>
    <cellStyle name="Percent 5 2 4 2" xfId="1740" xr:uid="{00000000-0005-0000-0000-0000F0120000}"/>
    <cellStyle name="Percent 5 2 4 2 2" xfId="4802" xr:uid="{00000000-0005-0000-0000-0000F1120000}"/>
    <cellStyle name="Percent 5 2 4 3" xfId="3880" xr:uid="{00000000-0005-0000-0000-0000F2120000}"/>
    <cellStyle name="Percent 5 2 4 4" xfId="3186" xr:uid="{00000000-0005-0000-0000-0000F3120000}"/>
    <cellStyle name="Percent 5 2 4 5" xfId="2487" xr:uid="{00000000-0005-0000-0000-0000F4120000}"/>
    <cellStyle name="Percent 5 2 5" xfId="1258" xr:uid="{00000000-0005-0000-0000-0000F5120000}"/>
    <cellStyle name="Percent 5 2 5 2" xfId="4334" xr:uid="{00000000-0005-0000-0000-0000F6120000}"/>
    <cellStyle name="Percent 5 2 6" xfId="3421" xr:uid="{00000000-0005-0000-0000-0000F7120000}"/>
    <cellStyle name="Percent 5 2 7" xfId="2720" xr:uid="{00000000-0005-0000-0000-0000F8120000}"/>
    <cellStyle name="Percent 5 2 8" xfId="2020" xr:uid="{00000000-0005-0000-0000-0000F9120000}"/>
    <cellStyle name="Percent 5 3" xfId="481" xr:uid="{00000000-0005-0000-0000-0000FA120000}"/>
    <cellStyle name="Percent 6" xfId="482" xr:uid="{00000000-0005-0000-0000-0000FB120000}"/>
    <cellStyle name="Percent 6 2" xfId="483" xr:uid="{00000000-0005-0000-0000-0000FC120000}"/>
    <cellStyle name="Percent 6 2 2" xfId="484" xr:uid="{00000000-0005-0000-0000-0000FD120000}"/>
    <cellStyle name="Percent 6 2 2 2" xfId="742" xr:uid="{00000000-0005-0000-0000-0000FE120000}"/>
    <cellStyle name="Percent 6 2 2 2 2" xfId="1205" xr:uid="{00000000-0005-0000-0000-0000FF120000}"/>
    <cellStyle name="Percent 6 2 2 2 2 2" xfId="4284" xr:uid="{00000000-0005-0000-0000-000000130000}"/>
    <cellStyle name="Percent 6 2 2 2 3" xfId="1682" xr:uid="{00000000-0005-0000-0000-000001130000}"/>
    <cellStyle name="Percent 6 2 2 2 3 2" xfId="4746" xr:uid="{00000000-0005-0000-0000-000002130000}"/>
    <cellStyle name="Percent 6 2 2 2 4" xfId="3829" xr:uid="{00000000-0005-0000-0000-000003130000}"/>
    <cellStyle name="Percent 6 2 2 2 5" xfId="3132" xr:uid="{00000000-0005-0000-0000-000004130000}"/>
    <cellStyle name="Percent 6 2 2 2 6" xfId="2433" xr:uid="{00000000-0005-0000-0000-000005130000}"/>
    <cellStyle name="Percent 6 2 2 3" xfId="978" xr:uid="{00000000-0005-0000-0000-000006130000}"/>
    <cellStyle name="Percent 6 2 2 3 2" xfId="1926" xr:uid="{00000000-0005-0000-0000-000007130000}"/>
    <cellStyle name="Percent 6 2 2 3 2 2" xfId="4988" xr:uid="{00000000-0005-0000-0000-000008130000}"/>
    <cellStyle name="Percent 6 2 2 3 3" xfId="4057" xr:uid="{00000000-0005-0000-0000-000009130000}"/>
    <cellStyle name="Percent 6 2 2 3 4" xfId="3364" xr:uid="{00000000-0005-0000-0000-00000A130000}"/>
    <cellStyle name="Percent 6 2 2 3 5" xfId="2665" xr:uid="{00000000-0005-0000-0000-00000B130000}"/>
    <cellStyle name="Percent 6 2 2 4" xfId="1436" xr:uid="{00000000-0005-0000-0000-00000C130000}"/>
    <cellStyle name="Percent 6 2 2 4 2" xfId="4512" xr:uid="{00000000-0005-0000-0000-00000D130000}"/>
    <cellStyle name="Percent 6 2 2 5" xfId="3599" xr:uid="{00000000-0005-0000-0000-00000E130000}"/>
    <cellStyle name="Percent 6 2 2 6" xfId="2898" xr:uid="{00000000-0005-0000-0000-00000F130000}"/>
    <cellStyle name="Percent 6 2 2 7" xfId="2200" xr:uid="{00000000-0005-0000-0000-000010130000}"/>
    <cellStyle name="Percent 6 2 3" xfId="741" xr:uid="{00000000-0005-0000-0000-000011130000}"/>
    <cellStyle name="Percent 6 2 3 2" xfId="1204" xr:uid="{00000000-0005-0000-0000-000012130000}"/>
    <cellStyle name="Percent 6 2 3 2 2" xfId="4283" xr:uid="{00000000-0005-0000-0000-000013130000}"/>
    <cellStyle name="Percent 6 2 3 3" xfId="1681" xr:uid="{00000000-0005-0000-0000-000014130000}"/>
    <cellStyle name="Percent 6 2 3 3 2" xfId="4745" xr:uid="{00000000-0005-0000-0000-000015130000}"/>
    <cellStyle name="Percent 6 2 3 4" xfId="3828" xr:uid="{00000000-0005-0000-0000-000016130000}"/>
    <cellStyle name="Percent 6 2 3 5" xfId="3131" xr:uid="{00000000-0005-0000-0000-000017130000}"/>
    <cellStyle name="Percent 6 2 3 6" xfId="2432" xr:uid="{00000000-0005-0000-0000-000018130000}"/>
    <cellStyle name="Percent 6 2 4" xfId="977" xr:uid="{00000000-0005-0000-0000-000019130000}"/>
    <cellStyle name="Percent 6 2 4 2" xfId="1925" xr:uid="{00000000-0005-0000-0000-00001A130000}"/>
    <cellStyle name="Percent 6 2 4 2 2" xfId="4987" xr:uid="{00000000-0005-0000-0000-00001B130000}"/>
    <cellStyle name="Percent 6 2 4 3" xfId="4056" xr:uid="{00000000-0005-0000-0000-00001C130000}"/>
    <cellStyle name="Percent 6 2 4 4" xfId="3363" xr:uid="{00000000-0005-0000-0000-00001D130000}"/>
    <cellStyle name="Percent 6 2 4 5" xfId="2664" xr:uid="{00000000-0005-0000-0000-00001E130000}"/>
    <cellStyle name="Percent 6 2 5" xfId="1435" xr:uid="{00000000-0005-0000-0000-00001F130000}"/>
    <cellStyle name="Percent 6 2 5 2" xfId="4511" xr:uid="{00000000-0005-0000-0000-000020130000}"/>
    <cellStyle name="Percent 6 2 6" xfId="3598" xr:uid="{00000000-0005-0000-0000-000021130000}"/>
    <cellStyle name="Percent 6 2 7" xfId="2897" xr:uid="{00000000-0005-0000-0000-000022130000}"/>
    <cellStyle name="Percent 6 2 8" xfId="2199" xr:uid="{00000000-0005-0000-0000-000023130000}"/>
    <cellStyle name="Percent 6 3" xfId="485" xr:uid="{00000000-0005-0000-0000-000024130000}"/>
    <cellStyle name="Percent 6 3 2" xfId="743" xr:uid="{00000000-0005-0000-0000-000025130000}"/>
    <cellStyle name="Percent 6 3 2 2" xfId="1206" xr:uid="{00000000-0005-0000-0000-000026130000}"/>
    <cellStyle name="Percent 6 3 2 2 2" xfId="4285" xr:uid="{00000000-0005-0000-0000-000027130000}"/>
    <cellStyle name="Percent 6 3 2 3" xfId="1683" xr:uid="{00000000-0005-0000-0000-000028130000}"/>
    <cellStyle name="Percent 6 3 2 3 2" xfId="4747" xr:uid="{00000000-0005-0000-0000-000029130000}"/>
    <cellStyle name="Percent 6 3 2 4" xfId="3830" xr:uid="{00000000-0005-0000-0000-00002A130000}"/>
    <cellStyle name="Percent 6 3 2 5" xfId="3133" xr:uid="{00000000-0005-0000-0000-00002B130000}"/>
    <cellStyle name="Percent 6 3 2 6" xfId="2434" xr:uid="{00000000-0005-0000-0000-00002C130000}"/>
    <cellStyle name="Percent 6 3 3" xfId="979" xr:uid="{00000000-0005-0000-0000-00002D130000}"/>
    <cellStyle name="Percent 6 3 3 2" xfId="1927" xr:uid="{00000000-0005-0000-0000-00002E130000}"/>
    <cellStyle name="Percent 6 3 3 2 2" xfId="4989" xr:uid="{00000000-0005-0000-0000-00002F130000}"/>
    <cellStyle name="Percent 6 3 3 3" xfId="4058" xr:uid="{00000000-0005-0000-0000-000030130000}"/>
    <cellStyle name="Percent 6 3 3 4" xfId="3365" xr:uid="{00000000-0005-0000-0000-000031130000}"/>
    <cellStyle name="Percent 6 3 3 5" xfId="2666" xr:uid="{00000000-0005-0000-0000-000032130000}"/>
    <cellStyle name="Percent 6 3 4" xfId="1437" xr:uid="{00000000-0005-0000-0000-000033130000}"/>
    <cellStyle name="Percent 6 3 4 2" xfId="4513" xr:uid="{00000000-0005-0000-0000-000034130000}"/>
    <cellStyle name="Percent 6 3 5" xfId="3600" xr:uid="{00000000-0005-0000-0000-000035130000}"/>
    <cellStyle name="Percent 6 3 6" xfId="2899" xr:uid="{00000000-0005-0000-0000-000036130000}"/>
    <cellStyle name="Percent 6 3 7" xfId="2201" xr:uid="{00000000-0005-0000-0000-000037130000}"/>
    <cellStyle name="Percent 6 4" xfId="740" xr:uid="{00000000-0005-0000-0000-000038130000}"/>
    <cellStyle name="Percent 6 4 2" xfId="1203" xr:uid="{00000000-0005-0000-0000-000039130000}"/>
    <cellStyle name="Percent 6 4 2 2" xfId="4282" xr:uid="{00000000-0005-0000-0000-00003A130000}"/>
    <cellStyle name="Percent 6 4 3" xfId="1680" xr:uid="{00000000-0005-0000-0000-00003B130000}"/>
    <cellStyle name="Percent 6 4 3 2" xfId="4744" xr:uid="{00000000-0005-0000-0000-00003C130000}"/>
    <cellStyle name="Percent 6 4 4" xfId="3827" xr:uid="{00000000-0005-0000-0000-00003D130000}"/>
    <cellStyle name="Percent 6 4 5" xfId="3130" xr:uid="{00000000-0005-0000-0000-00003E130000}"/>
    <cellStyle name="Percent 6 4 6" xfId="2431" xr:uid="{00000000-0005-0000-0000-00003F130000}"/>
    <cellStyle name="Percent 6 5" xfId="976" xr:uid="{00000000-0005-0000-0000-000040130000}"/>
    <cellStyle name="Percent 6 5 2" xfId="1924" xr:uid="{00000000-0005-0000-0000-000041130000}"/>
    <cellStyle name="Percent 6 5 2 2" xfId="4986" xr:uid="{00000000-0005-0000-0000-000042130000}"/>
    <cellStyle name="Percent 6 5 3" xfId="4055" xr:uid="{00000000-0005-0000-0000-000043130000}"/>
    <cellStyle name="Percent 6 5 4" xfId="3362" xr:uid="{00000000-0005-0000-0000-000044130000}"/>
    <cellStyle name="Percent 6 5 5" xfId="2663" xr:uid="{00000000-0005-0000-0000-000045130000}"/>
    <cellStyle name="Percent 6 6" xfId="1434" xr:uid="{00000000-0005-0000-0000-000046130000}"/>
    <cellStyle name="Percent 6 6 2" xfId="4510" xr:uid="{00000000-0005-0000-0000-000047130000}"/>
    <cellStyle name="Percent 6 7" xfId="3597" xr:uid="{00000000-0005-0000-0000-000048130000}"/>
    <cellStyle name="Percent 6 8" xfId="2896" xr:uid="{00000000-0005-0000-0000-000049130000}"/>
    <cellStyle name="Percent 6 9" xfId="2198" xr:uid="{00000000-0005-0000-0000-00004A130000}"/>
    <cellStyle name="Percent 7" xfId="486" xr:uid="{00000000-0005-0000-0000-00004B130000}"/>
    <cellStyle name="Percent 8" xfId="487" xr:uid="{00000000-0005-0000-0000-00004C130000}"/>
    <cellStyle name="Percent 8 2" xfId="488" xr:uid="{00000000-0005-0000-0000-00004D130000}"/>
    <cellStyle name="Percent 8 2 2" xfId="489" xr:uid="{00000000-0005-0000-0000-00004E130000}"/>
    <cellStyle name="Percent 8 2 2 2" xfId="746" xr:uid="{00000000-0005-0000-0000-00004F130000}"/>
    <cellStyle name="Percent 8 2 2 2 2" xfId="1209" xr:uid="{00000000-0005-0000-0000-000050130000}"/>
    <cellStyle name="Percent 8 2 2 2 2 2" xfId="4288" xr:uid="{00000000-0005-0000-0000-000051130000}"/>
    <cellStyle name="Percent 8 2 2 2 3" xfId="1686" xr:uid="{00000000-0005-0000-0000-000052130000}"/>
    <cellStyle name="Percent 8 2 2 2 3 2" xfId="4750" xr:uid="{00000000-0005-0000-0000-000053130000}"/>
    <cellStyle name="Percent 8 2 2 2 4" xfId="3833" xr:uid="{00000000-0005-0000-0000-000054130000}"/>
    <cellStyle name="Percent 8 2 2 2 5" xfId="3136" xr:uid="{00000000-0005-0000-0000-000055130000}"/>
    <cellStyle name="Percent 8 2 2 2 6" xfId="2437" xr:uid="{00000000-0005-0000-0000-000056130000}"/>
    <cellStyle name="Percent 8 2 2 3" xfId="982" xr:uid="{00000000-0005-0000-0000-000057130000}"/>
    <cellStyle name="Percent 8 2 2 3 2" xfId="1930" xr:uid="{00000000-0005-0000-0000-000058130000}"/>
    <cellStyle name="Percent 8 2 2 3 2 2" xfId="4992" xr:uid="{00000000-0005-0000-0000-000059130000}"/>
    <cellStyle name="Percent 8 2 2 3 3" xfId="4061" xr:uid="{00000000-0005-0000-0000-00005A130000}"/>
    <cellStyle name="Percent 8 2 2 3 4" xfId="3368" xr:uid="{00000000-0005-0000-0000-00005B130000}"/>
    <cellStyle name="Percent 8 2 2 3 5" xfId="2669" xr:uid="{00000000-0005-0000-0000-00005C130000}"/>
    <cellStyle name="Percent 8 2 2 4" xfId="1440" xr:uid="{00000000-0005-0000-0000-00005D130000}"/>
    <cellStyle name="Percent 8 2 2 4 2" xfId="4516" xr:uid="{00000000-0005-0000-0000-00005E130000}"/>
    <cellStyle name="Percent 8 2 2 5" xfId="3603" xr:uid="{00000000-0005-0000-0000-00005F130000}"/>
    <cellStyle name="Percent 8 2 2 6" xfId="2902" xr:uid="{00000000-0005-0000-0000-000060130000}"/>
    <cellStyle name="Percent 8 2 2 7" xfId="2204" xr:uid="{00000000-0005-0000-0000-000061130000}"/>
    <cellStyle name="Percent 8 2 3" xfId="745" xr:uid="{00000000-0005-0000-0000-000062130000}"/>
    <cellStyle name="Percent 8 2 3 2" xfId="1208" xr:uid="{00000000-0005-0000-0000-000063130000}"/>
    <cellStyle name="Percent 8 2 3 2 2" xfId="4287" xr:uid="{00000000-0005-0000-0000-000064130000}"/>
    <cellStyle name="Percent 8 2 3 3" xfId="1685" xr:uid="{00000000-0005-0000-0000-000065130000}"/>
    <cellStyle name="Percent 8 2 3 3 2" xfId="4749" xr:uid="{00000000-0005-0000-0000-000066130000}"/>
    <cellStyle name="Percent 8 2 3 4" xfId="3832" xr:uid="{00000000-0005-0000-0000-000067130000}"/>
    <cellStyle name="Percent 8 2 3 5" xfId="3135" xr:uid="{00000000-0005-0000-0000-000068130000}"/>
    <cellStyle name="Percent 8 2 3 6" xfId="2436" xr:uid="{00000000-0005-0000-0000-000069130000}"/>
    <cellStyle name="Percent 8 2 4" xfId="981" xr:uid="{00000000-0005-0000-0000-00006A130000}"/>
    <cellStyle name="Percent 8 2 4 2" xfId="1929" xr:uid="{00000000-0005-0000-0000-00006B130000}"/>
    <cellStyle name="Percent 8 2 4 2 2" xfId="4991" xr:uid="{00000000-0005-0000-0000-00006C130000}"/>
    <cellStyle name="Percent 8 2 4 3" xfId="4060" xr:uid="{00000000-0005-0000-0000-00006D130000}"/>
    <cellStyle name="Percent 8 2 4 4" xfId="3367" xr:uid="{00000000-0005-0000-0000-00006E130000}"/>
    <cellStyle name="Percent 8 2 4 5" xfId="2668" xr:uid="{00000000-0005-0000-0000-00006F130000}"/>
    <cellStyle name="Percent 8 2 5" xfId="1439" xr:uid="{00000000-0005-0000-0000-000070130000}"/>
    <cellStyle name="Percent 8 2 5 2" xfId="4515" xr:uid="{00000000-0005-0000-0000-000071130000}"/>
    <cellStyle name="Percent 8 2 6" xfId="3602" xr:uid="{00000000-0005-0000-0000-000072130000}"/>
    <cellStyle name="Percent 8 2 7" xfId="2901" xr:uid="{00000000-0005-0000-0000-000073130000}"/>
    <cellStyle name="Percent 8 2 8" xfId="2203" xr:uid="{00000000-0005-0000-0000-000074130000}"/>
    <cellStyle name="Percent 8 3" xfId="490" xr:uid="{00000000-0005-0000-0000-000075130000}"/>
    <cellStyle name="Percent 8 3 2" xfId="747" xr:uid="{00000000-0005-0000-0000-000076130000}"/>
    <cellStyle name="Percent 8 3 2 2" xfId="1210" xr:uid="{00000000-0005-0000-0000-000077130000}"/>
    <cellStyle name="Percent 8 3 2 2 2" xfId="4289" xr:uid="{00000000-0005-0000-0000-000078130000}"/>
    <cellStyle name="Percent 8 3 2 3" xfId="1687" xr:uid="{00000000-0005-0000-0000-000079130000}"/>
    <cellStyle name="Percent 8 3 2 3 2" xfId="4751" xr:uid="{00000000-0005-0000-0000-00007A130000}"/>
    <cellStyle name="Percent 8 3 2 4" xfId="3834" xr:uid="{00000000-0005-0000-0000-00007B130000}"/>
    <cellStyle name="Percent 8 3 2 5" xfId="3137" xr:uid="{00000000-0005-0000-0000-00007C130000}"/>
    <cellStyle name="Percent 8 3 2 6" xfId="2438" xr:uid="{00000000-0005-0000-0000-00007D130000}"/>
    <cellStyle name="Percent 8 3 3" xfId="983" xr:uid="{00000000-0005-0000-0000-00007E130000}"/>
    <cellStyle name="Percent 8 3 3 2" xfId="1931" xr:uid="{00000000-0005-0000-0000-00007F130000}"/>
    <cellStyle name="Percent 8 3 3 2 2" xfId="4993" xr:uid="{00000000-0005-0000-0000-000080130000}"/>
    <cellStyle name="Percent 8 3 3 3" xfId="4062" xr:uid="{00000000-0005-0000-0000-000081130000}"/>
    <cellStyle name="Percent 8 3 3 4" xfId="3369" xr:uid="{00000000-0005-0000-0000-000082130000}"/>
    <cellStyle name="Percent 8 3 3 5" xfId="2670" xr:uid="{00000000-0005-0000-0000-000083130000}"/>
    <cellStyle name="Percent 8 3 4" xfId="1441" xr:uid="{00000000-0005-0000-0000-000084130000}"/>
    <cellStyle name="Percent 8 3 4 2" xfId="4517" xr:uid="{00000000-0005-0000-0000-000085130000}"/>
    <cellStyle name="Percent 8 3 5" xfId="3604" xr:uid="{00000000-0005-0000-0000-000086130000}"/>
    <cellStyle name="Percent 8 3 6" xfId="2903" xr:uid="{00000000-0005-0000-0000-000087130000}"/>
    <cellStyle name="Percent 8 3 7" xfId="2205" xr:uid="{00000000-0005-0000-0000-000088130000}"/>
    <cellStyle name="Percent 8 4" xfId="744" xr:uid="{00000000-0005-0000-0000-000089130000}"/>
    <cellStyle name="Percent 8 4 2" xfId="1207" xr:uid="{00000000-0005-0000-0000-00008A130000}"/>
    <cellStyle name="Percent 8 4 2 2" xfId="4286" xr:uid="{00000000-0005-0000-0000-00008B130000}"/>
    <cellStyle name="Percent 8 4 3" xfId="1684" xr:uid="{00000000-0005-0000-0000-00008C130000}"/>
    <cellStyle name="Percent 8 4 3 2" xfId="4748" xr:uid="{00000000-0005-0000-0000-00008D130000}"/>
    <cellStyle name="Percent 8 4 4" xfId="3831" xr:uid="{00000000-0005-0000-0000-00008E130000}"/>
    <cellStyle name="Percent 8 4 5" xfId="3134" xr:uid="{00000000-0005-0000-0000-00008F130000}"/>
    <cellStyle name="Percent 8 4 6" xfId="2435" xr:uid="{00000000-0005-0000-0000-000090130000}"/>
    <cellStyle name="Percent 8 5" xfId="980" xr:uid="{00000000-0005-0000-0000-000091130000}"/>
    <cellStyle name="Percent 8 5 2" xfId="1928" xr:uid="{00000000-0005-0000-0000-000092130000}"/>
    <cellStyle name="Percent 8 5 2 2" xfId="4990" xr:uid="{00000000-0005-0000-0000-000093130000}"/>
    <cellStyle name="Percent 8 5 3" xfId="4059" xr:uid="{00000000-0005-0000-0000-000094130000}"/>
    <cellStyle name="Percent 8 5 4" xfId="3366" xr:uid="{00000000-0005-0000-0000-000095130000}"/>
    <cellStyle name="Percent 8 5 5" xfId="2667" xr:uid="{00000000-0005-0000-0000-000096130000}"/>
    <cellStyle name="Percent 8 6" xfId="1438" xr:uid="{00000000-0005-0000-0000-000097130000}"/>
    <cellStyle name="Percent 8 6 2" xfId="4514" xr:uid="{00000000-0005-0000-0000-000098130000}"/>
    <cellStyle name="Percent 8 7" xfId="3601" xr:uid="{00000000-0005-0000-0000-000099130000}"/>
    <cellStyle name="Percent 8 8" xfId="2900" xr:uid="{00000000-0005-0000-0000-00009A130000}"/>
    <cellStyle name="Percent 8 9" xfId="2202" xr:uid="{00000000-0005-0000-0000-00009B130000}"/>
    <cellStyle name="Percent 9" xfId="491" xr:uid="{00000000-0005-0000-0000-00009C130000}"/>
    <cellStyle name="Percent 9 2" xfId="492" xr:uid="{00000000-0005-0000-0000-00009D130000}"/>
    <cellStyle name="Percent 9 2 2" xfId="749" xr:uid="{00000000-0005-0000-0000-00009E130000}"/>
    <cellStyle name="Percent 9 2 2 2" xfId="1212" xr:uid="{00000000-0005-0000-0000-00009F130000}"/>
    <cellStyle name="Percent 9 2 2 2 2" xfId="4291" xr:uid="{00000000-0005-0000-0000-0000A0130000}"/>
    <cellStyle name="Percent 9 2 2 3" xfId="1689" xr:uid="{00000000-0005-0000-0000-0000A1130000}"/>
    <cellStyle name="Percent 9 2 2 3 2" xfId="4753" xr:uid="{00000000-0005-0000-0000-0000A2130000}"/>
    <cellStyle name="Percent 9 2 2 4" xfId="3836" xr:uid="{00000000-0005-0000-0000-0000A3130000}"/>
    <cellStyle name="Percent 9 2 2 5" xfId="3139" xr:uid="{00000000-0005-0000-0000-0000A4130000}"/>
    <cellStyle name="Percent 9 2 2 6" xfId="2440" xr:uid="{00000000-0005-0000-0000-0000A5130000}"/>
    <cellStyle name="Percent 9 2 3" xfId="985" xr:uid="{00000000-0005-0000-0000-0000A6130000}"/>
    <cellStyle name="Percent 9 2 3 2" xfId="1933" xr:uid="{00000000-0005-0000-0000-0000A7130000}"/>
    <cellStyle name="Percent 9 2 3 2 2" xfId="4995" xr:uid="{00000000-0005-0000-0000-0000A8130000}"/>
    <cellStyle name="Percent 9 2 3 3" xfId="4064" xr:uid="{00000000-0005-0000-0000-0000A9130000}"/>
    <cellStyle name="Percent 9 2 3 4" xfId="3371" xr:uid="{00000000-0005-0000-0000-0000AA130000}"/>
    <cellStyle name="Percent 9 2 3 5" xfId="2672" xr:uid="{00000000-0005-0000-0000-0000AB130000}"/>
    <cellStyle name="Percent 9 2 4" xfId="1443" xr:uid="{00000000-0005-0000-0000-0000AC130000}"/>
    <cellStyle name="Percent 9 2 4 2" xfId="4519" xr:uid="{00000000-0005-0000-0000-0000AD130000}"/>
    <cellStyle name="Percent 9 2 5" xfId="3606" xr:uid="{00000000-0005-0000-0000-0000AE130000}"/>
    <cellStyle name="Percent 9 2 6" xfId="2905" xr:uid="{00000000-0005-0000-0000-0000AF130000}"/>
    <cellStyle name="Percent 9 2 7" xfId="2207" xr:uid="{00000000-0005-0000-0000-0000B0130000}"/>
    <cellStyle name="Percent 9 3" xfId="748" xr:uid="{00000000-0005-0000-0000-0000B1130000}"/>
    <cellStyle name="Percent 9 3 2" xfId="1211" xr:uid="{00000000-0005-0000-0000-0000B2130000}"/>
    <cellStyle name="Percent 9 3 2 2" xfId="4290" xr:uid="{00000000-0005-0000-0000-0000B3130000}"/>
    <cellStyle name="Percent 9 3 3" xfId="1688" xr:uid="{00000000-0005-0000-0000-0000B4130000}"/>
    <cellStyle name="Percent 9 3 3 2" xfId="4752" xr:uid="{00000000-0005-0000-0000-0000B5130000}"/>
    <cellStyle name="Percent 9 3 4" xfId="3835" xr:uid="{00000000-0005-0000-0000-0000B6130000}"/>
    <cellStyle name="Percent 9 3 5" xfId="3138" xr:uid="{00000000-0005-0000-0000-0000B7130000}"/>
    <cellStyle name="Percent 9 3 6" xfId="2439" xr:uid="{00000000-0005-0000-0000-0000B8130000}"/>
    <cellStyle name="Percent 9 4" xfId="984" xr:uid="{00000000-0005-0000-0000-0000B9130000}"/>
    <cellStyle name="Percent 9 4 2" xfId="1932" xr:uid="{00000000-0005-0000-0000-0000BA130000}"/>
    <cellStyle name="Percent 9 4 2 2" xfId="4994" xr:uid="{00000000-0005-0000-0000-0000BB130000}"/>
    <cellStyle name="Percent 9 4 3" xfId="4063" xr:uid="{00000000-0005-0000-0000-0000BC130000}"/>
    <cellStyle name="Percent 9 4 4" xfId="3370" xr:uid="{00000000-0005-0000-0000-0000BD130000}"/>
    <cellStyle name="Percent 9 4 5" xfId="2671" xr:uid="{00000000-0005-0000-0000-0000BE130000}"/>
    <cellStyle name="Percent 9 5" xfId="1442" xr:uid="{00000000-0005-0000-0000-0000BF130000}"/>
    <cellStyle name="Percent 9 5 2" xfId="4518" xr:uid="{00000000-0005-0000-0000-0000C0130000}"/>
    <cellStyle name="Percent 9 6" xfId="3605" xr:uid="{00000000-0005-0000-0000-0000C1130000}"/>
    <cellStyle name="Percent 9 7" xfId="2904" xr:uid="{00000000-0005-0000-0000-0000C2130000}"/>
    <cellStyle name="Percent 9 8" xfId="2206" xr:uid="{00000000-0005-0000-0000-0000C3130000}"/>
    <cellStyle name="PerDay" xfId="5363" xr:uid="{A161AC43-98E0-4BE3-BCB8-9699136C1E89}"/>
    <cellStyle name="SAPBEXstdData" xfId="5390" xr:uid="{3D6BB926-61BF-4A58-989B-D2F3D7EBDADF}"/>
    <cellStyle name="Standard 2" xfId="493" xr:uid="{00000000-0005-0000-0000-0000C4130000}"/>
    <cellStyle name="tableau | cellule | normal | decimal 1" xfId="494" xr:uid="{00000000-0005-0000-0000-0000C5130000}"/>
    <cellStyle name="tableau | cellule | normal | decimal 1 2" xfId="1945" xr:uid="{00000000-0005-0000-0000-0000C6130000}"/>
    <cellStyle name="tableau | cellule | normal | decimal 1 2 2" xfId="5007" xr:uid="{00000000-0005-0000-0000-0000C7130000}"/>
    <cellStyle name="tableau | cellule | normal | decimal 1 2 2 2" xfId="5049" xr:uid="{00000000-0005-0000-0000-0000C8130000}"/>
    <cellStyle name="tableau | cellule | normal | decimal 1 2 2 3" xfId="5217" xr:uid="{00000000-0005-0000-0000-0000C9130000}"/>
    <cellStyle name="tableau | cellule | normal | decimal 1 2 3" xfId="3377" xr:uid="{00000000-0005-0000-0000-0000CA130000}"/>
    <cellStyle name="tableau | cellule | normal | decimal 1 2 3 2" xfId="5107" xr:uid="{00000000-0005-0000-0000-0000CB130000}"/>
    <cellStyle name="tableau | cellule | normal | decimal 1 2 3 3" xfId="5043" xr:uid="{00000000-0005-0000-0000-0000CC130000}"/>
    <cellStyle name="tableau | cellule | normal | decimal 1 2 4" xfId="5118" xr:uid="{00000000-0005-0000-0000-0000CD130000}"/>
    <cellStyle name="tableau | cellule | normal | decimal 1 2 5" xfId="2005" xr:uid="{00000000-0005-0000-0000-0000CE130000}"/>
    <cellStyle name="tableau | cellule | normal | decimal 1 3" xfId="1444" xr:uid="{00000000-0005-0000-0000-0000CF130000}"/>
    <cellStyle name="tableau | cellule | normal | decimal 1 3 2" xfId="4520" xr:uid="{00000000-0005-0000-0000-0000D0130000}"/>
    <cellStyle name="tableau | cellule | normal | decimal 1 3 3" xfId="5111" xr:uid="{00000000-0005-0000-0000-0000D1130000}"/>
    <cellStyle name="tableau | cellule | normal | decimal 1 3 4" xfId="5173" xr:uid="{00000000-0005-0000-0000-0000D2130000}"/>
    <cellStyle name="tableau | cellule | normal | decimal 1 4" xfId="3607" xr:uid="{00000000-0005-0000-0000-0000D3130000}"/>
    <cellStyle name="tableau | cellule | normal | decimal 1 4 2" xfId="5200" xr:uid="{00000000-0005-0000-0000-0000D4130000}"/>
    <cellStyle name="tableau | cellule | normal | decimal 1 4 3" xfId="5172" xr:uid="{00000000-0005-0000-0000-0000D5130000}"/>
    <cellStyle name="tableau | cellule | normal | decimal 1 5" xfId="2906" xr:uid="{00000000-0005-0000-0000-0000D6130000}"/>
    <cellStyle name="tableau | cellule | normal | decimal 1 5 2" xfId="5148" xr:uid="{00000000-0005-0000-0000-0000D7130000}"/>
    <cellStyle name="tableau | cellule | normal | decimal 1 5 3" xfId="5096" xr:uid="{00000000-0005-0000-0000-0000D8130000}"/>
    <cellStyle name="tableau | cellule | normal | decimal 1 6" xfId="5151" xr:uid="{00000000-0005-0000-0000-0000D9130000}"/>
    <cellStyle name="tableau | cellule | normal | decimal 1 7" xfId="5153" xr:uid="{00000000-0005-0000-0000-0000DA130000}"/>
    <cellStyle name="tableau | cellule | normal | pourcentage | decimal 1" xfId="495" xr:uid="{00000000-0005-0000-0000-0000DB130000}"/>
    <cellStyle name="tableau | cellule | normal | pourcentage | decimal 1 2" xfId="1946" xr:uid="{00000000-0005-0000-0000-0000DC130000}"/>
    <cellStyle name="tableau | cellule | normal | pourcentage | decimal 1 2 2" xfId="5008" xr:uid="{00000000-0005-0000-0000-0000DD130000}"/>
    <cellStyle name="tableau | cellule | normal | pourcentage | decimal 1 2 2 2" xfId="2117" xr:uid="{00000000-0005-0000-0000-0000DE130000}"/>
    <cellStyle name="tableau | cellule | normal | pourcentage | decimal 1 2 2 3" xfId="5218" xr:uid="{00000000-0005-0000-0000-0000DF130000}"/>
    <cellStyle name="tableau | cellule | normal | pourcentage | decimal 1 2 3" xfId="3378" xr:uid="{00000000-0005-0000-0000-0000E0130000}"/>
    <cellStyle name="tableau | cellule | normal | pourcentage | decimal 1 2 3 2" xfId="5139" xr:uid="{00000000-0005-0000-0000-0000E1130000}"/>
    <cellStyle name="tableau | cellule | normal | pourcentage | decimal 1 2 3 3" xfId="5181" xr:uid="{00000000-0005-0000-0000-0000E2130000}"/>
    <cellStyle name="tableau | cellule | normal | pourcentage | decimal 1 2 4" xfId="2159" xr:uid="{00000000-0005-0000-0000-0000E3130000}"/>
    <cellStyle name="tableau | cellule | normal | pourcentage | decimal 1 2 5" xfId="2566" xr:uid="{00000000-0005-0000-0000-0000E4130000}"/>
    <cellStyle name="tableau | cellule | normal | pourcentage | decimal 1 3" xfId="1445" xr:uid="{00000000-0005-0000-0000-0000E5130000}"/>
    <cellStyle name="tableau | cellule | normal | pourcentage | decimal 1 3 2" xfId="4521" xr:uid="{00000000-0005-0000-0000-0000E6130000}"/>
    <cellStyle name="tableau | cellule | normal | pourcentage | decimal 1 3 3" xfId="5144" xr:uid="{00000000-0005-0000-0000-0000E7130000}"/>
    <cellStyle name="tableau | cellule | normal | pourcentage | decimal 1 3 4" xfId="1973" xr:uid="{00000000-0005-0000-0000-0000E8130000}"/>
    <cellStyle name="tableau | cellule | normal | pourcentage | decimal 1 4" xfId="3608" xr:uid="{00000000-0005-0000-0000-0000E9130000}"/>
    <cellStyle name="tableau | cellule | normal | pourcentage | decimal 1 4 2" xfId="5062" xr:uid="{00000000-0005-0000-0000-0000EA130000}"/>
    <cellStyle name="tableau | cellule | normal | pourcentage | decimal 1 4 3" xfId="1997" xr:uid="{00000000-0005-0000-0000-0000EB130000}"/>
    <cellStyle name="tableau | cellule | normal | pourcentage | decimal 1 5" xfId="2907" xr:uid="{00000000-0005-0000-0000-0000EC130000}"/>
    <cellStyle name="tableau | cellule | normal | pourcentage | decimal 1 5 2" xfId="5202" xr:uid="{00000000-0005-0000-0000-0000ED130000}"/>
    <cellStyle name="tableau | cellule | normal | pourcentage | decimal 1 5 3" xfId="5094" xr:uid="{00000000-0005-0000-0000-0000EE130000}"/>
    <cellStyle name="tableau | cellule | normal | pourcentage | decimal 1 6" xfId="5206" xr:uid="{00000000-0005-0000-0000-0000EF130000}"/>
    <cellStyle name="tableau | cellule | normal | pourcentage | decimal 1 7" xfId="5177" xr:uid="{00000000-0005-0000-0000-0000F0130000}"/>
    <cellStyle name="tableau | cellule | total | decimal 1" xfId="496" xr:uid="{00000000-0005-0000-0000-0000F1130000}"/>
    <cellStyle name="tableau | cellule | total | decimal 1 2" xfId="1947" xr:uid="{00000000-0005-0000-0000-0000F2130000}"/>
    <cellStyle name="tableau | cellule | total | decimal 1 2 2" xfId="5009" xr:uid="{00000000-0005-0000-0000-0000F3130000}"/>
    <cellStyle name="tableau | cellule | total | decimal 1 2 2 2" xfId="5078" xr:uid="{00000000-0005-0000-0000-0000F4130000}"/>
    <cellStyle name="tableau | cellule | total | decimal 1 2 2 3" xfId="5219" xr:uid="{00000000-0005-0000-0000-0000F5130000}"/>
    <cellStyle name="tableau | cellule | total | decimal 1 2 3" xfId="3379" xr:uid="{00000000-0005-0000-0000-0000F6130000}"/>
    <cellStyle name="tableau | cellule | total | decimal 1 2 3 2" xfId="5191" xr:uid="{00000000-0005-0000-0000-0000F7130000}"/>
    <cellStyle name="tableau | cellule | total | decimal 1 2 3 3" xfId="5147" xr:uid="{00000000-0005-0000-0000-0000F8130000}"/>
    <cellStyle name="tableau | cellule | total | decimal 1 2 4" xfId="5040" xr:uid="{00000000-0005-0000-0000-0000F9130000}"/>
    <cellStyle name="tableau | cellule | total | decimal 1 2 5" xfId="5081" xr:uid="{00000000-0005-0000-0000-0000FA130000}"/>
    <cellStyle name="tableau | cellule | total | decimal 1 3" xfId="1446" xr:uid="{00000000-0005-0000-0000-0000FB130000}"/>
    <cellStyle name="tableau | cellule | total | decimal 1 3 2" xfId="4522" xr:uid="{00000000-0005-0000-0000-0000FC130000}"/>
    <cellStyle name="tableau | cellule | total | decimal 1 3 3" xfId="5198" xr:uid="{00000000-0005-0000-0000-0000FD130000}"/>
    <cellStyle name="tableau | cellule | total | decimal 1 3 4" xfId="5082" xr:uid="{00000000-0005-0000-0000-0000FE130000}"/>
    <cellStyle name="tableau | cellule | total | decimal 1 4" xfId="3609" xr:uid="{00000000-0005-0000-0000-0000FF130000}"/>
    <cellStyle name="tableau | cellule | total | decimal 1 4 2" xfId="5100" xr:uid="{00000000-0005-0000-0000-000000140000}"/>
    <cellStyle name="tableau | cellule | total | decimal 1 4 3" xfId="2678" xr:uid="{00000000-0005-0000-0000-000001140000}"/>
    <cellStyle name="tableau | cellule | total | decimal 1 5" xfId="2908" xr:uid="{00000000-0005-0000-0000-000002140000}"/>
    <cellStyle name="tableau | cellule | total | decimal 1 5 2" xfId="5064" xr:uid="{00000000-0005-0000-0000-000003140000}"/>
    <cellStyle name="tableau | cellule | total | decimal 1 5 3" xfId="5157" xr:uid="{00000000-0005-0000-0000-000004140000}"/>
    <cellStyle name="tableau | cellule | total | decimal 1 6" xfId="5069" xr:uid="{00000000-0005-0000-0000-000005140000}"/>
    <cellStyle name="tableau | cellule | total | decimal 1 7" xfId="5140" xr:uid="{00000000-0005-0000-0000-000006140000}"/>
    <cellStyle name="tableau | coin superieur gauche" xfId="497" xr:uid="{00000000-0005-0000-0000-000007140000}"/>
    <cellStyle name="tableau | coin superieur gauche 2" xfId="1957" xr:uid="{00000000-0005-0000-0000-000008140000}"/>
    <cellStyle name="tableau | coin superieur gauche 2 2" xfId="5018" xr:uid="{00000000-0005-0000-0000-000009140000}"/>
    <cellStyle name="tableau | coin superieur gauche 2 2 2" xfId="5183" xr:uid="{00000000-0005-0000-0000-00000A140000}"/>
    <cellStyle name="tableau | coin superieur gauche 2 2 3" xfId="5228" xr:uid="{00000000-0005-0000-0000-00000B140000}"/>
    <cellStyle name="tableau | coin superieur gauche 2 3" xfId="5101" xr:uid="{00000000-0005-0000-0000-00000C140000}"/>
    <cellStyle name="tableau | coin superieur gauche 2 4" xfId="2006" xr:uid="{00000000-0005-0000-0000-00000D140000}"/>
    <cellStyle name="tableau | coin superieur gauche 3" xfId="5103" xr:uid="{00000000-0005-0000-0000-00000E140000}"/>
    <cellStyle name="tableau | coin superieur gauche 4" xfId="5068" xr:uid="{00000000-0005-0000-0000-00000F140000}"/>
    <cellStyle name="tableau | entete-colonne | series" xfId="498" xr:uid="{00000000-0005-0000-0000-000010140000}"/>
    <cellStyle name="tableau | entete-colonne | series 2" xfId="1948" xr:uid="{00000000-0005-0000-0000-000011140000}"/>
    <cellStyle name="tableau | entete-colonne | series 2 2" xfId="5010" xr:uid="{00000000-0005-0000-0000-000012140000}"/>
    <cellStyle name="tableau | entete-colonne | series 2 2 2" xfId="5119" xr:uid="{00000000-0005-0000-0000-000013140000}"/>
    <cellStyle name="tableau | entete-colonne | series 2 2 3" xfId="5220" xr:uid="{00000000-0005-0000-0000-000014140000}"/>
    <cellStyle name="tableau | entete-colonne | series 2 3" xfId="5039" xr:uid="{00000000-0005-0000-0000-000015140000}"/>
    <cellStyle name="tableau | entete-colonne | series 2 4" xfId="5197" xr:uid="{00000000-0005-0000-0000-000016140000}"/>
    <cellStyle name="tableau | entete-colonne | series 3" xfId="5137" xr:uid="{00000000-0005-0000-0000-000017140000}"/>
    <cellStyle name="tableau | entete-colonne | series 4" xfId="5204" xr:uid="{00000000-0005-0000-0000-000018140000}"/>
    <cellStyle name="tableau | entete-ligne | normal" xfId="499" xr:uid="{00000000-0005-0000-0000-000019140000}"/>
    <cellStyle name="tableau | entete-ligne | normal 2" xfId="1949" xr:uid="{00000000-0005-0000-0000-00001A140000}"/>
    <cellStyle name="tableau | entete-ligne | normal 2 2" xfId="5011" xr:uid="{00000000-0005-0000-0000-00001B140000}"/>
    <cellStyle name="tableau | entete-ligne | normal 2 2 2" xfId="5169" xr:uid="{00000000-0005-0000-0000-00001C140000}"/>
    <cellStyle name="tableau | entete-ligne | normal 2 2 3" xfId="5221" xr:uid="{00000000-0005-0000-0000-00001D140000}"/>
    <cellStyle name="tableau | entete-ligne | normal 2 3" xfId="5038" xr:uid="{00000000-0005-0000-0000-00001E140000}"/>
    <cellStyle name="tableau | entete-ligne | normal 2 4" xfId="5053" xr:uid="{00000000-0005-0000-0000-00001F140000}"/>
    <cellStyle name="tableau | entete-ligne | normal 3" xfId="5186" xr:uid="{00000000-0005-0000-0000-000020140000}"/>
    <cellStyle name="tableau | entete-ligne | normal 4" xfId="5041" xr:uid="{00000000-0005-0000-0000-000021140000}"/>
    <cellStyle name="tableau | entete-ligne | total" xfId="500" xr:uid="{00000000-0005-0000-0000-000022140000}"/>
    <cellStyle name="tableau | entete-ligne | total 2" xfId="1950" xr:uid="{00000000-0005-0000-0000-000023140000}"/>
    <cellStyle name="tableau | entete-ligne | total 2 2" xfId="5012" xr:uid="{00000000-0005-0000-0000-000024140000}"/>
    <cellStyle name="tableau | entete-ligne | total 2 2 2" xfId="5110" xr:uid="{00000000-0005-0000-0000-000025140000}"/>
    <cellStyle name="tableau | entete-ligne | total 2 2 3" xfId="5222" xr:uid="{00000000-0005-0000-0000-000026140000}"/>
    <cellStyle name="tableau | entete-ligne | total 2 3" xfId="5084" xr:uid="{00000000-0005-0000-0000-000027140000}"/>
    <cellStyle name="tableau | entete-ligne | total 2 4" xfId="5047" xr:uid="{00000000-0005-0000-0000-000028140000}"/>
    <cellStyle name="tableau | entete-ligne | total 3" xfId="5165" xr:uid="{00000000-0005-0000-0000-000029140000}"/>
    <cellStyle name="tableau | entete-ligne | total 4" xfId="5209" xr:uid="{00000000-0005-0000-0000-00002A140000}"/>
    <cellStyle name="tableau | ligne-titre | niveau1" xfId="501" xr:uid="{00000000-0005-0000-0000-00002B140000}"/>
    <cellStyle name="tableau | ligne-titre | niveau1 2" xfId="1956" xr:uid="{00000000-0005-0000-0000-00002C140000}"/>
    <cellStyle name="tableau | ligne-titre | niveau1 2 2" xfId="5017" xr:uid="{00000000-0005-0000-0000-00002D140000}"/>
    <cellStyle name="tableau | ligne-titre | niveau1 2 2 2" xfId="5132" xr:uid="{00000000-0005-0000-0000-00002E140000}"/>
    <cellStyle name="tableau | ligne-titre | niveau1 2 2 3" xfId="5227" xr:uid="{00000000-0005-0000-0000-00002F140000}"/>
    <cellStyle name="tableau | ligne-titre | niveau1 2 3" xfId="5066" xr:uid="{00000000-0005-0000-0000-000030140000}"/>
    <cellStyle name="tableau | ligne-titre | niveau1 2 4" xfId="5146" xr:uid="{00000000-0005-0000-0000-000031140000}"/>
    <cellStyle name="tableau | ligne-titre | niveau1 3" xfId="5055" xr:uid="{00000000-0005-0000-0000-000032140000}"/>
    <cellStyle name="tableau | ligne-titre | niveau1 4" xfId="5187" xr:uid="{00000000-0005-0000-0000-000033140000}"/>
    <cellStyle name="tableau | ligne-titre | niveau2" xfId="502" xr:uid="{00000000-0005-0000-0000-000034140000}"/>
    <cellStyle name="tableau | ligne-titre | niveau2 2" xfId="1951" xr:uid="{00000000-0005-0000-0000-000035140000}"/>
    <cellStyle name="tableau | ligne-titre | niveau2 2 2" xfId="5013" xr:uid="{00000000-0005-0000-0000-000036140000}"/>
    <cellStyle name="tableau | ligne-titre | niveau2 2 2 2" xfId="5142" xr:uid="{00000000-0005-0000-0000-000037140000}"/>
    <cellStyle name="tableau | ligne-titre | niveau2 2 2 3" xfId="5223" xr:uid="{00000000-0005-0000-0000-000038140000}"/>
    <cellStyle name="tableau | ligne-titre | niveau2 2 3" xfId="5125" xr:uid="{00000000-0005-0000-0000-000039140000}"/>
    <cellStyle name="tableau | ligne-titre | niveau2 2 4" xfId="2019" xr:uid="{00000000-0005-0000-0000-00003A140000}"/>
    <cellStyle name="tableau | ligne-titre | niveau2 3" xfId="5042" xr:uid="{00000000-0005-0000-0000-00003B140000}"/>
    <cellStyle name="tableau | ligne-titre | niveau2 4" xfId="5070" xr:uid="{00000000-0005-0000-0000-00003C140000}"/>
    <cellStyle name="Title 2" xfId="151" xr:uid="{00000000-0005-0000-0000-00003D140000}"/>
    <cellStyle name="Title 2 2" xfId="5302" xr:uid="{BC8D850D-0EA7-4023-8A38-0B4E261F3D5D}"/>
    <cellStyle name="Title 3" xfId="150" xr:uid="{00000000-0005-0000-0000-00003E140000}"/>
    <cellStyle name="Title 3 2" xfId="5350" xr:uid="{F4918395-E43B-4421-8EFC-DFF2B9D465A9}"/>
    <cellStyle name="Titre colonne" xfId="503" xr:uid="{00000000-0005-0000-0000-00003F140000}"/>
    <cellStyle name="Titre colonnes" xfId="504" xr:uid="{00000000-0005-0000-0000-000040140000}"/>
    <cellStyle name="Titre colonnes 2" xfId="505" xr:uid="{00000000-0005-0000-0000-000041140000}"/>
    <cellStyle name="Titre colonnes 3" xfId="506" xr:uid="{00000000-0005-0000-0000-000042140000}"/>
    <cellStyle name="Titre general" xfId="507" xr:uid="{00000000-0005-0000-0000-000043140000}"/>
    <cellStyle name="Titre général" xfId="508" xr:uid="{00000000-0005-0000-0000-000044140000}"/>
    <cellStyle name="Titre ligne" xfId="509" xr:uid="{00000000-0005-0000-0000-000045140000}"/>
    <cellStyle name="Titre lignes" xfId="510" xr:uid="{00000000-0005-0000-0000-000046140000}"/>
    <cellStyle name="Titre lignes 2" xfId="511" xr:uid="{00000000-0005-0000-0000-000047140000}"/>
    <cellStyle name="Titre lignes 3" xfId="512" xr:uid="{00000000-0005-0000-0000-000048140000}"/>
    <cellStyle name="Titre page" xfId="513" xr:uid="{00000000-0005-0000-0000-000049140000}"/>
    <cellStyle name="Titre tableau" xfId="514" xr:uid="{00000000-0005-0000-0000-00004A140000}"/>
    <cellStyle name="Total" xfId="5241" builtinId="25" customBuiltin="1"/>
    <cellStyle name="Total 2" xfId="153" xr:uid="{00000000-0005-0000-0000-00004B140000}"/>
    <cellStyle name="Total 2 2" xfId="515" xr:uid="{00000000-0005-0000-0000-00004C140000}"/>
    <cellStyle name="Total 2 2 2" xfId="5344" xr:uid="{AD16EC77-1CFE-4D1E-812C-FC2F7A8AFF50}"/>
    <cellStyle name="Total 2 3" xfId="5317" xr:uid="{FA960146-0D65-418B-8FE8-F5387A6E1C3F}"/>
    <cellStyle name="Total 2 4" xfId="5303" xr:uid="{793A6A27-B4A0-46C0-88A1-45A16BDDA64F}"/>
    <cellStyle name="Total 3" xfId="152" xr:uid="{00000000-0005-0000-0000-00004D140000}"/>
    <cellStyle name="Total 3 2" xfId="1741" xr:uid="{00000000-0005-0000-0000-00004E140000}"/>
    <cellStyle name="Total 3 2 2" xfId="4803" xr:uid="{00000000-0005-0000-0000-00004F140000}"/>
    <cellStyle name="Total 3 2 2 2" xfId="5171" xr:uid="{00000000-0005-0000-0000-000050140000}"/>
    <cellStyle name="Total 3 2 2 3" xfId="5106" xr:uid="{00000000-0005-0000-0000-000051140000}"/>
    <cellStyle name="Total 3 2 3" xfId="3187" xr:uid="{00000000-0005-0000-0000-000052140000}"/>
    <cellStyle name="Total 3 2 3 2" xfId="2214" xr:uid="{00000000-0005-0000-0000-000053140000}"/>
    <cellStyle name="Total 3 2 3 3" xfId="5160" xr:uid="{00000000-0005-0000-0000-000054140000}"/>
    <cellStyle name="Total 3 2 4" xfId="5164" xr:uid="{00000000-0005-0000-0000-000055140000}"/>
    <cellStyle name="Total 3 2 5" xfId="5050" xr:uid="{00000000-0005-0000-0000-000056140000}"/>
    <cellStyle name="Total 3 3" xfId="1259" xr:uid="{00000000-0005-0000-0000-000057140000}"/>
    <cellStyle name="Total 3 3 2" xfId="4335" xr:uid="{00000000-0005-0000-0000-000058140000}"/>
    <cellStyle name="Total 3 3 3" xfId="5145" xr:uid="{00000000-0005-0000-0000-000059140000}"/>
    <cellStyle name="Total 3 3 4" xfId="5065" xr:uid="{00000000-0005-0000-0000-00005A140000}"/>
    <cellStyle name="Total 3 4" xfId="3422" xr:uid="{00000000-0005-0000-0000-00005B140000}"/>
    <cellStyle name="Total 3 4 2" xfId="5161" xr:uid="{00000000-0005-0000-0000-00005C140000}"/>
    <cellStyle name="Total 3 4 3" xfId="5073" xr:uid="{00000000-0005-0000-0000-00005D140000}"/>
    <cellStyle name="Total 3 5" xfId="2721" xr:uid="{00000000-0005-0000-0000-00005E140000}"/>
    <cellStyle name="Total 3 5 2" xfId="5184" xr:uid="{00000000-0005-0000-0000-00005F140000}"/>
    <cellStyle name="Total 3 5 3" xfId="5136" xr:uid="{00000000-0005-0000-0000-000060140000}"/>
    <cellStyle name="Total 3 6" xfId="5088" xr:uid="{00000000-0005-0000-0000-000061140000}"/>
    <cellStyle name="Total 3 7" xfId="5155" xr:uid="{00000000-0005-0000-0000-000062140000}"/>
    <cellStyle name="Total 3 8" xfId="5343" xr:uid="{34AC6715-AB33-4A51-9180-DAF5126D5EC3}"/>
    <cellStyle name="Total 4" xfId="516" xr:uid="{00000000-0005-0000-0000-000063140000}"/>
    <cellStyle name="Total intermediaire" xfId="154" xr:uid="{00000000-0005-0000-0000-000064140000}"/>
    <cellStyle name="Total intermediaire 0" xfId="517" xr:uid="{00000000-0005-0000-0000-000065140000}"/>
    <cellStyle name="Total intermediaire 1" xfId="518" xr:uid="{00000000-0005-0000-0000-000066140000}"/>
    <cellStyle name="Total intermediaire 2" xfId="155" xr:uid="{00000000-0005-0000-0000-000067140000}"/>
    <cellStyle name="Total intermediaire 2 2" xfId="519" xr:uid="{00000000-0005-0000-0000-000068140000}"/>
    <cellStyle name="Total intermediaire 3" xfId="520" xr:uid="{00000000-0005-0000-0000-000069140000}"/>
    <cellStyle name="Total intermediaire 4" xfId="521" xr:uid="{00000000-0005-0000-0000-00006A140000}"/>
    <cellStyle name="Total tableau" xfId="522" xr:uid="{00000000-0005-0000-0000-00006B140000}"/>
    <cellStyle name="Warning Text" xfId="13" builtinId="11" customBuiltin="1"/>
    <cellStyle name="Warning Text 2" xfId="5304" xr:uid="{593E7CCA-2C47-4D33-8B0D-7286B74A8FB2}"/>
    <cellStyle name="Warning Text 2 2" xfId="5346" xr:uid="{0FA0030B-1737-4CB2-AB67-6309622F0479}"/>
    <cellStyle name="Warning Text 2 3" xfId="5318" xr:uid="{6AE6B517-BA04-49B0-A974-A54028CAF76F}"/>
    <cellStyle name="Warning Text 3" xfId="5345" xr:uid="{819B2015-223B-43A7-8525-A9708FE38C52}"/>
  </cellStyles>
  <dxfs count="4">
    <dxf>
      <fill>
        <patternFill>
          <bgColor theme="7"/>
        </patternFill>
      </fill>
    </dxf>
    <dxf>
      <font>
        <color rgb="FF9C0006"/>
      </font>
      <fill>
        <patternFill>
          <bgColor rgb="FFFFC7CE"/>
        </patternFill>
      </fill>
    </dxf>
    <dxf>
      <fill>
        <patternFill>
          <bgColor theme="7"/>
        </patternFill>
      </fill>
    </dxf>
    <dxf>
      <font>
        <color rgb="FF9C0006"/>
      </font>
      <fill>
        <patternFill>
          <bgColor rgb="FFFFC7CE"/>
        </patternFill>
      </fill>
    </dxf>
  </dxfs>
  <tableStyles count="0" defaultTableStyle="TableStyleMedium9" defaultPivotStyle="PivotStyleLight16"/>
  <colors>
    <mruColors>
      <color rgb="FFDCDDDE"/>
      <color rgb="FFBABCBD"/>
      <color rgb="FF95D600"/>
      <color rgb="FFF2F2F2"/>
      <color rgb="FFD9D9D9"/>
      <color rgb="FF0093C9"/>
      <color rgb="FF009365"/>
      <color rgb="FF545759"/>
      <color rgb="FF555759"/>
      <color rgb="FFEDFF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customXml" Target="../ink/ink4.xml"/><Relationship Id="rId13" Type="http://schemas.openxmlformats.org/officeDocument/2006/relationships/image" Target="../media/image9.png"/><Relationship Id="rId18" Type="http://schemas.openxmlformats.org/officeDocument/2006/relationships/customXml" Target="../ink/ink9.xml"/><Relationship Id="rId26" Type="http://schemas.openxmlformats.org/officeDocument/2006/relationships/image" Target="../media/image15.png"/><Relationship Id="rId3" Type="http://schemas.openxmlformats.org/officeDocument/2006/relationships/image" Target="../media/image4.png"/><Relationship Id="rId21" Type="http://schemas.openxmlformats.org/officeDocument/2006/relationships/image" Target="../media/image13.png"/><Relationship Id="rId7" Type="http://schemas.openxmlformats.org/officeDocument/2006/relationships/image" Target="../media/image6.png"/><Relationship Id="rId12" Type="http://schemas.openxmlformats.org/officeDocument/2006/relationships/customXml" Target="../ink/ink6.xml"/><Relationship Id="rId17" Type="http://schemas.openxmlformats.org/officeDocument/2006/relationships/image" Target="../media/image11.png"/><Relationship Id="rId25" Type="http://schemas.openxmlformats.org/officeDocument/2006/relationships/customXml" Target="../ink/ink13.xml"/><Relationship Id="rId2" Type="http://schemas.openxmlformats.org/officeDocument/2006/relationships/customXml" Target="../ink/ink1.xml"/><Relationship Id="rId16" Type="http://schemas.openxmlformats.org/officeDocument/2006/relationships/customXml" Target="../ink/ink8.xml"/><Relationship Id="rId20" Type="http://schemas.openxmlformats.org/officeDocument/2006/relationships/customXml" Target="../ink/ink10.xml"/><Relationship Id="rId1" Type="http://schemas.openxmlformats.org/officeDocument/2006/relationships/image" Target="../media/image3.png"/><Relationship Id="rId6" Type="http://schemas.openxmlformats.org/officeDocument/2006/relationships/customXml" Target="../ink/ink3.xml"/><Relationship Id="rId11" Type="http://schemas.openxmlformats.org/officeDocument/2006/relationships/image" Target="../media/image8.png"/><Relationship Id="rId24" Type="http://schemas.openxmlformats.org/officeDocument/2006/relationships/image" Target="../media/image14.png"/><Relationship Id="rId5" Type="http://schemas.openxmlformats.org/officeDocument/2006/relationships/image" Target="../media/image5.png"/><Relationship Id="rId15" Type="http://schemas.openxmlformats.org/officeDocument/2006/relationships/image" Target="../media/image10.png"/><Relationship Id="rId23" Type="http://schemas.openxmlformats.org/officeDocument/2006/relationships/customXml" Target="../ink/ink12.xml"/><Relationship Id="rId10" Type="http://schemas.openxmlformats.org/officeDocument/2006/relationships/customXml" Target="../ink/ink5.xml"/><Relationship Id="rId19" Type="http://schemas.openxmlformats.org/officeDocument/2006/relationships/image" Target="../media/image12.png"/><Relationship Id="rId4" Type="http://schemas.openxmlformats.org/officeDocument/2006/relationships/customXml" Target="../ink/ink2.xml"/><Relationship Id="rId9" Type="http://schemas.openxmlformats.org/officeDocument/2006/relationships/image" Target="../media/image7.png"/><Relationship Id="rId14" Type="http://schemas.openxmlformats.org/officeDocument/2006/relationships/customXml" Target="../ink/ink7.xml"/><Relationship Id="rId22" Type="http://schemas.openxmlformats.org/officeDocument/2006/relationships/customXml" Target="../ink/ink11.xml"/></Relationships>
</file>

<file path=xl/drawings/_rels/drawing9.xml.rels><?xml version="1.0" encoding="UTF-8" standalone="yes"?>
<Relationships xmlns="http://schemas.openxmlformats.org/package/2006/relationships"><Relationship Id="rId3" Type="http://schemas.openxmlformats.org/officeDocument/2006/relationships/image" Target="../media/image16.png"/><Relationship Id="rId7" Type="http://schemas.openxmlformats.org/officeDocument/2006/relationships/customXml" Target="../ink/ink17.xml"/><Relationship Id="rId2" Type="http://schemas.openxmlformats.org/officeDocument/2006/relationships/customXml" Target="../ink/ink14.xml"/><Relationship Id="rId1" Type="http://schemas.openxmlformats.org/officeDocument/2006/relationships/image" Target="../media/image3.png"/><Relationship Id="rId6" Type="http://schemas.openxmlformats.org/officeDocument/2006/relationships/customXml" Target="../ink/ink16.xml"/><Relationship Id="rId5" Type="http://schemas.openxmlformats.org/officeDocument/2006/relationships/image" Target="../media/image17.png"/><Relationship Id="rId4" Type="http://schemas.openxmlformats.org/officeDocument/2006/relationships/customXml" Target="../ink/ink15.xml"/></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0</xdr:rowOff>
    </xdr:from>
    <xdr:to>
      <xdr:col>5</xdr:col>
      <xdr:colOff>571500</xdr:colOff>
      <xdr:row>10</xdr:row>
      <xdr:rowOff>140970</xdr:rowOff>
    </xdr:to>
    <xdr:pic>
      <xdr:nvPicPr>
        <xdr:cNvPr id="4" name="Picture 3" descr="C:\Users\nbeaman\AppData\Local\Microsoft\Windows\INetCache\Content.MSO\808746FA.tmp">
          <a:extLst>
            <a:ext uri="{FF2B5EF4-FFF2-40B4-BE49-F238E27FC236}">
              <a16:creationId xmlns:a16="http://schemas.microsoft.com/office/drawing/2014/main" id="{21D28971-574A-431B-959D-99FFDCC41A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0" y="2409825"/>
          <a:ext cx="1857375" cy="369570"/>
        </a:xfrm>
        <a:prstGeom prst="rect">
          <a:avLst/>
        </a:prstGeom>
      </xdr:spPr>
    </xdr:pic>
    <xdr:clientData/>
  </xdr:twoCellAnchor>
  <xdr:twoCellAnchor editAs="oneCell">
    <xdr:from>
      <xdr:col>1</xdr:col>
      <xdr:colOff>609600</xdr:colOff>
      <xdr:row>2</xdr:row>
      <xdr:rowOff>9525</xdr:rowOff>
    </xdr:from>
    <xdr:to>
      <xdr:col>7</xdr:col>
      <xdr:colOff>171450</xdr:colOff>
      <xdr:row>6</xdr:row>
      <xdr:rowOff>152136</xdr:rowOff>
    </xdr:to>
    <xdr:pic>
      <xdr:nvPicPr>
        <xdr:cNvPr id="5" name="Picture 4" descr="Advisory, Consulting, Outsourcing Services | Guidehouse">
          <a:extLst>
            <a:ext uri="{FF2B5EF4-FFF2-40B4-BE49-F238E27FC236}">
              <a16:creationId xmlns:a16="http://schemas.microsoft.com/office/drawing/2014/main" id="{E4903AE4-21E3-4B20-9D1B-F08D58B2089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3202" b="38339"/>
        <a:stretch/>
      </xdr:blipFill>
      <xdr:spPr bwMode="auto">
        <a:xfrm>
          <a:off x="1323975" y="333375"/>
          <a:ext cx="3848100" cy="1095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50</xdr:rowOff>
    </xdr:to>
    <xdr:pic>
      <xdr:nvPicPr>
        <xdr:cNvPr id="5" name="Picture 4" descr="Advisory, Consulting, Outsourcing Services | Guidehouse">
          <a:extLst>
            <a:ext uri="{FF2B5EF4-FFF2-40B4-BE49-F238E27FC236}">
              <a16:creationId xmlns:a16="http://schemas.microsoft.com/office/drawing/2014/main" id="{EF4F1E92-5CF5-4A8E-A757-89A21CCECF9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3810</xdr:rowOff>
    </xdr:from>
    <xdr:to>
      <xdr:col>11</xdr:col>
      <xdr:colOff>0</xdr:colOff>
      <xdr:row>8</xdr:row>
      <xdr:rowOff>83820</xdr:rowOff>
    </xdr:to>
    <xdr:sp macro="" textlink="">
      <xdr:nvSpPr>
        <xdr:cNvPr id="11" name="Rectangle 10">
          <a:extLst>
            <a:ext uri="{FF2B5EF4-FFF2-40B4-BE49-F238E27FC236}">
              <a16:creationId xmlns:a16="http://schemas.microsoft.com/office/drawing/2014/main" id="{9E874B5D-4266-44B2-832D-50A9E9E05D0A}"/>
            </a:ext>
          </a:extLst>
        </xdr:cNvPr>
        <xdr:cNvSpPr/>
      </xdr:nvSpPr>
      <xdr:spPr>
        <a:xfrm>
          <a:off x="0" y="1695450"/>
          <a:ext cx="12702540"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claim any savings in PY2.</a:t>
          </a:r>
          <a:endParaRPr lang="en-US" sz="1200">
            <a:solidFill>
              <a:schemeClr val="accent2"/>
            </a:solidFill>
          </a:endParaRPr>
        </a:p>
      </xdr:txBody>
    </xdr:sp>
    <xdr:clientData/>
  </xdr:twoCellAnchor>
  <xdr:twoCellAnchor>
    <xdr:from>
      <xdr:col>0</xdr:col>
      <xdr:colOff>0</xdr:colOff>
      <xdr:row>7</xdr:row>
      <xdr:rowOff>3810</xdr:rowOff>
    </xdr:from>
    <xdr:to>
      <xdr:col>11</xdr:col>
      <xdr:colOff>0</xdr:colOff>
      <xdr:row>8</xdr:row>
      <xdr:rowOff>83820</xdr:rowOff>
    </xdr:to>
    <xdr:sp macro="" textlink="">
      <xdr:nvSpPr>
        <xdr:cNvPr id="18" name="Rectangle 17">
          <a:extLst>
            <a:ext uri="{FF2B5EF4-FFF2-40B4-BE49-F238E27FC236}">
              <a16:creationId xmlns:a16="http://schemas.microsoft.com/office/drawing/2014/main" id="{D4222CC5-B3DA-4983-8AED-1DCBF6085E03}"/>
            </a:ext>
          </a:extLst>
        </xdr:cNvPr>
        <xdr:cNvSpPr/>
      </xdr:nvSpPr>
      <xdr:spPr>
        <a:xfrm>
          <a:off x="0" y="1699260"/>
          <a:ext cx="12353925" cy="2514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accent2"/>
              </a:solidFill>
            </a:rPr>
            <a:t>The</a:t>
          </a:r>
          <a:r>
            <a:rPr lang="en-US" sz="1200" baseline="0">
              <a:solidFill>
                <a:schemeClr val="accent2"/>
              </a:solidFill>
            </a:rPr>
            <a:t> Online Energy Analyzer program did not report any savings in PY1 or PY2 of MEEIA Cycle 3.</a:t>
          </a:r>
          <a:endParaRPr lang="en-US" sz="1200">
            <a:solidFill>
              <a:schemeClr val="accent2"/>
            </a:solidFill>
          </a:endParaRPr>
        </a:p>
      </xdr:txBody>
    </xdr:sp>
    <xdr:clientData/>
  </xdr:twoCellAnchor>
  <xdr:twoCellAnchor editAs="oneCell">
    <xdr:from>
      <xdr:col>0</xdr:col>
      <xdr:colOff>0</xdr:colOff>
      <xdr:row>1</xdr:row>
      <xdr:rowOff>0</xdr:rowOff>
    </xdr:from>
    <xdr:to>
      <xdr:col>0</xdr:col>
      <xdr:colOff>1562100</xdr:colOff>
      <xdr:row>1</xdr:row>
      <xdr:rowOff>444550</xdr:rowOff>
    </xdr:to>
    <xdr:pic>
      <xdr:nvPicPr>
        <xdr:cNvPr id="6" name="Picture 5" descr="Advisory, Consulting, Outsourcing Services | Guidehouse">
          <a:extLst>
            <a:ext uri="{FF2B5EF4-FFF2-40B4-BE49-F238E27FC236}">
              <a16:creationId xmlns:a16="http://schemas.microsoft.com/office/drawing/2014/main" id="{1604B762-4F92-4094-B421-638BCB6ECD5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2" name="Picture 1" descr="Advisory, Consulting, Outsourcing Services | Guidehouse">
          <a:extLst>
            <a:ext uri="{FF2B5EF4-FFF2-40B4-BE49-F238E27FC236}">
              <a16:creationId xmlns:a16="http://schemas.microsoft.com/office/drawing/2014/main" id="{47A621A5-C6B3-4B41-957E-1BB0D2DDC75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510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2" name="Picture 1" descr="Advisory, Consulting, Outsourcing Services | Guidehouse">
          <a:extLst>
            <a:ext uri="{FF2B5EF4-FFF2-40B4-BE49-F238E27FC236}">
              <a16:creationId xmlns:a16="http://schemas.microsoft.com/office/drawing/2014/main" id="{376A8CCF-234E-4E00-82D4-2B4C9C427EB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510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31" name="Picture 30" descr="Advisory, Consulting, Outsourcing Services | Guidehouse">
          <a:extLst>
            <a:ext uri="{FF2B5EF4-FFF2-40B4-BE49-F238E27FC236}">
              <a16:creationId xmlns:a16="http://schemas.microsoft.com/office/drawing/2014/main" id="{10D933D7-6966-42E6-9628-72DAF22AE3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15925</xdr:rowOff>
    </xdr:to>
    <xdr:pic>
      <xdr:nvPicPr>
        <xdr:cNvPr id="2" name="Picture 1" descr="Advisory, Consulting, Outsourcing Services | Guidehouse">
          <a:extLst>
            <a:ext uri="{FF2B5EF4-FFF2-40B4-BE49-F238E27FC236}">
              <a16:creationId xmlns:a16="http://schemas.microsoft.com/office/drawing/2014/main" id="{D2444C9E-8B1E-4043-9436-D245559EF75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562100" cy="447725"/>
    <xdr:pic>
      <xdr:nvPicPr>
        <xdr:cNvPr id="2" name="Picture 1" descr="Advisory, Consulting, Outsourcing Services | Guidehouse">
          <a:extLst>
            <a:ext uri="{FF2B5EF4-FFF2-40B4-BE49-F238E27FC236}">
              <a16:creationId xmlns:a16="http://schemas.microsoft.com/office/drawing/2014/main" id="{FCEE219F-36F5-49B1-9C54-60C1CEBBF62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5875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562100" cy="447725"/>
    <xdr:pic>
      <xdr:nvPicPr>
        <xdr:cNvPr id="2" name="Picture 1" descr="Advisory, Consulting, Outsourcing Services | Guidehouse">
          <a:extLst>
            <a:ext uri="{FF2B5EF4-FFF2-40B4-BE49-F238E27FC236}">
              <a16:creationId xmlns:a16="http://schemas.microsoft.com/office/drawing/2014/main" id="{2F7CE7CD-F5D5-46D4-831D-907C375D568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58750"/>
          <a:ext cx="1562100" cy="4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50</xdr:rowOff>
    </xdr:to>
    <xdr:pic>
      <xdr:nvPicPr>
        <xdr:cNvPr id="10" name="Picture 9" descr="Advisory, Consulting, Outsourcing Services | Guidehouse">
          <a:extLst>
            <a:ext uri="{FF2B5EF4-FFF2-40B4-BE49-F238E27FC236}">
              <a16:creationId xmlns:a16="http://schemas.microsoft.com/office/drawing/2014/main" id="{6DD0542A-2ECD-470A-A463-4BC9C00428D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1149040</xdr:colOff>
      <xdr:row>107</xdr:row>
      <xdr:rowOff>196220</xdr:rowOff>
    </xdr:from>
    <xdr:to>
      <xdr:col>1</xdr:col>
      <xdr:colOff>1155030</xdr:colOff>
      <xdr:row>108</xdr:row>
      <xdr:rowOff>2905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4" name="Ink 3">
              <a:extLst>
                <a:ext uri="{FF2B5EF4-FFF2-40B4-BE49-F238E27FC236}">
                  <a16:creationId xmlns:a16="http://schemas.microsoft.com/office/drawing/2014/main" id="{E2EE943E-6CB4-49D6-A96E-FBE24E0519B6}"/>
                </a:ext>
              </a:extLst>
            </xdr14:cNvPr>
            <xdr14:cNvContentPartPr/>
          </xdr14:nvContentPartPr>
          <xdr14:nvPr macro=""/>
          <xdr14:xfrm>
            <a:off x="3765240" y="23691220"/>
            <a:ext cx="360" cy="360"/>
          </xdr14:xfrm>
        </xdr:contentPart>
      </mc:Choice>
      <mc:Fallback xmlns="">
        <xdr:pic>
          <xdr:nvPicPr>
            <xdr:cNvPr id="4" name="Ink 3">
              <a:extLst>
                <a:ext uri="{FF2B5EF4-FFF2-40B4-BE49-F238E27FC236}">
                  <a16:creationId xmlns:a16="http://schemas.microsoft.com/office/drawing/2014/main" id="{E2EE943E-6CB4-49D6-A96E-FBE24E0519B6}"/>
                </a:ext>
              </a:extLst>
            </xdr:cNvPr>
            <xdr:cNvPicPr/>
          </xdr:nvPicPr>
          <xdr:blipFill>
            <a:blip xmlns:r="http://schemas.openxmlformats.org/officeDocument/2006/relationships" r:embed="rId3"/>
            <a:stretch>
              <a:fillRect/>
            </a:stretch>
          </xdr:blipFill>
          <xdr:spPr>
            <a:xfrm>
              <a:off x="3747240" y="23583580"/>
              <a:ext cx="36000" cy="216000"/>
            </a:xfrm>
            <a:prstGeom prst="rect">
              <a:avLst/>
            </a:prstGeom>
          </xdr:spPr>
        </xdr:pic>
      </mc:Fallback>
    </mc:AlternateContent>
    <xdr:clientData/>
  </xdr:twoCellAnchor>
  <xdr:twoCellAnchor editAs="oneCell">
    <xdr:from>
      <xdr:col>1</xdr:col>
      <xdr:colOff>1009360</xdr:colOff>
      <xdr:row>107</xdr:row>
      <xdr:rowOff>171020</xdr:rowOff>
    </xdr:from>
    <xdr:to>
      <xdr:col>1</xdr:col>
      <xdr:colOff>1009720</xdr:colOff>
      <xdr:row>108</xdr:row>
      <xdr:rowOff>3105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5" name="Ink 4">
              <a:extLst>
                <a:ext uri="{FF2B5EF4-FFF2-40B4-BE49-F238E27FC236}">
                  <a16:creationId xmlns:a16="http://schemas.microsoft.com/office/drawing/2014/main" id="{DD7E13FE-2DB6-4548-9247-E0C7E0E962BB}"/>
                </a:ext>
              </a:extLst>
            </xdr14:cNvPr>
            <xdr14:cNvContentPartPr/>
          </xdr14:nvContentPartPr>
          <xdr14:nvPr macro=""/>
          <xdr14:xfrm>
            <a:off x="3625560" y="23666020"/>
            <a:ext cx="360" cy="360"/>
          </xdr14:xfrm>
        </xdr:contentPart>
      </mc:Choice>
      <mc:Fallback xmlns="">
        <xdr:pic>
          <xdr:nvPicPr>
            <xdr:cNvPr id="5" name="Ink 4">
              <a:extLst>
                <a:ext uri="{FF2B5EF4-FFF2-40B4-BE49-F238E27FC236}">
                  <a16:creationId xmlns:a16="http://schemas.microsoft.com/office/drawing/2014/main" id="{DD7E13FE-2DB6-4548-9247-E0C7E0E962BB}"/>
                </a:ext>
              </a:extLst>
            </xdr:cNvPr>
            <xdr:cNvPicPr/>
          </xdr:nvPicPr>
          <xdr:blipFill>
            <a:blip xmlns:r="http://schemas.openxmlformats.org/officeDocument/2006/relationships" r:embed="rId5"/>
            <a:stretch>
              <a:fillRect/>
            </a:stretch>
          </xdr:blipFill>
          <xdr:spPr>
            <a:xfrm>
              <a:off x="3607560" y="23558380"/>
              <a:ext cx="36000" cy="216000"/>
            </a:xfrm>
            <a:prstGeom prst="rect">
              <a:avLst/>
            </a:prstGeom>
          </xdr:spPr>
        </xdr:pic>
      </mc:Fallback>
    </mc:AlternateContent>
    <xdr:clientData/>
  </xdr:twoCellAnchor>
  <xdr:twoCellAnchor editAs="oneCell">
    <xdr:from>
      <xdr:col>3</xdr:col>
      <xdr:colOff>1130210</xdr:colOff>
      <xdr:row>110</xdr:row>
      <xdr:rowOff>37510</xdr:rowOff>
    </xdr:from>
    <xdr:to>
      <xdr:col>3</xdr:col>
      <xdr:colOff>1136200</xdr:colOff>
      <xdr:row>110</xdr:row>
      <xdr:rowOff>37870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
          <xdr14:nvContentPartPr>
            <xdr14:cNvPr id="6" name="Ink 5">
              <a:extLst>
                <a:ext uri="{FF2B5EF4-FFF2-40B4-BE49-F238E27FC236}">
                  <a16:creationId xmlns:a16="http://schemas.microsoft.com/office/drawing/2014/main" id="{3CCDF88B-C331-4EC1-A705-1EA14F855F13}"/>
                </a:ext>
              </a:extLst>
            </xdr14:cNvPr>
            <xdr14:cNvContentPartPr/>
          </xdr14:nvContentPartPr>
          <xdr14:nvPr macro=""/>
          <xdr14:xfrm>
            <a:off x="6800760" y="24326260"/>
            <a:ext cx="360" cy="360"/>
          </xdr14:xfrm>
        </xdr:contentPart>
      </mc:Choice>
      <mc:Fallback xmlns="">
        <xdr:pic>
          <xdr:nvPicPr>
            <xdr:cNvPr id="6" name="Ink 5">
              <a:extLst>
                <a:ext uri="{FF2B5EF4-FFF2-40B4-BE49-F238E27FC236}">
                  <a16:creationId xmlns:a16="http://schemas.microsoft.com/office/drawing/2014/main" id="{3CCDF88B-C331-4EC1-A705-1EA14F855F13}"/>
                </a:ext>
              </a:extLst>
            </xdr:cNvPr>
            <xdr:cNvPicPr/>
          </xdr:nvPicPr>
          <xdr:blipFill>
            <a:blip xmlns:r="http://schemas.openxmlformats.org/officeDocument/2006/relationships" r:embed="rId7"/>
            <a:stretch>
              <a:fillRect/>
            </a:stretch>
          </xdr:blipFill>
          <xdr:spPr>
            <a:xfrm>
              <a:off x="6782760" y="24218620"/>
              <a:ext cx="36000" cy="216000"/>
            </a:xfrm>
            <a:prstGeom prst="rect">
              <a:avLst/>
            </a:prstGeom>
          </xdr:spPr>
        </xdr:pic>
      </mc:Fallback>
    </mc:AlternateContent>
    <xdr:clientData/>
  </xdr:twoCellAnchor>
  <xdr:twoCellAnchor editAs="oneCell">
    <xdr:from>
      <xdr:col>4</xdr:col>
      <xdr:colOff>1257230</xdr:colOff>
      <xdr:row>109</xdr:row>
      <xdr:rowOff>94730</xdr:rowOff>
    </xdr:from>
    <xdr:to>
      <xdr:col>4</xdr:col>
      <xdr:colOff>1257590</xdr:colOff>
      <xdr:row>109</xdr:row>
      <xdr:rowOff>95090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
          <xdr14:nvContentPartPr>
            <xdr14:cNvPr id="7" name="Ink 6">
              <a:extLst>
                <a:ext uri="{FF2B5EF4-FFF2-40B4-BE49-F238E27FC236}">
                  <a16:creationId xmlns:a16="http://schemas.microsoft.com/office/drawing/2014/main" id="{4953F067-DFE7-4D70-B8F9-3555227855C1}"/>
                </a:ext>
              </a:extLst>
            </xdr14:cNvPr>
            <xdr14:cNvContentPartPr/>
          </xdr14:nvContentPartPr>
          <xdr14:nvPr macro=""/>
          <xdr14:xfrm>
            <a:off x="8134280" y="24224730"/>
            <a:ext cx="360" cy="360"/>
          </xdr14:xfrm>
        </xdr:contentPart>
      </mc:Choice>
      <mc:Fallback xmlns="">
        <xdr:pic>
          <xdr:nvPicPr>
            <xdr:cNvPr id="7" name="Ink 6">
              <a:extLst>
                <a:ext uri="{FF2B5EF4-FFF2-40B4-BE49-F238E27FC236}">
                  <a16:creationId xmlns:a16="http://schemas.microsoft.com/office/drawing/2014/main" id="{4953F067-DFE7-4D70-B8F9-3555227855C1}"/>
                </a:ext>
              </a:extLst>
            </xdr:cNvPr>
            <xdr:cNvPicPr/>
          </xdr:nvPicPr>
          <xdr:blipFill>
            <a:blip xmlns:r="http://schemas.openxmlformats.org/officeDocument/2006/relationships" r:embed="rId9"/>
            <a:stretch>
              <a:fillRect/>
            </a:stretch>
          </xdr:blipFill>
          <xdr:spPr>
            <a:xfrm>
              <a:off x="8116280" y="24117090"/>
              <a:ext cx="36000" cy="216000"/>
            </a:xfrm>
            <a:prstGeom prst="rect">
              <a:avLst/>
            </a:prstGeom>
          </xdr:spPr>
        </xdr:pic>
      </mc:Fallback>
    </mc:AlternateContent>
    <xdr:clientData/>
  </xdr:twoCellAnchor>
  <xdr:twoCellAnchor editAs="oneCell">
    <xdr:from>
      <xdr:col>4</xdr:col>
      <xdr:colOff>1180910</xdr:colOff>
      <xdr:row>111</xdr:row>
      <xdr:rowOff>56590</xdr:rowOff>
    </xdr:from>
    <xdr:to>
      <xdr:col>4</xdr:col>
      <xdr:colOff>1181270</xdr:colOff>
      <xdr:row>111</xdr:row>
      <xdr:rowOff>56950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0">
          <xdr14:nvContentPartPr>
            <xdr14:cNvPr id="8" name="Ink 7">
              <a:extLst>
                <a:ext uri="{FF2B5EF4-FFF2-40B4-BE49-F238E27FC236}">
                  <a16:creationId xmlns:a16="http://schemas.microsoft.com/office/drawing/2014/main" id="{95CF5237-E57A-42EF-BEF5-955D1BA406F7}"/>
                </a:ext>
              </a:extLst>
            </xdr14:cNvPr>
            <xdr14:cNvContentPartPr/>
          </xdr14:nvContentPartPr>
          <xdr14:nvPr macro=""/>
          <xdr14:xfrm>
            <a:off x="8057960" y="24504090"/>
            <a:ext cx="360" cy="360"/>
          </xdr14:xfrm>
        </xdr:contentPart>
      </mc:Choice>
      <mc:Fallback xmlns="">
        <xdr:pic>
          <xdr:nvPicPr>
            <xdr:cNvPr id="8" name="Ink 7">
              <a:extLst>
                <a:ext uri="{FF2B5EF4-FFF2-40B4-BE49-F238E27FC236}">
                  <a16:creationId xmlns:a16="http://schemas.microsoft.com/office/drawing/2014/main" id="{95CF5237-E57A-42EF-BEF5-955D1BA406F7}"/>
                </a:ext>
              </a:extLst>
            </xdr:cNvPr>
            <xdr:cNvPicPr/>
          </xdr:nvPicPr>
          <xdr:blipFill>
            <a:blip xmlns:r="http://schemas.openxmlformats.org/officeDocument/2006/relationships" r:embed="rId11"/>
            <a:stretch>
              <a:fillRect/>
            </a:stretch>
          </xdr:blipFill>
          <xdr:spPr>
            <a:xfrm>
              <a:off x="8039960" y="24396450"/>
              <a:ext cx="36000" cy="216000"/>
            </a:xfrm>
            <a:prstGeom prst="rect">
              <a:avLst/>
            </a:prstGeom>
          </xdr:spPr>
        </xdr:pic>
      </mc:Fallback>
    </mc:AlternateContent>
    <xdr:clientData/>
  </xdr:twoCellAnchor>
  <xdr:twoCellAnchor editAs="oneCell">
    <xdr:from>
      <xdr:col>4</xdr:col>
      <xdr:colOff>177590</xdr:colOff>
      <xdr:row>108</xdr:row>
      <xdr:rowOff>24870</xdr:rowOff>
    </xdr:from>
    <xdr:to>
      <xdr:col>4</xdr:col>
      <xdr:colOff>183580</xdr:colOff>
      <xdr:row>108</xdr:row>
      <xdr:rowOff>31580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2">
          <xdr14:nvContentPartPr>
            <xdr14:cNvPr id="9" name="Ink 8">
              <a:extLst>
                <a:ext uri="{FF2B5EF4-FFF2-40B4-BE49-F238E27FC236}">
                  <a16:creationId xmlns:a16="http://schemas.microsoft.com/office/drawing/2014/main" id="{659EB8F0-B4A7-44CE-99FF-643BE2925C00}"/>
                </a:ext>
              </a:extLst>
            </xdr14:cNvPr>
            <xdr14:cNvContentPartPr/>
          </xdr14:nvContentPartPr>
          <xdr14:nvPr macro=""/>
          <xdr14:xfrm>
            <a:off x="7054640" y="23837370"/>
            <a:ext cx="360" cy="360"/>
          </xdr14:xfrm>
        </xdr:contentPart>
      </mc:Choice>
      <mc:Fallback xmlns="">
        <xdr:pic>
          <xdr:nvPicPr>
            <xdr:cNvPr id="9" name="Ink 8">
              <a:extLst>
                <a:ext uri="{FF2B5EF4-FFF2-40B4-BE49-F238E27FC236}">
                  <a16:creationId xmlns:a16="http://schemas.microsoft.com/office/drawing/2014/main" id="{659EB8F0-B4A7-44CE-99FF-643BE2925C00}"/>
                </a:ext>
              </a:extLst>
            </xdr:cNvPr>
            <xdr:cNvPicPr/>
          </xdr:nvPicPr>
          <xdr:blipFill>
            <a:blip xmlns:r="http://schemas.openxmlformats.org/officeDocument/2006/relationships" r:embed="rId13"/>
            <a:stretch>
              <a:fillRect/>
            </a:stretch>
          </xdr:blipFill>
          <xdr:spPr>
            <a:xfrm>
              <a:off x="7036640" y="23729730"/>
              <a:ext cx="36000" cy="216000"/>
            </a:xfrm>
            <a:prstGeom prst="rect">
              <a:avLst/>
            </a:prstGeom>
          </xdr:spPr>
        </xdr:pic>
      </mc:Fallback>
    </mc:AlternateContent>
    <xdr:clientData/>
  </xdr:twoCellAnchor>
  <xdr:twoCellAnchor editAs="oneCell">
    <xdr:from>
      <xdr:col>6</xdr:col>
      <xdr:colOff>1136600</xdr:colOff>
      <xdr:row>106</xdr:row>
      <xdr:rowOff>183590</xdr:rowOff>
    </xdr:from>
    <xdr:to>
      <xdr:col>6</xdr:col>
      <xdr:colOff>1136960</xdr:colOff>
      <xdr:row>107</xdr:row>
      <xdr:rowOff>2975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4">
          <xdr14:nvContentPartPr>
            <xdr14:cNvPr id="11" name="Ink 10">
              <a:extLst>
                <a:ext uri="{FF2B5EF4-FFF2-40B4-BE49-F238E27FC236}">
                  <a16:creationId xmlns:a16="http://schemas.microsoft.com/office/drawing/2014/main" id="{84628158-0865-425C-A918-8DA25F0C4C43}"/>
                </a:ext>
              </a:extLst>
            </xdr14:cNvPr>
            <xdr14:cNvContentPartPr/>
          </xdr14:nvContentPartPr>
          <xdr14:nvPr macro=""/>
          <xdr14:xfrm>
            <a:off x="10737800" y="23361090"/>
            <a:ext cx="360" cy="360"/>
          </xdr14:xfrm>
        </xdr:contentPart>
      </mc:Choice>
      <mc:Fallback xmlns="">
        <xdr:pic>
          <xdr:nvPicPr>
            <xdr:cNvPr id="11" name="Ink 10">
              <a:extLst>
                <a:ext uri="{FF2B5EF4-FFF2-40B4-BE49-F238E27FC236}">
                  <a16:creationId xmlns:a16="http://schemas.microsoft.com/office/drawing/2014/main" id="{84628158-0865-425C-A918-8DA25F0C4C43}"/>
                </a:ext>
              </a:extLst>
            </xdr:cNvPr>
            <xdr:cNvPicPr/>
          </xdr:nvPicPr>
          <xdr:blipFill>
            <a:blip xmlns:r="http://schemas.openxmlformats.org/officeDocument/2006/relationships" r:embed="rId15"/>
            <a:stretch>
              <a:fillRect/>
            </a:stretch>
          </xdr:blipFill>
          <xdr:spPr>
            <a:xfrm>
              <a:off x="10720160" y="23253450"/>
              <a:ext cx="36000" cy="216000"/>
            </a:xfrm>
            <a:prstGeom prst="rect">
              <a:avLst/>
            </a:prstGeom>
          </xdr:spPr>
        </xdr:pic>
      </mc:Fallback>
    </mc:AlternateContent>
    <xdr:clientData/>
  </xdr:twoCellAnchor>
  <xdr:twoCellAnchor editAs="oneCell">
    <xdr:from>
      <xdr:col>7</xdr:col>
      <xdr:colOff>355520</xdr:colOff>
      <xdr:row>108</xdr:row>
      <xdr:rowOff>63030</xdr:rowOff>
    </xdr:from>
    <xdr:to>
      <xdr:col>7</xdr:col>
      <xdr:colOff>355880</xdr:colOff>
      <xdr:row>108</xdr:row>
      <xdr:rowOff>69740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6">
          <xdr14:nvContentPartPr>
            <xdr14:cNvPr id="12" name="Ink 11">
              <a:extLst>
                <a:ext uri="{FF2B5EF4-FFF2-40B4-BE49-F238E27FC236}">
                  <a16:creationId xmlns:a16="http://schemas.microsoft.com/office/drawing/2014/main" id="{24AF7D74-0B1D-4685-AB25-2EE835125357}"/>
                </a:ext>
              </a:extLst>
            </xdr14:cNvPr>
            <xdr14:cNvContentPartPr/>
          </xdr14:nvContentPartPr>
          <xdr14:nvPr macro=""/>
          <xdr14:xfrm>
            <a:off x="11175920" y="23875530"/>
            <a:ext cx="360" cy="360"/>
          </xdr14:xfrm>
        </xdr:contentPart>
      </mc:Choice>
      <mc:Fallback xmlns="">
        <xdr:pic>
          <xdr:nvPicPr>
            <xdr:cNvPr id="12" name="Ink 11">
              <a:extLst>
                <a:ext uri="{FF2B5EF4-FFF2-40B4-BE49-F238E27FC236}">
                  <a16:creationId xmlns:a16="http://schemas.microsoft.com/office/drawing/2014/main" id="{24AF7D74-0B1D-4685-AB25-2EE835125357}"/>
                </a:ext>
              </a:extLst>
            </xdr:cNvPr>
            <xdr:cNvPicPr/>
          </xdr:nvPicPr>
          <xdr:blipFill>
            <a:blip xmlns:r="http://schemas.openxmlformats.org/officeDocument/2006/relationships" r:embed="rId17"/>
            <a:stretch>
              <a:fillRect/>
            </a:stretch>
          </xdr:blipFill>
          <xdr:spPr>
            <a:xfrm>
              <a:off x="11158280" y="23767890"/>
              <a:ext cx="36000" cy="216000"/>
            </a:xfrm>
            <a:prstGeom prst="rect">
              <a:avLst/>
            </a:prstGeom>
          </xdr:spPr>
        </xdr:pic>
      </mc:Fallback>
    </mc:AlternateContent>
    <xdr:clientData/>
  </xdr:twoCellAnchor>
  <xdr:twoCellAnchor editAs="oneCell">
    <xdr:from>
      <xdr:col>5</xdr:col>
      <xdr:colOff>958610</xdr:colOff>
      <xdr:row>108</xdr:row>
      <xdr:rowOff>24870</xdr:rowOff>
    </xdr:from>
    <xdr:to>
      <xdr:col>5</xdr:col>
      <xdr:colOff>964600</xdr:colOff>
      <xdr:row>108</xdr:row>
      <xdr:rowOff>31580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8">
          <xdr14:nvContentPartPr>
            <xdr14:cNvPr id="13" name="Ink 12">
              <a:extLst>
                <a:ext uri="{FF2B5EF4-FFF2-40B4-BE49-F238E27FC236}">
                  <a16:creationId xmlns:a16="http://schemas.microsoft.com/office/drawing/2014/main" id="{45BEB256-3850-4227-A911-A04B63012235}"/>
                </a:ext>
              </a:extLst>
            </xdr14:cNvPr>
            <xdr14:cNvContentPartPr/>
          </xdr14:nvContentPartPr>
          <xdr14:nvPr macro=""/>
          <xdr14:xfrm>
            <a:off x="9321560" y="23837370"/>
            <a:ext cx="360" cy="360"/>
          </xdr14:xfrm>
        </xdr:contentPart>
      </mc:Choice>
      <mc:Fallback xmlns="">
        <xdr:pic>
          <xdr:nvPicPr>
            <xdr:cNvPr id="13" name="Ink 12">
              <a:extLst>
                <a:ext uri="{FF2B5EF4-FFF2-40B4-BE49-F238E27FC236}">
                  <a16:creationId xmlns:a16="http://schemas.microsoft.com/office/drawing/2014/main" id="{45BEB256-3850-4227-A911-A04B63012235}"/>
                </a:ext>
              </a:extLst>
            </xdr:cNvPr>
            <xdr:cNvPicPr/>
          </xdr:nvPicPr>
          <xdr:blipFill>
            <a:blip xmlns:r="http://schemas.openxmlformats.org/officeDocument/2006/relationships" r:embed="rId19"/>
            <a:stretch>
              <a:fillRect/>
            </a:stretch>
          </xdr:blipFill>
          <xdr:spPr>
            <a:xfrm>
              <a:off x="9303560" y="23729730"/>
              <a:ext cx="36000" cy="216000"/>
            </a:xfrm>
            <a:prstGeom prst="rect">
              <a:avLst/>
            </a:prstGeom>
          </xdr:spPr>
        </xdr:pic>
      </mc:Fallback>
    </mc:AlternateContent>
    <xdr:clientData/>
  </xdr:twoCellAnchor>
  <xdr:twoCellAnchor editAs="oneCell">
    <xdr:from>
      <xdr:col>5</xdr:col>
      <xdr:colOff>831530</xdr:colOff>
      <xdr:row>107</xdr:row>
      <xdr:rowOff>279010</xdr:rowOff>
    </xdr:from>
    <xdr:to>
      <xdr:col>5</xdr:col>
      <xdr:colOff>831890</xdr:colOff>
      <xdr:row>108</xdr:row>
      <xdr:rowOff>3145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0">
          <xdr14:nvContentPartPr>
            <xdr14:cNvPr id="14" name="Ink 13">
              <a:extLst>
                <a:ext uri="{FF2B5EF4-FFF2-40B4-BE49-F238E27FC236}">
                  <a16:creationId xmlns:a16="http://schemas.microsoft.com/office/drawing/2014/main" id="{0EDEB731-0280-4506-A752-EA47DAED260D}"/>
                </a:ext>
              </a:extLst>
            </xdr14:cNvPr>
            <xdr14:cNvContentPartPr/>
          </xdr14:nvContentPartPr>
          <xdr14:nvPr macro=""/>
          <xdr14:xfrm>
            <a:off x="9194480" y="23774010"/>
            <a:ext cx="360" cy="360"/>
          </xdr14:xfrm>
        </xdr:contentPart>
      </mc:Choice>
      <mc:Fallback xmlns="">
        <xdr:pic>
          <xdr:nvPicPr>
            <xdr:cNvPr id="14" name="Ink 13">
              <a:extLst>
                <a:ext uri="{FF2B5EF4-FFF2-40B4-BE49-F238E27FC236}">
                  <a16:creationId xmlns:a16="http://schemas.microsoft.com/office/drawing/2014/main" id="{0EDEB731-0280-4506-A752-EA47DAED260D}"/>
                </a:ext>
              </a:extLst>
            </xdr:cNvPr>
            <xdr:cNvPicPr/>
          </xdr:nvPicPr>
          <xdr:blipFill>
            <a:blip xmlns:r="http://schemas.openxmlformats.org/officeDocument/2006/relationships" r:embed="rId21"/>
            <a:stretch>
              <a:fillRect/>
            </a:stretch>
          </xdr:blipFill>
          <xdr:spPr>
            <a:xfrm>
              <a:off x="9176480" y="23666370"/>
              <a:ext cx="36000" cy="216000"/>
            </a:xfrm>
            <a:prstGeom prst="rect">
              <a:avLst/>
            </a:prstGeom>
          </xdr:spPr>
        </xdr:pic>
      </mc:Fallback>
    </mc:AlternateContent>
    <xdr:clientData/>
  </xdr:twoCellAnchor>
  <xdr:twoCellAnchor editAs="oneCell">
    <xdr:from>
      <xdr:col>7</xdr:col>
      <xdr:colOff>355520</xdr:colOff>
      <xdr:row>108</xdr:row>
      <xdr:rowOff>5790</xdr:rowOff>
    </xdr:from>
    <xdr:to>
      <xdr:col>7</xdr:col>
      <xdr:colOff>355880</xdr:colOff>
      <xdr:row>108</xdr:row>
      <xdr:rowOff>12500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2">
          <xdr14:nvContentPartPr>
            <xdr14:cNvPr id="15" name="Ink 14">
              <a:extLst>
                <a:ext uri="{FF2B5EF4-FFF2-40B4-BE49-F238E27FC236}">
                  <a16:creationId xmlns:a16="http://schemas.microsoft.com/office/drawing/2014/main" id="{C9C74E3A-AF70-476A-8DA9-0243EF9B44B4}"/>
                </a:ext>
              </a:extLst>
            </xdr14:cNvPr>
            <xdr14:cNvContentPartPr/>
          </xdr14:nvContentPartPr>
          <xdr14:nvPr macro=""/>
          <xdr14:xfrm>
            <a:off x="11175920" y="23818290"/>
            <a:ext cx="360" cy="360"/>
          </xdr14:xfrm>
        </xdr:contentPart>
      </mc:Choice>
      <mc:Fallback xmlns="">
        <xdr:pic>
          <xdr:nvPicPr>
            <xdr:cNvPr id="15" name="Ink 14">
              <a:extLst>
                <a:ext uri="{FF2B5EF4-FFF2-40B4-BE49-F238E27FC236}">
                  <a16:creationId xmlns:a16="http://schemas.microsoft.com/office/drawing/2014/main" id="{C9C74E3A-AF70-476A-8DA9-0243EF9B44B4}"/>
                </a:ext>
              </a:extLst>
            </xdr:cNvPr>
            <xdr:cNvPicPr/>
          </xdr:nvPicPr>
          <xdr:blipFill>
            <a:blip xmlns:r="http://schemas.openxmlformats.org/officeDocument/2006/relationships" r:embed="rId15"/>
            <a:stretch>
              <a:fillRect/>
            </a:stretch>
          </xdr:blipFill>
          <xdr:spPr>
            <a:xfrm>
              <a:off x="11158280" y="23710650"/>
              <a:ext cx="36000" cy="216000"/>
            </a:xfrm>
            <a:prstGeom prst="rect">
              <a:avLst/>
            </a:prstGeom>
          </xdr:spPr>
        </xdr:pic>
      </mc:Fallback>
    </mc:AlternateContent>
    <xdr:clientData/>
  </xdr:twoCellAnchor>
  <xdr:twoCellAnchor editAs="oneCell">
    <xdr:from>
      <xdr:col>2</xdr:col>
      <xdr:colOff>875960</xdr:colOff>
      <xdr:row>109</xdr:row>
      <xdr:rowOff>0</xdr:rowOff>
    </xdr:from>
    <xdr:to>
      <xdr:col>2</xdr:col>
      <xdr:colOff>876320</xdr:colOff>
      <xdr:row>109</xdr:row>
      <xdr:rowOff>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16" name="Ink 15">
              <a:extLst>
                <a:ext uri="{FF2B5EF4-FFF2-40B4-BE49-F238E27FC236}">
                  <a16:creationId xmlns:a16="http://schemas.microsoft.com/office/drawing/2014/main" id="{019785D5-4506-4E3C-B8CB-D9D36E6FD82A}"/>
                </a:ext>
              </a:extLst>
            </xdr14:cNvPr>
            <xdr14:cNvContentPartPr/>
          </xdr14:nvContentPartPr>
          <xdr14:nvPr macro=""/>
          <xdr14:xfrm>
            <a:off x="5447960" y="24021690"/>
            <a:ext cx="360" cy="360"/>
          </xdr14:xfrm>
        </xdr:contentPart>
      </mc:Choice>
      <mc:Fallback xmlns="">
        <xdr:pic>
          <xdr:nvPicPr>
            <xdr:cNvPr id="16" name="Ink 15">
              <a:extLst>
                <a:ext uri="{FF2B5EF4-FFF2-40B4-BE49-F238E27FC236}">
                  <a16:creationId xmlns:a16="http://schemas.microsoft.com/office/drawing/2014/main" id="{019785D5-4506-4E3C-B8CB-D9D36E6FD82A}"/>
                </a:ext>
              </a:extLst>
            </xdr:cNvPr>
            <xdr:cNvPicPr/>
          </xdr:nvPicPr>
          <xdr:blipFill>
            <a:blip xmlns:r="http://schemas.openxmlformats.org/officeDocument/2006/relationships" r:embed="rId24"/>
            <a:stretch>
              <a:fillRect/>
            </a:stretch>
          </xdr:blipFill>
          <xdr:spPr>
            <a:xfrm>
              <a:off x="5429960" y="23914050"/>
              <a:ext cx="36000" cy="216000"/>
            </a:xfrm>
            <a:prstGeom prst="rect">
              <a:avLst/>
            </a:prstGeom>
          </xdr:spPr>
        </xdr:pic>
      </mc:Fallback>
    </mc:AlternateContent>
    <xdr:clientData/>
  </xdr:twoCellAnchor>
  <xdr:twoCellAnchor editAs="oneCell">
    <xdr:from>
      <xdr:col>2</xdr:col>
      <xdr:colOff>533240</xdr:colOff>
      <xdr:row>108</xdr:row>
      <xdr:rowOff>56550</xdr:rowOff>
    </xdr:from>
    <xdr:to>
      <xdr:col>2</xdr:col>
      <xdr:colOff>533600</xdr:colOff>
      <xdr:row>108</xdr:row>
      <xdr:rowOff>56910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17" name="Ink 16">
              <a:extLst>
                <a:ext uri="{FF2B5EF4-FFF2-40B4-BE49-F238E27FC236}">
                  <a16:creationId xmlns:a16="http://schemas.microsoft.com/office/drawing/2014/main" id="{FE603A9C-C210-42C8-9499-6F399B0EB818}"/>
                </a:ext>
              </a:extLst>
            </xdr14:cNvPr>
            <xdr14:cNvContentPartPr/>
          </xdr14:nvContentPartPr>
          <xdr14:nvPr macro=""/>
          <xdr14:xfrm>
            <a:off x="5105240" y="23869050"/>
            <a:ext cx="360" cy="360"/>
          </xdr14:xfrm>
        </xdr:contentPart>
      </mc:Choice>
      <mc:Fallback xmlns="">
        <xdr:pic>
          <xdr:nvPicPr>
            <xdr:cNvPr id="17" name="Ink 16">
              <a:extLst>
                <a:ext uri="{FF2B5EF4-FFF2-40B4-BE49-F238E27FC236}">
                  <a16:creationId xmlns:a16="http://schemas.microsoft.com/office/drawing/2014/main" id="{FE603A9C-C210-42C8-9499-6F399B0EB818}"/>
                </a:ext>
              </a:extLst>
            </xdr:cNvPr>
            <xdr:cNvPicPr/>
          </xdr:nvPicPr>
          <xdr:blipFill>
            <a:blip xmlns:r="http://schemas.openxmlformats.org/officeDocument/2006/relationships" r:embed="rId26"/>
            <a:stretch>
              <a:fillRect/>
            </a:stretch>
          </xdr:blipFill>
          <xdr:spPr>
            <a:xfrm>
              <a:off x="5087240" y="23761410"/>
              <a:ext cx="36000" cy="216000"/>
            </a:xfrm>
            <a:prstGeom prst="rect">
              <a:avLst/>
            </a:prstGeom>
          </xdr:spPr>
        </xdr:pic>
      </mc:Fallback>
    </mc:AlternateContent>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1562100</xdr:colOff>
      <xdr:row>2</xdr:row>
      <xdr:rowOff>6400</xdr:rowOff>
    </xdr:to>
    <xdr:pic>
      <xdr:nvPicPr>
        <xdr:cNvPr id="7" name="Picture 6" descr="Advisory, Consulting, Outsourcing Services | Guidehouse">
          <a:extLst>
            <a:ext uri="{FF2B5EF4-FFF2-40B4-BE49-F238E27FC236}">
              <a16:creationId xmlns:a16="http://schemas.microsoft.com/office/drawing/2014/main" id="{2CCFAD9A-B82C-4EEE-91EC-E88A7415ABA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202" b="38339"/>
        <a:stretch/>
      </xdr:blipFill>
      <xdr:spPr bwMode="auto">
        <a:xfrm>
          <a:off x="0" y="161925"/>
          <a:ext cx="1562100" cy="44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1003150</xdr:colOff>
      <xdr:row>14</xdr:row>
      <xdr:rowOff>107650</xdr:rowOff>
    </xdr:from>
    <xdr:to>
      <xdr:col>2</xdr:col>
      <xdr:colOff>1003510</xdr:colOff>
      <xdr:row>14</xdr:row>
      <xdr:rowOff>108010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2" name="Ink 1">
              <a:extLst>
                <a:ext uri="{FF2B5EF4-FFF2-40B4-BE49-F238E27FC236}">
                  <a16:creationId xmlns:a16="http://schemas.microsoft.com/office/drawing/2014/main" id="{855F2AD4-D557-4404-961A-F495273BBE3D}"/>
                </a:ext>
              </a:extLst>
            </xdr14:cNvPr>
            <xdr14:cNvContentPartPr/>
          </xdr14:nvContentPartPr>
          <xdr14:nvPr macro=""/>
          <xdr14:xfrm>
            <a:off x="4705200" y="3009600"/>
            <a:ext cx="360" cy="360"/>
          </xdr14:xfrm>
        </xdr:contentPart>
      </mc:Choice>
      <mc:Fallback xmlns="">
        <xdr:pic>
          <xdr:nvPicPr>
            <xdr:cNvPr id="2" name="Ink 1">
              <a:extLst>
                <a:ext uri="{FF2B5EF4-FFF2-40B4-BE49-F238E27FC236}">
                  <a16:creationId xmlns:a16="http://schemas.microsoft.com/office/drawing/2014/main" id="{855F2AD4-D557-4404-961A-F495273BBE3D}"/>
                </a:ext>
              </a:extLst>
            </xdr:cNvPr>
            <xdr:cNvPicPr/>
          </xdr:nvPicPr>
          <xdr:blipFill>
            <a:blip xmlns:r="http://schemas.openxmlformats.org/officeDocument/2006/relationships" r:embed="rId3"/>
            <a:stretch>
              <a:fillRect/>
            </a:stretch>
          </xdr:blipFill>
          <xdr:spPr>
            <a:xfrm>
              <a:off x="4687200" y="2901960"/>
              <a:ext cx="36000" cy="216000"/>
            </a:xfrm>
            <a:prstGeom prst="rect">
              <a:avLst/>
            </a:prstGeom>
          </xdr:spPr>
        </xdr:pic>
      </mc:Fallback>
    </mc:AlternateContent>
    <xdr:clientData/>
  </xdr:twoCellAnchor>
  <xdr:twoCellAnchor editAs="oneCell">
    <xdr:from>
      <xdr:col>2</xdr:col>
      <xdr:colOff>952390</xdr:colOff>
      <xdr:row>31</xdr:row>
      <xdr:rowOff>62880</xdr:rowOff>
    </xdr:from>
    <xdr:to>
      <xdr:col>2</xdr:col>
      <xdr:colOff>952750</xdr:colOff>
      <xdr:row>31</xdr:row>
      <xdr:rowOff>69590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3" name="Ink 2">
              <a:extLst>
                <a:ext uri="{FF2B5EF4-FFF2-40B4-BE49-F238E27FC236}">
                  <a16:creationId xmlns:a16="http://schemas.microsoft.com/office/drawing/2014/main" id="{9880F5EA-ECF9-4A45-8BF2-988B322D1176}"/>
                </a:ext>
              </a:extLst>
            </xdr14:cNvPr>
            <xdr14:cNvContentPartPr/>
          </xdr14:nvContentPartPr>
          <xdr14:nvPr macro=""/>
          <xdr14:xfrm>
            <a:off x="4654440" y="4330080"/>
            <a:ext cx="360" cy="360"/>
          </xdr14:xfrm>
        </xdr:contentPart>
      </mc:Choice>
      <mc:Fallback xmlns="">
        <xdr:pic>
          <xdr:nvPicPr>
            <xdr:cNvPr id="3" name="Ink 2">
              <a:extLst>
                <a:ext uri="{FF2B5EF4-FFF2-40B4-BE49-F238E27FC236}">
                  <a16:creationId xmlns:a16="http://schemas.microsoft.com/office/drawing/2014/main" id="{9880F5EA-ECF9-4A45-8BF2-988B322D1176}"/>
                </a:ext>
              </a:extLst>
            </xdr:cNvPr>
            <xdr:cNvPicPr/>
          </xdr:nvPicPr>
          <xdr:blipFill>
            <a:blip xmlns:r="http://schemas.openxmlformats.org/officeDocument/2006/relationships" r:embed="rId5"/>
            <a:stretch>
              <a:fillRect/>
            </a:stretch>
          </xdr:blipFill>
          <xdr:spPr>
            <a:xfrm>
              <a:off x="4636440" y="4222440"/>
              <a:ext cx="36000" cy="216000"/>
            </a:xfrm>
            <a:prstGeom prst="rect">
              <a:avLst/>
            </a:prstGeom>
          </xdr:spPr>
        </xdr:pic>
      </mc:Fallback>
    </mc:AlternateContent>
    <xdr:clientData/>
  </xdr:twoCellAnchor>
  <xdr:oneCellAnchor>
    <xdr:from>
      <xdr:col>2</xdr:col>
      <xdr:colOff>1003150</xdr:colOff>
      <xdr:row>22</xdr:row>
      <xdr:rowOff>107650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
          <xdr14:nvContentPartPr>
            <xdr14:cNvPr id="5" name="Ink 4">
              <a:extLst>
                <a:ext uri="{FF2B5EF4-FFF2-40B4-BE49-F238E27FC236}">
                  <a16:creationId xmlns:a16="http://schemas.microsoft.com/office/drawing/2014/main" id="{AE1D1DC3-6172-4EB3-AC19-3EB4BDFAB4F4}"/>
                </a:ext>
              </a:extLst>
            </xdr14:cNvPr>
            <xdr14:cNvContentPartPr/>
          </xdr14:nvContentPartPr>
          <xdr14:nvPr macro=""/>
          <xdr14:xfrm>
            <a:off x="4705200" y="3009600"/>
            <a:ext cx="360" cy="360"/>
          </xdr14:xfrm>
        </xdr:contentPart>
      </mc:Choice>
      <mc:Fallback xmlns="">
        <xdr:pic>
          <xdr:nvPicPr>
            <xdr:cNvPr id="2" name="Ink 1">
              <a:extLst>
                <a:ext uri="{FF2B5EF4-FFF2-40B4-BE49-F238E27FC236}">
                  <a16:creationId xmlns:a16="http://schemas.microsoft.com/office/drawing/2014/main" id="{855F2AD4-D557-4404-961A-F495273BBE3D}"/>
                </a:ext>
              </a:extLst>
            </xdr:cNvPr>
            <xdr:cNvPicPr/>
          </xdr:nvPicPr>
          <xdr:blipFill>
            <a:blip xmlns:r="http://schemas.openxmlformats.org/officeDocument/2006/relationships" r:embed="rId3"/>
            <a:stretch>
              <a:fillRect/>
            </a:stretch>
          </xdr:blipFill>
          <xdr:spPr>
            <a:xfrm>
              <a:off x="4687200" y="2901960"/>
              <a:ext cx="36000" cy="216000"/>
            </a:xfrm>
            <a:prstGeom prst="rect">
              <a:avLst/>
            </a:prstGeom>
          </xdr:spPr>
        </xdr:pic>
      </mc:Fallback>
    </mc:AlternateContent>
    <xdr:clientData/>
  </xdr:oneCellAnchor>
  <xdr:oneCellAnchor>
    <xdr:from>
      <xdr:col>2</xdr:col>
      <xdr:colOff>952390</xdr:colOff>
      <xdr:row>39</xdr:row>
      <xdr:rowOff>62880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
          <xdr14:nvContentPartPr>
            <xdr14:cNvPr id="6" name="Ink 5">
              <a:extLst>
                <a:ext uri="{FF2B5EF4-FFF2-40B4-BE49-F238E27FC236}">
                  <a16:creationId xmlns:a16="http://schemas.microsoft.com/office/drawing/2014/main" id="{1C761361-2254-4EFE-BE7E-0A05E18BEB5C}"/>
                </a:ext>
              </a:extLst>
            </xdr14:cNvPr>
            <xdr14:cNvContentPartPr/>
          </xdr14:nvContentPartPr>
          <xdr14:nvPr macro=""/>
          <xdr14:xfrm>
            <a:off x="4654440" y="4330080"/>
            <a:ext cx="360" cy="360"/>
          </xdr14:xfrm>
        </xdr:contentPart>
      </mc:Choice>
      <mc:Fallback xmlns="">
        <xdr:pic>
          <xdr:nvPicPr>
            <xdr:cNvPr id="3" name="Ink 2">
              <a:extLst>
                <a:ext uri="{FF2B5EF4-FFF2-40B4-BE49-F238E27FC236}">
                  <a16:creationId xmlns:a16="http://schemas.microsoft.com/office/drawing/2014/main" id="{9880F5EA-ECF9-4A45-8BF2-988B322D1176}"/>
                </a:ext>
              </a:extLst>
            </xdr:cNvPr>
            <xdr:cNvPicPr/>
          </xdr:nvPicPr>
          <xdr:blipFill>
            <a:blip xmlns:r="http://schemas.openxmlformats.org/officeDocument/2006/relationships" r:embed="rId5"/>
            <a:stretch>
              <a:fillRect/>
            </a:stretch>
          </xdr:blipFill>
          <xdr:spPr>
            <a:xfrm>
              <a:off x="4636440" y="4222440"/>
              <a:ext cx="36000" cy="21600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kcpl.com/CorpAcctg/MEEIA/Budget%202016-2020/KCPL%20Program%20Design%20Tool%206%2010%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572%20Mkt%20Intel\MEEIA\MEEIA%202019\CONF_MEEIA%202019%20Portfolio%20Analysis_RAP%20Modified_FILED_KCPL-MO_11292018%20upda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cesshub.sharepoint.com/sites/EvergyMEEIACycle3Evaluation/Shared%20Documents/Standard%20Program/PY3%20Analysis%20Files/Evergy%20Cycle%203%20PY3%20Standard%20Lighting%20Analysis_Final_4.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Tables"/>
      <sheetName val="Portfolio Summary"/>
      <sheetName val="Territory Summary"/>
      <sheetName val="2017 KS Monthly"/>
      <sheetName val="2016 Monthly"/>
      <sheetName val="KCPLMO Values 0616"/>
      <sheetName val="MPS Values 0616"/>
      <sheetName val="SJ Values 0616"/>
      <sheetName val="KCPLKS Values 0616"/>
      <sheetName val="KCPL Programs"/>
      <sheetName val="KCPL Measures"/>
      <sheetName val="General Inputs"/>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MAP Summary"/>
      <sheetName val="RAP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5">
          <cell r="D5">
            <v>5.0048780487804923E-2</v>
          </cell>
        </row>
        <row r="6">
          <cell r="D6">
            <v>6.8860000000000005E-2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SMore Results"/>
      <sheetName val="Summary Fin Tables for Report"/>
      <sheetName val="DSIM (Rider)"/>
      <sheetName val="Credit Metrics (Rider Scenario)"/>
      <sheetName val="Exec Summary"/>
      <sheetName val="Program Totals"/>
      <sheetName val="Monthly kWh-kW"/>
      <sheetName val="Monthly Program Costs"/>
      <sheetName val="Monthly TD Calc"/>
      <sheetName val="Net Benefits"/>
      <sheetName val="Impact on kWh Sales"/>
      <sheetName val="Rate Proposal Comparisons"/>
      <sheetName val="Customer Rate-Bill Impacts"/>
      <sheetName val="Cycle 3 DSIM Rate - Proposed"/>
      <sheetName val="Cycle 3 DSIM Rate - Annual"/>
      <sheetName val="Cycle 3 DSIM Rate - Status Quo"/>
      <sheetName val="Cycle 2 DSIM Rate - Cust Class"/>
      <sheetName val="Max Cycle 3 Rate - by Class"/>
      <sheetName val="Billed kWh Sales"/>
      <sheetName val="EO"/>
      <sheetName val="EO Cap"/>
      <sheetName val="NTG-RR"/>
      <sheetName val="EO Matrix @Meter"/>
      <sheetName val="EO Table"/>
    </sheetNames>
    <sheetDataSet>
      <sheetData sheetId="0">
        <row r="1">
          <cell r="U1">
            <v>2019</v>
          </cell>
        </row>
        <row r="2">
          <cell r="U2">
            <v>6.7298999999999998E-2</v>
          </cell>
        </row>
        <row r="3">
          <cell r="U3">
            <v>5.2659999999999998E-2</v>
          </cell>
        </row>
        <row r="4">
          <cell r="U4">
            <v>0.94733999999999996</v>
          </cell>
        </row>
        <row r="5">
          <cell r="U5" t="str">
            <v>KCPL-MO</v>
          </cell>
        </row>
        <row r="9">
          <cell r="L9">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s followed"/>
      <sheetName val="Baseline Wattage Discussion"/>
      <sheetName val="TRM Update Analysis"/>
      <sheetName val="Business ESP - Standard Databoo"/>
      <sheetName val="Summary GMO"/>
      <sheetName val="Summary KCPL"/>
      <sheetName val="CE GMO"/>
      <sheetName val="CE KCPL"/>
      <sheetName val="Summary GMO - Non Lighting"/>
      <sheetName val="Summary KCPL - Non Lighting"/>
      <sheetName val="Summary"/>
      <sheetName val="Analysis_Lighting"/>
      <sheetName val="Count Analysis"/>
      <sheetName val="TRM Spreadsheet_2022"/>
      <sheetName val="Baseline Wattage Codes"/>
      <sheetName val="Wave 1 Tracking Data"/>
      <sheetName val="Verified_HOU_CF"/>
      <sheetName val="Building Type_Mapping"/>
    </sheetNames>
    <sheetDataSet>
      <sheetData sheetId="0" refreshError="1"/>
      <sheetData sheetId="1" refreshError="1"/>
      <sheetData sheetId="2" refreshError="1"/>
      <sheetData sheetId="3" refreshError="1"/>
      <sheetData sheetId="4" refreshError="1">
        <row r="54">
          <cell r="E54">
            <v>18832545.090800002</v>
          </cell>
          <cell r="F54">
            <v>16532559.358926304</v>
          </cell>
          <cell r="G54">
            <v>6603.1909999999998</v>
          </cell>
          <cell r="H54">
            <v>3139.919218894378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17.29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2.914"/>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4.423"/>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20.13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21.09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33.46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34.87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6T03:58:49.04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6T04:04:43.62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18.8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2:58:20.31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7:54.33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7:58.24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20.923"/>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40.21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08:41.70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5T23:18:10.87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persons/person.xml><?xml version="1.0" encoding="utf-8"?>
<personList xmlns="http://schemas.microsoft.com/office/spreadsheetml/2018/threadedcomments" xmlns:x="http://schemas.openxmlformats.org/spreadsheetml/2006/main">
  <person displayName="Ariel Crowley" id="{AA60A7FA-C823-44FF-BEB6-A8ABAC3F1E13}" userId="Ariel.Crowley@guidehouse.com" providerId="PeoplePicker"/>
  <person displayName="Courtney Golino" id="{AE312208-0FF2-43A3-AE0E-6CBCC78A5EA0}" userId="S::cgolino@guidehouse.com::4efe4f3d-4c34-4bed-ad98-998a4af107d1" providerId="AD"/>
</personList>
</file>

<file path=xl/theme/theme1.xml><?xml version="1.0" encoding="utf-8"?>
<a:theme xmlns:a="http://schemas.openxmlformats.org/drawingml/2006/main" name="Office Theme">
  <a:themeElements>
    <a:clrScheme name="2016 Rebrand.1">
      <a:dk1>
        <a:sysClr val="windowText" lastClr="000000"/>
      </a:dk1>
      <a:lt1>
        <a:sysClr val="window" lastClr="FFFFFF"/>
      </a:lt1>
      <a:dk2>
        <a:srgbClr val="44546A"/>
      </a:dk2>
      <a:lt2>
        <a:srgbClr val="E7E6E6"/>
      </a:lt2>
      <a:accent1>
        <a:srgbClr val="95D600"/>
      </a:accent1>
      <a:accent2>
        <a:srgbClr val="555759"/>
      </a:accent2>
      <a:accent3>
        <a:srgbClr val="009383"/>
      </a:accent3>
      <a:accent4>
        <a:srgbClr val="E53C2E"/>
      </a:accent4>
      <a:accent5>
        <a:srgbClr val="FFB718"/>
      </a:accent5>
      <a:accent6>
        <a:srgbClr val="006579"/>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4" dT="2023-07-19T16:23:27.58" personId="{AE312208-0FF2-43A3-AE0E-6CBCC78A5EA0}" id="{41C52FBE-E2E4-4D68-8B07-81DD154667EA}">
    <text>@Ariel Crowley updated to 0</text>
    <mentions>
      <mention mentionpersonId="{AA60A7FA-C823-44FF-BEB6-A8ABAC3F1E13}" mentionId="{E1285ACE-22C7-480B-8239-ED39392AC121}"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1"/>
  <sheetViews>
    <sheetView tabSelected="1" topLeftCell="A4" workbookViewId="0">
      <selection activeCell="J13" sqref="J13"/>
    </sheetView>
  </sheetViews>
  <sheetFormatPr defaultRowHeight="12.75"/>
  <cols>
    <col min="1" max="4" width="10.7109375" customWidth="1"/>
    <col min="5" max="5" width="10.7109375" style="2" customWidth="1"/>
    <col min="6" max="12" width="10.7109375" customWidth="1"/>
    <col min="13" max="13" width="10.7109375" style="2" customWidth="1"/>
    <col min="14" max="45" width="10.7109375" customWidth="1"/>
  </cols>
  <sheetData>
    <row r="1" spans="1:14">
      <c r="A1" s="459"/>
      <c r="B1" s="459"/>
      <c r="C1" s="459"/>
      <c r="D1" s="459"/>
      <c r="E1" s="459"/>
      <c r="F1" s="459"/>
      <c r="G1" s="459"/>
      <c r="H1" s="459"/>
      <c r="I1" s="459"/>
      <c r="J1" s="5"/>
      <c r="K1" s="5"/>
      <c r="L1" s="5"/>
      <c r="M1" s="5"/>
      <c r="N1" s="5"/>
    </row>
    <row r="2" spans="1:14">
      <c r="A2" s="17"/>
      <c r="B2" s="17"/>
      <c r="C2" s="17"/>
      <c r="D2" s="17"/>
      <c r="E2" s="17"/>
      <c r="F2" s="17"/>
      <c r="G2" s="17"/>
      <c r="H2" s="17"/>
      <c r="I2" s="17"/>
      <c r="J2" s="4"/>
      <c r="K2" s="4"/>
      <c r="L2" s="4"/>
      <c r="N2" s="5"/>
    </row>
    <row r="3" spans="1:14">
      <c r="A3" s="17"/>
      <c r="B3" s="17"/>
      <c r="C3" s="17"/>
      <c r="D3" s="17"/>
      <c r="E3" s="17"/>
      <c r="F3" s="17"/>
      <c r="G3" s="17"/>
      <c r="H3" s="17"/>
      <c r="I3" s="17"/>
    </row>
    <row r="4" spans="1:14" ht="36.75">
      <c r="A4" s="17"/>
      <c r="B4" s="17"/>
      <c r="C4" s="17"/>
      <c r="D4" s="461"/>
      <c r="E4" s="462"/>
      <c r="F4" s="462"/>
      <c r="G4" s="17"/>
      <c r="H4" s="17"/>
      <c r="I4" s="17"/>
      <c r="J4" s="7"/>
      <c r="K4" s="7"/>
      <c r="L4" s="7"/>
    </row>
    <row r="5" spans="1:14">
      <c r="A5" s="17"/>
      <c r="B5" s="17"/>
      <c r="C5" s="17"/>
      <c r="D5" s="17"/>
      <c r="E5" s="17"/>
      <c r="F5" s="17"/>
      <c r="G5" s="17"/>
      <c r="H5" s="17"/>
      <c r="I5" s="17"/>
      <c r="J5" s="7"/>
      <c r="K5" s="7"/>
      <c r="L5" s="7"/>
    </row>
    <row r="6" spans="1:14">
      <c r="A6" s="17"/>
      <c r="B6" s="17"/>
      <c r="C6" s="17"/>
      <c r="D6" s="17"/>
      <c r="E6" s="17"/>
      <c r="F6" s="17"/>
      <c r="G6" s="17"/>
      <c r="H6" s="17"/>
      <c r="I6" s="17"/>
      <c r="J6" s="7"/>
      <c r="K6" s="7"/>
      <c r="L6" s="7"/>
    </row>
    <row r="7" spans="1:14" ht="23.25">
      <c r="A7" s="17"/>
      <c r="B7" s="463"/>
      <c r="C7" s="464"/>
      <c r="D7" s="464"/>
      <c r="E7" s="464"/>
      <c r="F7" s="464"/>
      <c r="G7" s="464"/>
      <c r="H7" s="464"/>
      <c r="I7" s="17"/>
      <c r="J7" s="35"/>
      <c r="K7" s="35"/>
      <c r="L7" s="35"/>
    </row>
    <row r="8" spans="1:14" ht="69.75" customHeight="1">
      <c r="A8" s="17"/>
      <c r="B8" s="468" t="s">
        <v>0</v>
      </c>
      <c r="C8" s="468"/>
      <c r="D8" s="468"/>
      <c r="E8" s="468"/>
      <c r="F8" s="468"/>
      <c r="G8" s="468"/>
      <c r="H8" s="468"/>
      <c r="I8" s="17"/>
    </row>
    <row r="9" spans="1:14" ht="21" customHeight="1">
      <c r="A9" s="17"/>
      <c r="B9" s="18"/>
      <c r="C9" s="17"/>
      <c r="D9" s="17"/>
      <c r="E9" s="51" t="s">
        <v>1</v>
      </c>
      <c r="F9" s="17"/>
      <c r="G9" s="17"/>
      <c r="H9" s="17"/>
      <c r="I9" s="17"/>
      <c r="J9" s="7"/>
      <c r="K9" s="7"/>
      <c r="L9" s="7"/>
    </row>
    <row r="10" spans="1:14" ht="18">
      <c r="A10" s="19"/>
      <c r="B10" s="18"/>
      <c r="C10" s="17"/>
      <c r="D10" s="17"/>
      <c r="E10" s="17"/>
      <c r="F10" s="17"/>
      <c r="G10" s="17"/>
      <c r="H10" s="17"/>
      <c r="I10" s="17"/>
      <c r="J10" s="7"/>
      <c r="K10" s="7"/>
      <c r="L10" s="7"/>
    </row>
    <row r="11" spans="1:14" ht="12" customHeight="1">
      <c r="A11" s="19"/>
      <c r="B11" s="18"/>
      <c r="C11" s="17"/>
      <c r="D11" s="17"/>
      <c r="E11" s="17"/>
      <c r="F11" s="17"/>
      <c r="G11" s="17"/>
      <c r="H11" s="17"/>
      <c r="I11" s="17"/>
      <c r="J11" s="7"/>
      <c r="K11" s="7"/>
      <c r="L11" s="7"/>
    </row>
    <row r="12" spans="1:14" ht="15">
      <c r="A12" s="17"/>
      <c r="B12" s="17"/>
      <c r="C12" s="17"/>
      <c r="D12" s="17"/>
      <c r="E12" s="184"/>
      <c r="F12" s="32"/>
      <c r="G12" s="17"/>
      <c r="H12" s="17"/>
      <c r="I12" s="17"/>
      <c r="J12" s="7"/>
      <c r="K12" s="7"/>
      <c r="L12" s="7"/>
    </row>
    <row r="13" spans="1:14">
      <c r="A13" s="17"/>
      <c r="B13" s="17"/>
      <c r="C13" s="17"/>
      <c r="D13" s="17"/>
      <c r="E13" s="17"/>
      <c r="F13" s="32"/>
      <c r="G13" s="17"/>
      <c r="H13" s="17"/>
      <c r="I13" s="17"/>
      <c r="J13" s="7"/>
      <c r="K13" s="7"/>
      <c r="L13" s="7"/>
    </row>
    <row r="14" spans="1:14">
      <c r="A14" s="17"/>
      <c r="B14" s="17"/>
      <c r="C14" s="17"/>
      <c r="D14" s="32"/>
      <c r="E14" s="50" t="s">
        <v>2</v>
      </c>
      <c r="F14" s="32"/>
      <c r="G14" s="17"/>
      <c r="H14" s="17"/>
      <c r="I14" s="17"/>
      <c r="J14" s="7"/>
      <c r="K14" s="7"/>
      <c r="L14" s="7"/>
    </row>
    <row r="15" spans="1:14">
      <c r="A15" s="17"/>
      <c r="B15" s="17"/>
      <c r="C15" s="17"/>
      <c r="D15" s="32"/>
      <c r="E15" s="31" t="s">
        <v>3</v>
      </c>
      <c r="F15" s="32"/>
      <c r="G15" s="17"/>
      <c r="H15" s="17"/>
      <c r="I15" s="17"/>
    </row>
    <row r="16" spans="1:14">
      <c r="A16" s="17"/>
      <c r="B16" s="17"/>
      <c r="C16" s="17"/>
      <c r="D16" s="33"/>
      <c r="E16" s="31" t="s">
        <v>4</v>
      </c>
      <c r="F16" s="33"/>
      <c r="G16" s="31"/>
      <c r="H16" s="17"/>
      <c r="I16" s="17"/>
      <c r="J16" s="7"/>
      <c r="K16" s="7"/>
      <c r="L16" s="7"/>
    </row>
    <row r="17" spans="1:16">
      <c r="A17" s="17"/>
      <c r="B17" s="17"/>
      <c r="C17" s="17"/>
      <c r="D17" s="31"/>
      <c r="E17" s="31" t="s">
        <v>5</v>
      </c>
      <c r="F17" s="31"/>
      <c r="G17" s="31"/>
      <c r="H17" s="17"/>
      <c r="I17" s="17"/>
      <c r="J17" s="7"/>
      <c r="K17" s="7"/>
      <c r="L17" s="7"/>
      <c r="M17" s="7"/>
    </row>
    <row r="18" spans="1:16">
      <c r="A18" s="17"/>
      <c r="B18" s="17"/>
      <c r="C18" s="17"/>
      <c r="D18" s="31"/>
      <c r="E18" s="20" t="s">
        <v>6</v>
      </c>
      <c r="F18" s="31"/>
      <c r="G18" s="31"/>
      <c r="H18" s="17"/>
      <c r="I18" s="17"/>
      <c r="J18" s="7"/>
      <c r="K18" s="7"/>
      <c r="L18" s="7"/>
      <c r="M18" s="7"/>
    </row>
    <row r="19" spans="1:16">
      <c r="A19" s="17"/>
      <c r="B19" s="17"/>
      <c r="C19" s="17"/>
      <c r="D19" s="31"/>
      <c r="E19" s="292" t="s">
        <v>7</v>
      </c>
      <c r="F19" s="31"/>
      <c r="G19" s="31"/>
      <c r="H19" s="17"/>
      <c r="I19" s="17"/>
      <c r="J19" s="7"/>
      <c r="K19" s="7"/>
      <c r="L19" s="7"/>
      <c r="M19" s="7"/>
    </row>
    <row r="20" spans="1:16">
      <c r="A20" s="17"/>
      <c r="B20" s="17"/>
      <c r="C20" s="17"/>
      <c r="D20" s="31"/>
      <c r="E20" s="31"/>
      <c r="F20" s="31"/>
      <c r="G20" s="31"/>
      <c r="H20" s="17"/>
      <c r="I20" s="17"/>
      <c r="J20" s="7"/>
      <c r="K20" s="7"/>
      <c r="L20" s="7"/>
      <c r="M20" s="7"/>
    </row>
    <row r="21" spans="1:16">
      <c r="A21" s="17"/>
      <c r="B21" s="17"/>
      <c r="C21" s="17"/>
      <c r="D21" s="31"/>
      <c r="E21" s="291" t="s">
        <v>8</v>
      </c>
      <c r="F21" s="31"/>
      <c r="G21" s="31"/>
      <c r="H21" s="17"/>
      <c r="I21" s="17"/>
      <c r="J21" s="7"/>
      <c r="K21" s="7"/>
      <c r="L21" s="7"/>
    </row>
    <row r="22" spans="1:16">
      <c r="A22" s="21"/>
      <c r="B22" s="17"/>
      <c r="C22" s="17"/>
      <c r="D22" s="17"/>
      <c r="E22" s="175">
        <v>45138</v>
      </c>
      <c r="F22" s="17"/>
      <c r="G22" s="17"/>
      <c r="H22" s="17"/>
      <c r="I22" s="17"/>
      <c r="J22" s="7"/>
      <c r="K22" s="7"/>
      <c r="L22" s="7"/>
    </row>
    <row r="23" spans="1:16" ht="6" customHeight="1">
      <c r="A23" s="47"/>
      <c r="B23" s="48"/>
      <c r="C23" s="49"/>
      <c r="D23" s="49"/>
      <c r="E23" s="49"/>
      <c r="F23" s="49"/>
      <c r="G23" s="49"/>
      <c r="H23" s="49"/>
      <c r="I23" s="49"/>
      <c r="J23" s="7"/>
      <c r="K23" s="7"/>
      <c r="L23" s="7"/>
    </row>
    <row r="24" spans="1:16" ht="107.25" customHeight="1">
      <c r="A24" s="465" t="s">
        <v>9</v>
      </c>
      <c r="B24" s="466"/>
      <c r="C24" s="466"/>
      <c r="D24" s="466"/>
      <c r="E24" s="466"/>
      <c r="F24" s="466"/>
      <c r="G24" s="466"/>
      <c r="H24" s="466"/>
      <c r="I24" s="466"/>
      <c r="J24" s="35"/>
      <c r="K24" s="35"/>
      <c r="L24" s="35"/>
    </row>
    <row r="25" spans="1:16">
      <c r="A25" s="467"/>
      <c r="B25" s="467"/>
      <c r="C25" s="467"/>
      <c r="D25" s="467"/>
      <c r="E25" s="467"/>
      <c r="F25" s="467"/>
      <c r="G25" s="467"/>
      <c r="H25" s="467"/>
      <c r="I25" s="467"/>
      <c r="J25" s="191"/>
      <c r="K25" s="191"/>
      <c r="L25" s="191"/>
      <c r="M25" s="191"/>
      <c r="N25" s="191"/>
      <c r="O25" s="191"/>
      <c r="P25" s="191"/>
    </row>
    <row r="26" spans="1:16">
      <c r="F26" s="107"/>
      <c r="G26" s="107"/>
      <c r="H26" s="4"/>
      <c r="I26" s="4"/>
      <c r="J26" s="4"/>
      <c r="K26" s="4"/>
      <c r="L26" s="4"/>
      <c r="M26" s="9"/>
      <c r="N26" s="4"/>
      <c r="O26" s="5"/>
      <c r="P26" s="4"/>
    </row>
    <row r="27" spans="1:16">
      <c r="A27" s="5"/>
    </row>
    <row r="28" spans="1:16">
      <c r="E28" s="3"/>
      <c r="F28" s="6"/>
      <c r="G28" s="6"/>
      <c r="H28" s="34"/>
      <c r="I28" s="34"/>
      <c r="J28" s="34"/>
      <c r="K28" s="34"/>
      <c r="L28" s="34"/>
      <c r="M28" s="106"/>
      <c r="N28" s="10"/>
      <c r="O28" s="35"/>
      <c r="P28" s="1"/>
    </row>
    <row r="29" spans="1:16">
      <c r="E29" s="3"/>
      <c r="F29" s="6"/>
      <c r="G29" s="6"/>
      <c r="H29" s="34"/>
      <c r="I29" s="34"/>
      <c r="J29" s="34"/>
      <c r="K29" s="34"/>
      <c r="L29" s="34"/>
      <c r="M29" s="106"/>
      <c r="N29" s="10"/>
      <c r="O29" s="35"/>
    </row>
    <row r="30" spans="1:16" ht="15">
      <c r="B30" s="1"/>
      <c r="E30" s="3"/>
      <c r="F30" s="11"/>
      <c r="G30" s="12"/>
      <c r="H30" s="12"/>
      <c r="I30" s="12"/>
      <c r="J30" s="12"/>
      <c r="K30" s="12"/>
      <c r="L30" s="12"/>
      <c r="M30" s="106"/>
      <c r="O30" s="35"/>
      <c r="P30" s="1"/>
    </row>
    <row r="31" spans="1:16">
      <c r="C31" s="1"/>
      <c r="E31" s="3"/>
      <c r="F31" s="6"/>
      <c r="G31" s="6"/>
      <c r="H31" s="6"/>
      <c r="I31" s="6"/>
      <c r="J31" s="6"/>
      <c r="K31" s="6"/>
      <c r="L31" s="6"/>
      <c r="M31" s="106"/>
    </row>
    <row r="32" spans="1:16">
      <c r="A32" s="5"/>
    </row>
    <row r="33" spans="1:16">
      <c r="E33" s="3"/>
      <c r="F33" s="6"/>
      <c r="G33" s="6"/>
      <c r="H33" s="34"/>
      <c r="I33" s="34"/>
      <c r="J33" s="34"/>
      <c r="K33" s="34"/>
      <c r="L33" s="34"/>
      <c r="M33" s="106"/>
      <c r="N33" s="10"/>
      <c r="O33" s="35"/>
      <c r="P33" s="1"/>
    </row>
    <row r="34" spans="1:16">
      <c r="E34" s="3"/>
      <c r="F34" s="6"/>
      <c r="G34" s="6"/>
      <c r="H34" s="34"/>
      <c r="I34" s="34"/>
      <c r="J34" s="34"/>
      <c r="K34" s="34"/>
      <c r="L34" s="34"/>
      <c r="M34" s="106"/>
      <c r="P34" s="1"/>
    </row>
    <row r="35" spans="1:16">
      <c r="E35" s="3"/>
      <c r="F35" s="6"/>
      <c r="G35" s="6"/>
      <c r="H35" s="34"/>
      <c r="I35" s="34"/>
      <c r="J35" s="34"/>
      <c r="K35" s="34"/>
      <c r="L35" s="34"/>
      <c r="M35" s="106"/>
      <c r="P35" s="1"/>
    </row>
    <row r="36" spans="1:16">
      <c r="B36" s="1"/>
      <c r="E36" s="3"/>
      <c r="F36" s="6"/>
      <c r="G36" s="6"/>
      <c r="H36" s="34"/>
      <c r="I36" s="34"/>
      <c r="J36" s="34"/>
      <c r="K36" s="34"/>
      <c r="L36" s="34"/>
      <c r="M36" s="106"/>
      <c r="N36" s="10"/>
      <c r="O36" s="35"/>
    </row>
    <row r="37" spans="1:16">
      <c r="B37" s="1"/>
      <c r="E37" s="3"/>
      <c r="F37" s="6"/>
      <c r="G37" s="6"/>
      <c r="H37" s="34"/>
      <c r="I37" s="34"/>
      <c r="J37" s="34"/>
      <c r="K37" s="34"/>
      <c r="L37" s="34"/>
      <c r="M37" s="106"/>
      <c r="N37" s="10"/>
      <c r="O37" s="35"/>
    </row>
    <row r="38" spans="1:16" ht="15">
      <c r="E38" s="3"/>
      <c r="F38" s="11"/>
      <c r="G38" s="11"/>
      <c r="H38" s="12"/>
      <c r="I38" s="12"/>
      <c r="J38" s="12"/>
      <c r="K38" s="12"/>
      <c r="L38" s="12"/>
      <c r="M38" s="106"/>
      <c r="O38" s="35"/>
      <c r="P38" s="1"/>
    </row>
    <row r="39" spans="1:16">
      <c r="C39" s="1"/>
      <c r="E39" s="3"/>
      <c r="F39" s="6"/>
      <c r="G39" s="6"/>
      <c r="H39" s="6"/>
      <c r="I39" s="6"/>
      <c r="J39" s="6"/>
      <c r="K39" s="6"/>
      <c r="L39" s="6"/>
      <c r="M39" s="106"/>
    </row>
    <row r="40" spans="1:16">
      <c r="A40" s="5"/>
    </row>
    <row r="41" spans="1:16">
      <c r="E41" s="3"/>
      <c r="F41" s="6"/>
      <c r="G41" s="6"/>
      <c r="H41" s="34"/>
      <c r="I41" s="34"/>
      <c r="J41" s="34"/>
      <c r="K41" s="34"/>
      <c r="L41" s="34"/>
      <c r="M41" s="106"/>
      <c r="N41" s="10"/>
      <c r="O41" s="35"/>
      <c r="P41" s="1"/>
    </row>
    <row r="42" spans="1:16">
      <c r="E42" s="3"/>
      <c r="F42" s="6"/>
      <c r="G42" s="6"/>
      <c r="H42" s="34"/>
      <c r="I42" s="34"/>
      <c r="J42" s="34"/>
      <c r="K42" s="34"/>
      <c r="L42" s="34"/>
      <c r="M42" s="106"/>
      <c r="N42" s="10"/>
      <c r="O42" s="35"/>
      <c r="P42" s="1"/>
    </row>
    <row r="43" spans="1:16">
      <c r="E43" s="3"/>
      <c r="F43" s="6"/>
      <c r="G43" s="6"/>
      <c r="H43" s="34"/>
      <c r="I43" s="34"/>
      <c r="J43" s="34"/>
      <c r="K43" s="34"/>
      <c r="L43" s="34"/>
      <c r="M43" s="106"/>
      <c r="O43" s="35"/>
      <c r="P43" s="1"/>
    </row>
    <row r="44" spans="1:16">
      <c r="E44" s="3"/>
      <c r="F44" s="6"/>
      <c r="G44" s="6"/>
      <c r="H44" s="34"/>
      <c r="I44" s="34"/>
      <c r="J44" s="34"/>
      <c r="K44" s="34"/>
      <c r="L44" s="34"/>
      <c r="M44" s="106"/>
      <c r="O44" s="35"/>
      <c r="P44" s="1"/>
    </row>
    <row r="45" spans="1:16" ht="15">
      <c r="E45" s="3"/>
      <c r="F45" s="11"/>
      <c r="G45" s="11"/>
      <c r="H45" s="12"/>
      <c r="I45" s="12"/>
      <c r="J45" s="12"/>
      <c r="K45" s="12"/>
      <c r="L45" s="12"/>
      <c r="M45" s="106"/>
      <c r="O45" s="35"/>
      <c r="P45" s="1"/>
    </row>
    <row r="46" spans="1:16">
      <c r="C46" s="1"/>
      <c r="E46" s="3"/>
      <c r="F46" s="34"/>
      <c r="G46" s="34"/>
      <c r="H46" s="34"/>
      <c r="I46" s="34"/>
      <c r="J46" s="34"/>
      <c r="K46" s="34"/>
      <c r="L46" s="34"/>
      <c r="M46" s="106"/>
      <c r="O46" s="35"/>
    </row>
    <row r="47" spans="1:16">
      <c r="A47" s="5"/>
    </row>
    <row r="48" spans="1:16">
      <c r="B48" s="1"/>
      <c r="E48" s="3"/>
      <c r="F48" s="6"/>
      <c r="G48" s="6"/>
      <c r="H48" s="34"/>
      <c r="I48" s="34"/>
      <c r="J48" s="34"/>
      <c r="K48" s="34"/>
      <c r="L48" s="34"/>
      <c r="M48" s="106"/>
      <c r="P48" s="1"/>
    </row>
    <row r="49" spans="1:16" ht="15">
      <c r="B49" s="1"/>
      <c r="E49" s="3"/>
      <c r="F49" s="11"/>
      <c r="G49" s="11"/>
      <c r="H49" s="12"/>
      <c r="I49" s="12"/>
      <c r="J49" s="12"/>
      <c r="K49" s="12"/>
      <c r="L49" s="12"/>
      <c r="M49" s="106"/>
      <c r="P49" s="1"/>
    </row>
    <row r="50" spans="1:16">
      <c r="C50" s="1"/>
      <c r="E50" s="3"/>
      <c r="F50" s="34"/>
      <c r="G50" s="34"/>
      <c r="H50" s="34"/>
      <c r="I50" s="34"/>
      <c r="J50" s="34"/>
      <c r="K50" s="34"/>
      <c r="L50" s="34"/>
      <c r="M50" s="106"/>
      <c r="P50" s="1"/>
    </row>
    <row r="51" spans="1:16" s="5" customFormat="1">
      <c r="E51" s="191"/>
      <c r="F51" s="8"/>
      <c r="G51" s="8"/>
      <c r="H51" s="8"/>
      <c r="I51" s="8"/>
      <c r="J51" s="8"/>
      <c r="K51" s="8"/>
      <c r="L51" s="8"/>
      <c r="M51" s="13"/>
    </row>
    <row r="52" spans="1:16">
      <c r="F52" s="6"/>
      <c r="G52" s="35"/>
      <c r="H52" s="35"/>
      <c r="I52" s="35"/>
      <c r="J52" s="35"/>
      <c r="K52" s="35"/>
      <c r="L52" s="35"/>
    </row>
    <row r="55" spans="1:16">
      <c r="A55" s="5"/>
      <c r="B55" s="5"/>
      <c r="C55" s="5"/>
      <c r="D55" s="5"/>
      <c r="E55" s="5"/>
      <c r="F55" s="5"/>
      <c r="G55" s="5"/>
      <c r="H55" s="5"/>
      <c r="I55" s="5"/>
      <c r="J55" s="5"/>
      <c r="K55" s="5"/>
      <c r="L55" s="5"/>
      <c r="M55" s="5"/>
      <c r="N55" s="5"/>
    </row>
    <row r="56" spans="1:16">
      <c r="F56" s="107"/>
      <c r="G56" s="107"/>
      <c r="H56" s="4"/>
      <c r="I56" s="4"/>
      <c r="J56" s="4"/>
      <c r="K56" s="4"/>
      <c r="L56" s="4"/>
      <c r="M56" s="9"/>
      <c r="N56" s="5"/>
    </row>
    <row r="57" spans="1:16">
      <c r="A57" s="5"/>
    </row>
    <row r="58" spans="1:16">
      <c r="E58" s="3"/>
      <c r="F58" s="36"/>
      <c r="G58" s="36"/>
      <c r="H58" s="36"/>
      <c r="I58" s="36"/>
      <c r="J58" s="36"/>
      <c r="K58" s="36"/>
      <c r="L58" s="36"/>
      <c r="M58" s="14"/>
    </row>
    <row r="59" spans="1:16">
      <c r="E59" s="3"/>
      <c r="F59" s="6"/>
      <c r="G59" s="6"/>
      <c r="H59" s="6"/>
      <c r="I59" s="6"/>
      <c r="J59" s="6"/>
      <c r="K59" s="6"/>
      <c r="L59" s="6"/>
      <c r="M59" s="14"/>
    </row>
    <row r="60" spans="1:16">
      <c r="B60" s="1"/>
      <c r="E60" s="3"/>
      <c r="F60" s="6"/>
      <c r="G60" s="6"/>
      <c r="H60" s="6"/>
      <c r="I60" s="6"/>
      <c r="J60" s="6"/>
      <c r="K60" s="6"/>
      <c r="L60" s="6"/>
      <c r="M60" s="14"/>
    </row>
    <row r="61" spans="1:16">
      <c r="C61" s="1"/>
      <c r="E61" s="3"/>
      <c r="F61" s="6"/>
      <c r="G61" s="6"/>
      <c r="H61" s="6"/>
      <c r="I61" s="6"/>
      <c r="J61" s="6"/>
      <c r="K61" s="6"/>
      <c r="L61" s="6"/>
      <c r="M61" s="106"/>
    </row>
    <row r="62" spans="1:16">
      <c r="A62" s="5"/>
      <c r="M62" s="15"/>
    </row>
    <row r="63" spans="1:16">
      <c r="E63" s="3"/>
      <c r="F63" s="36"/>
      <c r="G63" s="36"/>
      <c r="H63" s="36"/>
      <c r="I63" s="36"/>
      <c r="J63" s="36"/>
      <c r="K63" s="36"/>
      <c r="L63" s="36"/>
      <c r="M63" s="14"/>
    </row>
    <row r="64" spans="1:16">
      <c r="E64" s="3"/>
      <c r="F64" s="6"/>
      <c r="G64" s="6"/>
      <c r="H64" s="6"/>
      <c r="I64" s="6"/>
      <c r="J64" s="6"/>
      <c r="K64" s="6"/>
      <c r="L64" s="6"/>
      <c r="M64" s="14"/>
    </row>
    <row r="65" spans="1:13">
      <c r="E65" s="3"/>
      <c r="F65" s="6"/>
      <c r="G65" s="6"/>
      <c r="H65" s="6"/>
      <c r="I65" s="6"/>
      <c r="J65" s="6"/>
      <c r="K65" s="6"/>
      <c r="L65" s="6"/>
      <c r="M65" s="14"/>
    </row>
    <row r="66" spans="1:13">
      <c r="B66" s="1"/>
      <c r="E66" s="3"/>
      <c r="F66" s="6"/>
      <c r="G66" s="6"/>
      <c r="H66" s="6"/>
      <c r="I66" s="6"/>
      <c r="J66" s="6"/>
      <c r="K66" s="6"/>
      <c r="L66" s="6"/>
      <c r="M66" s="14"/>
    </row>
    <row r="67" spans="1:13">
      <c r="B67" s="1"/>
      <c r="E67" s="3"/>
      <c r="F67" s="6"/>
      <c r="G67" s="6"/>
      <c r="H67" s="6"/>
      <c r="I67" s="6"/>
      <c r="J67" s="6"/>
      <c r="K67" s="6"/>
      <c r="L67" s="6"/>
      <c r="M67" s="14"/>
    </row>
    <row r="68" spans="1:13">
      <c r="E68" s="3"/>
      <c r="F68" s="6"/>
      <c r="G68" s="6"/>
      <c r="H68" s="6"/>
      <c r="I68" s="6"/>
      <c r="J68" s="6"/>
      <c r="K68" s="6"/>
      <c r="L68" s="6"/>
      <c r="M68" s="14"/>
    </row>
    <row r="69" spans="1:13">
      <c r="C69" s="1"/>
      <c r="E69" s="3"/>
      <c r="F69" s="6"/>
      <c r="G69" s="6"/>
      <c r="H69" s="6"/>
      <c r="I69" s="6"/>
      <c r="J69" s="6"/>
      <c r="K69" s="6"/>
      <c r="L69" s="6"/>
      <c r="M69" s="106"/>
    </row>
    <row r="70" spans="1:13">
      <c r="A70" s="5"/>
      <c r="M70" s="15"/>
    </row>
    <row r="71" spans="1:13">
      <c r="E71" s="3"/>
      <c r="F71" s="36"/>
      <c r="G71" s="36"/>
      <c r="H71" s="36"/>
      <c r="I71" s="36"/>
      <c r="J71" s="36"/>
      <c r="K71" s="36"/>
      <c r="L71" s="36"/>
      <c r="M71" s="14"/>
    </row>
    <row r="72" spans="1:13">
      <c r="E72" s="3"/>
      <c r="F72" s="6"/>
      <c r="G72" s="6"/>
      <c r="H72" s="6"/>
      <c r="I72" s="6"/>
      <c r="J72" s="6"/>
      <c r="K72" s="6"/>
      <c r="L72" s="6"/>
      <c r="M72" s="14"/>
    </row>
    <row r="73" spans="1:13">
      <c r="E73" s="3"/>
      <c r="F73" s="6"/>
      <c r="G73" s="6"/>
      <c r="H73" s="6"/>
      <c r="I73" s="6"/>
      <c r="J73" s="6"/>
      <c r="K73" s="6"/>
      <c r="L73" s="6"/>
      <c r="M73" s="14"/>
    </row>
    <row r="74" spans="1:13">
      <c r="E74" s="3"/>
      <c r="F74" s="6"/>
      <c r="G74" s="6"/>
      <c r="H74" s="6"/>
      <c r="I74" s="6"/>
      <c r="J74" s="6"/>
      <c r="K74" s="6"/>
      <c r="L74" s="6"/>
      <c r="M74" s="14"/>
    </row>
    <row r="75" spans="1:13">
      <c r="E75" s="3"/>
      <c r="F75" s="6"/>
      <c r="G75" s="6"/>
      <c r="H75" s="6"/>
      <c r="I75" s="6"/>
      <c r="J75" s="6"/>
      <c r="K75" s="6"/>
      <c r="L75" s="6"/>
      <c r="M75" s="14"/>
    </row>
    <row r="76" spans="1:13">
      <c r="C76" s="1"/>
      <c r="E76" s="3"/>
      <c r="F76" s="6"/>
      <c r="G76" s="6"/>
      <c r="H76" s="6"/>
      <c r="I76" s="6"/>
      <c r="J76" s="6"/>
      <c r="K76" s="6"/>
      <c r="L76" s="6"/>
      <c r="M76" s="106"/>
    </row>
    <row r="77" spans="1:13">
      <c r="A77" s="5"/>
      <c r="M77" s="15"/>
    </row>
    <row r="78" spans="1:13">
      <c r="B78" s="1"/>
      <c r="E78" s="3"/>
      <c r="F78" s="36"/>
      <c r="G78" s="36"/>
      <c r="H78" s="36"/>
      <c r="I78" s="36"/>
      <c r="J78" s="36"/>
      <c r="K78" s="36"/>
      <c r="L78" s="36"/>
      <c r="M78" s="14"/>
    </row>
    <row r="79" spans="1:13">
      <c r="B79" s="1"/>
      <c r="E79" s="3"/>
      <c r="F79" s="6"/>
      <c r="G79" s="6"/>
      <c r="H79" s="6"/>
      <c r="I79" s="6"/>
      <c r="J79" s="6"/>
      <c r="K79" s="6"/>
      <c r="L79" s="6"/>
      <c r="M79" s="14"/>
    </row>
    <row r="80" spans="1:13">
      <c r="C80" s="1"/>
      <c r="E80" s="3"/>
      <c r="F80" s="6"/>
      <c r="G80" s="6"/>
      <c r="H80" s="6"/>
      <c r="I80" s="6"/>
      <c r="J80" s="6"/>
      <c r="K80" s="6"/>
      <c r="L80" s="6"/>
      <c r="M80" s="106"/>
    </row>
    <row r="81" spans="1:21" s="5" customFormat="1">
      <c r="E81" s="191"/>
      <c r="F81" s="8"/>
      <c r="G81" s="8"/>
      <c r="H81" s="8"/>
      <c r="I81" s="8"/>
      <c r="J81" s="8"/>
      <c r="K81" s="8"/>
      <c r="L81" s="8"/>
      <c r="M81" s="13"/>
      <c r="R81"/>
      <c r="S81"/>
      <c r="T81"/>
      <c r="U81"/>
    </row>
    <row r="84" spans="1:21">
      <c r="A84" s="460"/>
      <c r="B84" s="460"/>
      <c r="C84" s="460"/>
      <c r="D84" s="460"/>
      <c r="E84" s="460"/>
      <c r="F84" s="460"/>
      <c r="G84" s="460"/>
      <c r="H84" s="460"/>
      <c r="I84" s="460"/>
      <c r="J84" s="460"/>
      <c r="K84" s="460"/>
      <c r="L84" s="460"/>
      <c r="M84" s="460"/>
    </row>
    <row r="85" spans="1:21">
      <c r="F85" s="107"/>
      <c r="G85" s="107"/>
      <c r="H85" s="4"/>
      <c r="I85" s="4"/>
      <c r="J85" s="4"/>
      <c r="K85" s="4"/>
      <c r="L85" s="4"/>
      <c r="M85" s="9"/>
    </row>
    <row r="86" spans="1:21">
      <c r="A86" s="5"/>
    </row>
    <row r="87" spans="1:21">
      <c r="E87" s="3"/>
      <c r="F87" s="36"/>
      <c r="G87" s="36"/>
      <c r="H87" s="36"/>
      <c r="I87" s="36"/>
      <c r="J87" s="36"/>
      <c r="K87" s="36"/>
      <c r="L87" s="36"/>
      <c r="M87" s="106"/>
    </row>
    <row r="88" spans="1:21">
      <c r="E88" s="3"/>
      <c r="F88" s="34"/>
      <c r="G88" s="34"/>
      <c r="H88" s="34"/>
      <c r="I88" s="34"/>
      <c r="J88" s="34"/>
      <c r="K88" s="34"/>
      <c r="L88" s="34"/>
      <c r="M88" s="106"/>
    </row>
    <row r="89" spans="1:21" ht="15">
      <c r="B89" s="1"/>
      <c r="E89" s="3"/>
      <c r="F89" s="12"/>
      <c r="G89" s="12"/>
      <c r="H89" s="12"/>
      <c r="I89" s="12"/>
      <c r="J89" s="12"/>
      <c r="K89" s="12"/>
      <c r="L89" s="12"/>
      <c r="M89" s="106"/>
    </row>
    <row r="90" spans="1:21">
      <c r="C90" s="1"/>
      <c r="E90" s="3"/>
      <c r="F90" s="6"/>
      <c r="G90" s="6"/>
      <c r="H90" s="6"/>
      <c r="I90" s="6"/>
      <c r="J90" s="6"/>
      <c r="K90" s="6"/>
      <c r="L90" s="6"/>
      <c r="M90" s="106"/>
    </row>
    <row r="91" spans="1:21">
      <c r="A91" s="5"/>
    </row>
    <row r="92" spans="1:21">
      <c r="E92" s="3"/>
      <c r="F92" s="36"/>
      <c r="G92" s="36"/>
      <c r="H92" s="36"/>
      <c r="I92" s="36"/>
      <c r="J92" s="36"/>
      <c r="K92" s="36"/>
      <c r="L92" s="36"/>
      <c r="M92" s="106"/>
    </row>
    <row r="93" spans="1:21">
      <c r="E93" s="3"/>
      <c r="F93" s="34"/>
      <c r="G93" s="34"/>
      <c r="H93" s="34"/>
      <c r="I93" s="34"/>
      <c r="J93" s="34"/>
      <c r="K93" s="34"/>
      <c r="L93" s="34"/>
      <c r="M93" s="106"/>
    </row>
    <row r="94" spans="1:21">
      <c r="E94" s="3"/>
      <c r="F94" s="34"/>
      <c r="G94" s="34"/>
      <c r="H94" s="34"/>
      <c r="I94" s="34"/>
      <c r="J94" s="34"/>
      <c r="K94" s="34"/>
      <c r="L94" s="34"/>
      <c r="M94" s="106"/>
    </row>
    <row r="95" spans="1:21">
      <c r="B95" s="1"/>
      <c r="E95" s="3"/>
      <c r="F95" s="34"/>
      <c r="G95" s="34"/>
      <c r="H95" s="34"/>
      <c r="I95" s="34"/>
      <c r="J95" s="34"/>
      <c r="K95" s="34"/>
      <c r="L95" s="34"/>
      <c r="M95" s="106"/>
    </row>
    <row r="96" spans="1:21">
      <c r="B96" s="1"/>
      <c r="E96" s="3"/>
      <c r="F96" s="34"/>
      <c r="G96" s="34"/>
      <c r="H96" s="34"/>
      <c r="I96" s="34"/>
      <c r="J96" s="34"/>
      <c r="K96" s="34"/>
      <c r="L96" s="34"/>
      <c r="M96" s="106"/>
    </row>
    <row r="97" spans="1:13" ht="15">
      <c r="E97" s="3"/>
      <c r="F97" s="12"/>
      <c r="G97" s="12"/>
      <c r="H97" s="12"/>
      <c r="I97" s="12"/>
      <c r="J97" s="12"/>
      <c r="K97" s="12"/>
      <c r="L97" s="12"/>
      <c r="M97" s="106"/>
    </row>
    <row r="98" spans="1:13">
      <c r="C98" s="1"/>
      <c r="E98" s="3"/>
      <c r="F98" s="6"/>
      <c r="G98" s="6"/>
      <c r="H98" s="6"/>
      <c r="I98" s="6"/>
      <c r="J98" s="6"/>
      <c r="K98" s="6"/>
      <c r="L98" s="6"/>
      <c r="M98" s="106"/>
    </row>
    <row r="99" spans="1:13">
      <c r="A99" s="5"/>
    </row>
    <row r="100" spans="1:13">
      <c r="E100" s="3"/>
      <c r="F100" s="36"/>
      <c r="G100" s="36"/>
      <c r="H100" s="36"/>
      <c r="I100" s="36"/>
      <c r="J100" s="36"/>
      <c r="K100" s="36"/>
      <c r="L100" s="36"/>
      <c r="M100" s="106"/>
    </row>
    <row r="101" spans="1:13">
      <c r="E101" s="3"/>
      <c r="F101" s="34"/>
      <c r="G101" s="34"/>
      <c r="H101" s="34"/>
      <c r="I101" s="34"/>
      <c r="J101" s="34"/>
      <c r="K101" s="34"/>
      <c r="L101" s="34"/>
      <c r="M101" s="106"/>
    </row>
    <row r="102" spans="1:13">
      <c r="E102" s="3"/>
      <c r="F102" s="34"/>
      <c r="G102" s="34"/>
      <c r="H102" s="34"/>
      <c r="I102" s="34"/>
      <c r="J102" s="34"/>
      <c r="K102" s="34"/>
      <c r="L102" s="34"/>
      <c r="M102" s="106"/>
    </row>
    <row r="103" spans="1:13">
      <c r="E103" s="3"/>
      <c r="F103" s="34"/>
      <c r="G103" s="34"/>
      <c r="H103" s="34"/>
      <c r="I103" s="34"/>
      <c r="J103" s="34"/>
      <c r="K103" s="34"/>
      <c r="L103" s="34"/>
      <c r="M103" s="106"/>
    </row>
    <row r="104" spans="1:13" ht="15">
      <c r="E104" s="3"/>
      <c r="F104" s="12"/>
      <c r="G104" s="12"/>
      <c r="H104" s="12"/>
      <c r="I104" s="12"/>
      <c r="J104" s="12"/>
      <c r="K104" s="12"/>
      <c r="L104" s="12"/>
      <c r="M104" s="106"/>
    </row>
    <row r="105" spans="1:13">
      <c r="C105" s="1"/>
      <c r="E105" s="3"/>
      <c r="F105" s="6"/>
      <c r="G105" s="6"/>
      <c r="H105" s="6"/>
      <c r="I105" s="6"/>
      <c r="J105" s="6"/>
      <c r="K105" s="6"/>
      <c r="L105" s="6"/>
      <c r="M105" s="106"/>
    </row>
    <row r="106" spans="1:13">
      <c r="A106" s="5"/>
    </row>
    <row r="107" spans="1:13">
      <c r="B107" s="1"/>
      <c r="E107" s="3"/>
      <c r="F107" s="36"/>
      <c r="G107" s="36"/>
      <c r="H107" s="36"/>
      <c r="I107" s="36"/>
      <c r="J107" s="36"/>
      <c r="K107" s="36"/>
      <c r="L107" s="36"/>
      <c r="M107" s="106"/>
    </row>
    <row r="108" spans="1:13" ht="15">
      <c r="B108" s="1"/>
      <c r="E108" s="3"/>
      <c r="F108" s="12"/>
      <c r="G108" s="12"/>
      <c r="H108" s="12"/>
      <c r="I108" s="12"/>
      <c r="J108" s="12"/>
      <c r="K108" s="12"/>
      <c r="L108" s="12"/>
      <c r="M108" s="106"/>
    </row>
    <row r="109" spans="1:13">
      <c r="C109" s="1"/>
      <c r="E109" s="3"/>
      <c r="F109" s="6"/>
      <c r="G109" s="6"/>
      <c r="H109" s="6"/>
      <c r="I109" s="6"/>
      <c r="J109" s="6"/>
      <c r="K109" s="6"/>
      <c r="L109" s="6"/>
      <c r="M109" s="106"/>
    </row>
    <row r="110" spans="1:13" s="5" customFormat="1">
      <c r="E110" s="191"/>
      <c r="F110" s="16"/>
      <c r="G110" s="16"/>
      <c r="H110" s="16"/>
      <c r="I110" s="16"/>
      <c r="J110" s="16"/>
      <c r="K110" s="16"/>
      <c r="L110" s="16"/>
      <c r="M110" s="13"/>
    </row>
    <row r="121" spans="1:13">
      <c r="A121" s="1"/>
      <c r="F121" s="85"/>
      <c r="G121" s="85"/>
      <c r="H121" s="85"/>
      <c r="I121" s="85"/>
      <c r="J121" s="85"/>
      <c r="K121" s="85"/>
      <c r="L121" s="85"/>
      <c r="M121" s="37"/>
    </row>
  </sheetData>
  <mergeCells count="7">
    <mergeCell ref="A1:I1"/>
    <mergeCell ref="A84:M84"/>
    <mergeCell ref="D4:F4"/>
    <mergeCell ref="B7:H7"/>
    <mergeCell ref="A24:I24"/>
    <mergeCell ref="A25:I25"/>
    <mergeCell ref="B8:H8"/>
  </mergeCells>
  <phoneticPr fontId="14" type="noConversion"/>
  <pageMargins left="0.7" right="0.7" top="0.75" bottom="0.75" header="0.3" footer="0.3"/>
  <pageSetup scale="40" orientation="landscape" verticalDpi="200" r:id="rId1"/>
  <headerFooter alignWithMargins="0">
    <oddFooter xml:space="preserve">&amp;R_x000D_&amp;1#&amp;"Calibri"&amp;10&amp;KA80000 Internal Use Only </oddFooter>
  </headerFooter>
  <rowBreaks count="1" manualBreakCount="1">
    <brk id="3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1BEC-A0C7-46A0-846E-4C01CEF273B9}">
  <sheetPr>
    <pageSetUpPr fitToPage="1"/>
  </sheetPr>
  <dimension ref="A1:K64"/>
  <sheetViews>
    <sheetView showGridLines="0" topLeftCell="A10" workbookViewId="0">
      <selection activeCell="C12" sqref="C12"/>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s>
  <sheetData>
    <row r="1" spans="1:11">
      <c r="A1" s="490" t="s">
        <v>0</v>
      </c>
      <c r="B1" s="490"/>
      <c r="C1" s="490"/>
      <c r="D1" s="490"/>
      <c r="E1" s="490"/>
      <c r="F1" s="490"/>
      <c r="G1" s="490"/>
      <c r="H1" s="490"/>
      <c r="I1" s="490"/>
      <c r="J1" s="490"/>
      <c r="K1" s="490"/>
    </row>
    <row r="2" spans="1:11" ht="34.15" customHeight="1">
      <c r="A2" s="491"/>
      <c r="B2" s="491"/>
      <c r="C2" s="491"/>
      <c r="D2" s="491"/>
      <c r="E2" s="491"/>
      <c r="F2" s="491"/>
      <c r="G2" s="491"/>
      <c r="H2" s="491"/>
      <c r="I2" s="491"/>
      <c r="J2" s="491"/>
      <c r="K2" s="491"/>
    </row>
    <row r="3" spans="1:11">
      <c r="A3" s="492"/>
      <c r="B3" s="492"/>
      <c r="C3" s="492"/>
      <c r="D3" s="492"/>
      <c r="E3" s="492"/>
      <c r="F3" s="492"/>
      <c r="G3" s="492"/>
      <c r="H3" s="492"/>
      <c r="I3" s="492"/>
      <c r="J3" s="492"/>
      <c r="K3" s="492"/>
    </row>
    <row r="4" spans="1:11" ht="30" customHeight="1">
      <c r="A4" s="493" t="s">
        <v>30</v>
      </c>
      <c r="B4" s="493"/>
      <c r="C4" s="493"/>
      <c r="D4" s="493"/>
      <c r="E4" s="493"/>
      <c r="F4" s="493"/>
      <c r="G4" s="493"/>
      <c r="H4" s="493"/>
      <c r="I4" s="493"/>
      <c r="J4" s="5"/>
      <c r="K4" s="56"/>
    </row>
    <row r="5" spans="1:11">
      <c r="A5" s="491"/>
      <c r="B5" s="491"/>
      <c r="C5" s="491"/>
      <c r="D5" s="491"/>
      <c r="E5" s="491"/>
      <c r="F5" s="491"/>
      <c r="G5" s="491"/>
      <c r="H5" s="491"/>
      <c r="I5"/>
      <c r="J5" s="5"/>
      <c r="K5" s="56"/>
    </row>
    <row r="6" spans="1:11">
      <c r="A6" s="494" t="s">
        <v>31</v>
      </c>
      <c r="B6" s="494"/>
      <c r="C6" s="494"/>
      <c r="D6" s="494"/>
      <c r="E6" s="494"/>
      <c r="F6" s="494"/>
      <c r="G6" s="494"/>
      <c r="H6" s="494"/>
      <c r="I6" s="190"/>
      <c r="J6" s="5"/>
      <c r="K6" s="56"/>
    </row>
    <row r="7" spans="1:11">
      <c r="A7" s="495"/>
      <c r="B7" s="495"/>
      <c r="C7" s="495"/>
      <c r="D7" s="495"/>
      <c r="E7" s="495"/>
      <c r="F7" s="495"/>
      <c r="G7" s="495"/>
      <c r="H7" s="495"/>
      <c r="I7" s="173"/>
      <c r="J7" s="107"/>
      <c r="K7" s="56"/>
    </row>
    <row r="8" spans="1:11">
      <c r="A8" s="489" t="s">
        <v>93</v>
      </c>
      <c r="B8" s="489"/>
      <c r="C8" s="489"/>
      <c r="D8" s="489"/>
      <c r="E8" s="489"/>
      <c r="F8" s="489"/>
      <c r="G8" s="489"/>
      <c r="H8" s="489"/>
      <c r="I8" s="5"/>
      <c r="J8" s="5"/>
      <c r="K8" s="56"/>
    </row>
    <row r="9" spans="1:11" ht="13.5" thickBot="1">
      <c r="A9" s="487" t="s">
        <v>11</v>
      </c>
      <c r="B9" s="487" t="s">
        <v>33</v>
      </c>
      <c r="C9" s="253"/>
      <c r="D9" s="253" t="s">
        <v>12</v>
      </c>
      <c r="E9" s="254"/>
      <c r="F9" s="253"/>
      <c r="G9" s="253" t="s">
        <v>13</v>
      </c>
      <c r="H9" s="253"/>
      <c r="I9"/>
      <c r="J9" s="107"/>
      <c r="K9" s="56"/>
    </row>
    <row r="10" spans="1:11" ht="39" thickTop="1">
      <c r="A10" s="488"/>
      <c r="B10" s="488"/>
      <c r="C10" s="256" t="s">
        <v>14</v>
      </c>
      <c r="D10" s="256" t="s">
        <v>15</v>
      </c>
      <c r="E10" s="257" t="s">
        <v>16</v>
      </c>
      <c r="F10" s="256" t="s">
        <v>34</v>
      </c>
      <c r="G10" s="256" t="s">
        <v>15</v>
      </c>
      <c r="H10" s="256" t="s">
        <v>35</v>
      </c>
      <c r="I10" s="43"/>
      <c r="J10" s="43"/>
      <c r="K10" s="109"/>
    </row>
    <row r="11" spans="1:11" ht="13.5" thickBot="1">
      <c r="A11" s="484" t="s">
        <v>36</v>
      </c>
      <c r="B11" s="192" t="s">
        <v>37</v>
      </c>
      <c r="C11" s="192">
        <v>16217890.452000001</v>
      </c>
      <c r="D11" s="192">
        <v>17464539.521117803</v>
      </c>
      <c r="E11" s="95">
        <v>1.0768687563162116</v>
      </c>
      <c r="F11" s="192">
        <v>53977377.429689527</v>
      </c>
      <c r="G11" s="192">
        <v>16765957.940273089</v>
      </c>
      <c r="H11" s="94">
        <v>0.31061082880716617</v>
      </c>
      <c r="I11" s="186"/>
      <c r="J11" s="186"/>
      <c r="K11" s="110"/>
    </row>
    <row r="12" spans="1:11" ht="13.5" thickBot="1">
      <c r="A12" s="484"/>
      <c r="B12" s="192" t="s">
        <v>38</v>
      </c>
      <c r="C12" s="192">
        <v>11954186.998299997</v>
      </c>
      <c r="D12" s="192">
        <v>12800161.433432393</v>
      </c>
      <c r="E12" s="95">
        <v>1.0707680443055392</v>
      </c>
      <c r="F12" s="192">
        <v>30239803.032836415</v>
      </c>
      <c r="G12" s="192">
        <v>10240129.146745915</v>
      </c>
      <c r="H12" s="94">
        <v>0.33863081500982306</v>
      </c>
      <c r="I12" s="186"/>
      <c r="J12" s="344"/>
      <c r="K12" s="57"/>
    </row>
    <row r="13" spans="1:11">
      <c r="A13" s="485"/>
      <c r="B13" s="203" t="s">
        <v>39</v>
      </c>
      <c r="C13" s="203">
        <v>0</v>
      </c>
      <c r="D13" s="203">
        <v>0</v>
      </c>
      <c r="E13" s="206" t="s">
        <v>40</v>
      </c>
      <c r="F13" s="203">
        <v>19454539.392000027</v>
      </c>
      <c r="G13" s="203">
        <v>0</v>
      </c>
      <c r="H13" s="205" t="s">
        <v>40</v>
      </c>
      <c r="I13" s="186"/>
      <c r="J13" s="186"/>
      <c r="K13" s="57"/>
    </row>
    <row r="14" spans="1:11" ht="13.5" customHeight="1">
      <c r="A14" s="314" t="s">
        <v>41</v>
      </c>
      <c r="B14" s="315" t="s">
        <v>42</v>
      </c>
      <c r="C14" s="486" t="s">
        <v>43</v>
      </c>
      <c r="D14" s="486"/>
      <c r="E14" s="486"/>
      <c r="F14" s="486"/>
      <c r="G14" s="486"/>
      <c r="H14" s="486"/>
      <c r="I14" s="186"/>
      <c r="J14" s="186"/>
      <c r="K14" s="57"/>
    </row>
    <row r="15" spans="1:11" ht="13.5" customHeight="1" thickBot="1">
      <c r="A15" s="208" t="s">
        <v>44</v>
      </c>
      <c r="B15" s="208"/>
      <c r="C15" s="208">
        <v>28172077.450300001</v>
      </c>
      <c r="D15" s="208">
        <v>30264700.954550195</v>
      </c>
      <c r="E15" s="209">
        <v>1.0742800564829453</v>
      </c>
      <c r="F15" s="208">
        <v>103671719.85452595</v>
      </c>
      <c r="G15" s="208">
        <v>27006087.087019004</v>
      </c>
      <c r="H15" s="210">
        <v>0.26049618087665988</v>
      </c>
      <c r="I15" s="186"/>
      <c r="J15" s="186"/>
    </row>
    <row r="16" spans="1:11">
      <c r="A16" t="s">
        <v>45</v>
      </c>
      <c r="B16"/>
      <c r="C16"/>
      <c r="D16"/>
      <c r="E16"/>
      <c r="F16"/>
      <c r="G16"/>
      <c r="H16"/>
      <c r="I16"/>
      <c r="J16" s="108"/>
    </row>
    <row r="17" spans="1:11">
      <c r="A17" s="68"/>
      <c r="B17"/>
      <c r="C17"/>
      <c r="D17"/>
      <c r="E17"/>
      <c r="F17" s="84"/>
      <c r="G17"/>
      <c r="H17" s="22"/>
      <c r="I17"/>
      <c r="J17" s="108"/>
      <c r="K17" s="59"/>
    </row>
    <row r="18" spans="1:11">
      <c r="A18" s="68"/>
      <c r="B18"/>
      <c r="C18"/>
      <c r="D18"/>
      <c r="E18"/>
      <c r="F18" s="84"/>
      <c r="G18"/>
      <c r="H18"/>
      <c r="I18"/>
      <c r="J18" s="108"/>
    </row>
    <row r="19" spans="1:11">
      <c r="A19" s="5" t="s">
        <v>94</v>
      </c>
      <c r="B19" s="5"/>
      <c r="C19" s="5"/>
      <c r="D19" s="5"/>
      <c r="E19" s="5"/>
      <c r="F19" s="5"/>
      <c r="G19" s="5"/>
      <c r="H19" s="5"/>
      <c r="I19" s="5"/>
      <c r="J19" s="25"/>
    </row>
    <row r="20" spans="1:11" ht="13.5" thickBot="1">
      <c r="A20" s="487" t="s">
        <v>11</v>
      </c>
      <c r="B20" s="487" t="s">
        <v>33</v>
      </c>
      <c r="C20" s="253"/>
      <c r="D20" s="253" t="s">
        <v>12</v>
      </c>
      <c r="E20" s="254"/>
      <c r="F20" s="253"/>
      <c r="G20" s="253" t="s">
        <v>13</v>
      </c>
      <c r="H20" s="253"/>
      <c r="I20"/>
      <c r="J20" s="178"/>
      <c r="K20" s="60"/>
    </row>
    <row r="21" spans="1:11" ht="39" thickTop="1">
      <c r="A21" s="488"/>
      <c r="B21" s="488"/>
      <c r="C21" s="256" t="s">
        <v>24</v>
      </c>
      <c r="D21" s="256" t="s">
        <v>25</v>
      </c>
      <c r="E21" s="257" t="s">
        <v>16</v>
      </c>
      <c r="F21" s="256" t="s">
        <v>47</v>
      </c>
      <c r="G21" s="256" t="s">
        <v>25</v>
      </c>
      <c r="H21" s="256" t="s">
        <v>35</v>
      </c>
      <c r="I21" s="43"/>
      <c r="J21" s="43"/>
    </row>
    <row r="22" spans="1:11" ht="13.5" thickBot="1">
      <c r="A22" s="484" t="s">
        <v>36</v>
      </c>
      <c r="B22" s="192" t="s">
        <v>37</v>
      </c>
      <c r="C22" s="192">
        <v>2915.6496999999986</v>
      </c>
      <c r="D22" s="192">
        <v>3072.6791424802104</v>
      </c>
      <c r="E22" s="95">
        <v>1.0538574446992763</v>
      </c>
      <c r="F22" s="192">
        <v>8522.6147871317407</v>
      </c>
      <c r="G22" s="192">
        <v>2949.7719767810017</v>
      </c>
      <c r="H22" s="94">
        <v>0.34611114669113635</v>
      </c>
      <c r="I22" s="186"/>
      <c r="J22" s="186"/>
    </row>
    <row r="23" spans="1:11" ht="13.5" thickBot="1">
      <c r="A23" s="484"/>
      <c r="B23" s="192" t="s">
        <v>38</v>
      </c>
      <c r="C23" s="192">
        <v>2419.5427999999993</v>
      </c>
      <c r="D23" s="192">
        <v>2591.0116600972801</v>
      </c>
      <c r="E23" s="93">
        <v>1.0708682897022037</v>
      </c>
      <c r="F23" s="192">
        <v>4833.6325018933821</v>
      </c>
      <c r="G23" s="192">
        <v>2072.8093280778244</v>
      </c>
      <c r="H23" s="94">
        <v>0.42883055906006184</v>
      </c>
      <c r="I23" s="186"/>
      <c r="J23" s="186"/>
      <c r="K23" s="60"/>
    </row>
    <row r="24" spans="1:11">
      <c r="A24" s="485"/>
      <c r="B24" s="203" t="s">
        <v>39</v>
      </c>
      <c r="C24" s="203">
        <v>0</v>
      </c>
      <c r="D24" s="203">
        <v>0</v>
      </c>
      <c r="E24" s="204" t="s">
        <v>40</v>
      </c>
      <c r="F24" s="203">
        <v>181.95839999999995</v>
      </c>
      <c r="G24" s="203">
        <v>0</v>
      </c>
      <c r="H24" s="205" t="s">
        <v>40</v>
      </c>
      <c r="I24" s="186"/>
      <c r="J24" s="186"/>
      <c r="K24" s="60"/>
    </row>
    <row r="25" spans="1:11">
      <c r="A25" s="314" t="s">
        <v>41</v>
      </c>
      <c r="B25" s="316" t="s">
        <v>42</v>
      </c>
      <c r="C25" s="486" t="s">
        <v>43</v>
      </c>
      <c r="D25" s="486"/>
      <c r="E25" s="486"/>
      <c r="F25" s="486"/>
      <c r="G25" s="486"/>
      <c r="H25" s="486"/>
      <c r="I25" s="186"/>
      <c r="J25" s="186"/>
      <c r="K25" s="61"/>
    </row>
    <row r="26" spans="1:11" ht="13.5" thickBot="1">
      <c r="A26" s="208" t="s">
        <v>44</v>
      </c>
      <c r="B26" s="208"/>
      <c r="C26" s="208">
        <v>5335.1924999999974</v>
      </c>
      <c r="D26" s="208">
        <v>5663.6908025774901</v>
      </c>
      <c r="E26" s="209">
        <v>1.0615719681300146</v>
      </c>
      <c r="F26" s="208">
        <v>13538.205689025122</v>
      </c>
      <c r="G26" s="208">
        <v>5022.5813048588261</v>
      </c>
      <c r="H26" s="210">
        <v>0.37099313012583568</v>
      </c>
      <c r="I26" s="186"/>
      <c r="J26" s="186"/>
    </row>
    <row r="27" spans="1:11">
      <c r="A27" t="s">
        <v>45</v>
      </c>
      <c r="B27"/>
      <c r="C27"/>
      <c r="D27"/>
      <c r="E27" s="69"/>
      <c r="F27"/>
      <c r="G27"/>
      <c r="H27"/>
      <c r="I27"/>
      <c r="J27" s="46"/>
      <c r="K27" s="109"/>
    </row>
    <row r="28" spans="1:11">
      <c r="B28"/>
      <c r="C28"/>
      <c r="D28"/>
      <c r="E28"/>
      <c r="F28"/>
      <c r="G28"/>
      <c r="H28" s="187"/>
      <c r="I28"/>
      <c r="J28" s="44"/>
    </row>
    <row r="29" spans="1:11">
      <c r="A29" s="68"/>
      <c r="B29"/>
      <c r="C29"/>
      <c r="D29"/>
      <c r="E29"/>
      <c r="F29"/>
      <c r="G29"/>
      <c r="H29"/>
      <c r="I29"/>
      <c r="J29" s="44"/>
      <c r="K29" s="63"/>
    </row>
    <row r="30" spans="1:11" ht="15">
      <c r="C30" s="54"/>
      <c r="D30" s="54"/>
      <c r="E30" s="74"/>
      <c r="F30" s="55"/>
      <c r="G30" s="74"/>
      <c r="H30" s="66"/>
      <c r="I30" s="66"/>
      <c r="J30" s="73"/>
      <c r="K30" s="64"/>
    </row>
    <row r="31" spans="1:11">
      <c r="A31" s="5" t="s">
        <v>50</v>
      </c>
      <c r="B31" s="5"/>
      <c r="C31" s="5"/>
      <c r="D31" s="5"/>
      <c r="E31" s="5"/>
      <c r="F31" s="74"/>
      <c r="G31" s="74"/>
      <c r="H31" s="180"/>
      <c r="I31" s="180"/>
      <c r="J31" s="74"/>
      <c r="K31" s="62"/>
    </row>
    <row r="32" spans="1:11" ht="26.25" thickBot="1">
      <c r="A32" s="253" t="s">
        <v>51</v>
      </c>
      <c r="B32" s="253" t="s">
        <v>52</v>
      </c>
      <c r="C32" s="253" t="s">
        <v>53</v>
      </c>
      <c r="D32" s="253" t="s">
        <v>54</v>
      </c>
      <c r="E32" s="253" t="s">
        <v>55</v>
      </c>
      <c r="F32" s="97"/>
      <c r="G32" s="98"/>
      <c r="H32" s="99"/>
      <c r="I32" s="99"/>
      <c r="J32" s="99"/>
      <c r="K32" s="62"/>
    </row>
    <row r="33" spans="1:11" ht="14.25" thickTop="1" thickBot="1">
      <c r="A33" s="39" t="s">
        <v>56</v>
      </c>
      <c r="B33" s="96">
        <v>0.05</v>
      </c>
      <c r="C33" s="96">
        <v>2E-3</v>
      </c>
      <c r="D33" s="96">
        <v>4.0000000000000001E-3</v>
      </c>
      <c r="E33" s="94">
        <v>0.96</v>
      </c>
    </row>
    <row r="34" spans="1:11" ht="13.5" thickBot="1">
      <c r="A34" s="39" t="s">
        <v>57</v>
      </c>
      <c r="B34" s="96">
        <v>0.24</v>
      </c>
      <c r="C34" s="96">
        <v>0.04</v>
      </c>
      <c r="D34" s="96">
        <v>0</v>
      </c>
      <c r="E34" s="333">
        <v>0.8</v>
      </c>
    </row>
    <row r="35" spans="1:11" ht="13.5" thickBot="1">
      <c r="A35" s="202" t="s">
        <v>39</v>
      </c>
      <c r="B35" s="477" t="s">
        <v>91</v>
      </c>
      <c r="C35" s="477"/>
      <c r="D35" s="477"/>
      <c r="E35" s="477"/>
    </row>
    <row r="36" spans="1:11" s="1" customFormat="1" ht="15.75" thickBot="1">
      <c r="A36" s="192" t="s">
        <v>42</v>
      </c>
      <c r="B36" s="477" t="s">
        <v>91</v>
      </c>
      <c r="C36" s="477"/>
      <c r="D36" s="477"/>
      <c r="E36" s="477"/>
      <c r="F36" s="23"/>
      <c r="G36" s="23"/>
      <c r="H36" s="42"/>
      <c r="I36" s="42"/>
      <c r="J36" s="42"/>
      <c r="K36" s="64"/>
    </row>
    <row r="37" spans="1:11" s="1" customFormat="1" ht="26.25" customHeight="1">
      <c r="A37" s="69"/>
      <c r="B37" s="71"/>
      <c r="C37" s="72"/>
      <c r="D37" s="72"/>
      <c r="E37" s="72"/>
      <c r="F37" s="23"/>
      <c r="G37" s="23"/>
      <c r="H37" s="23"/>
      <c r="I37" s="23"/>
      <c r="J37" s="23"/>
      <c r="K37" s="64"/>
    </row>
    <row r="38" spans="1:11">
      <c r="A38" s="5" t="s">
        <v>95</v>
      </c>
      <c r="B38" s="5"/>
      <c r="C38" s="5"/>
      <c r="D38" s="5"/>
      <c r="E38" s="5"/>
      <c r="F38" s="5"/>
      <c r="G38" s="5"/>
      <c r="H38" s="5"/>
      <c r="I38" s="5"/>
    </row>
    <row r="39" spans="1:11" ht="26.25" thickBot="1">
      <c r="A39" s="255" t="s">
        <v>11</v>
      </c>
      <c r="B39" s="255" t="s">
        <v>33</v>
      </c>
      <c r="C39" s="258" t="s">
        <v>60</v>
      </c>
      <c r="D39" s="258" t="s">
        <v>61</v>
      </c>
      <c r="E39" s="258" t="s">
        <v>62</v>
      </c>
      <c r="F39" s="258" t="s">
        <v>63</v>
      </c>
      <c r="G39" s="258" t="s">
        <v>64</v>
      </c>
    </row>
    <row r="40" spans="1:11" ht="13.5" thickBot="1">
      <c r="A40" s="259"/>
      <c r="B40" s="260"/>
      <c r="C40" s="478" t="s">
        <v>65</v>
      </c>
      <c r="D40" s="478"/>
      <c r="E40" s="478"/>
      <c r="F40" s="478"/>
      <c r="G40" s="478"/>
    </row>
    <row r="41" spans="1:11" ht="14.25" thickTop="1" thickBot="1">
      <c r="A41" s="474" t="s">
        <v>66</v>
      </c>
      <c r="B41" s="307" t="s">
        <v>37</v>
      </c>
      <c r="C41" s="298">
        <v>1.01</v>
      </c>
      <c r="D41" s="298">
        <v>1.19</v>
      </c>
      <c r="E41" s="298">
        <v>2.31</v>
      </c>
      <c r="F41" s="298">
        <v>1.57</v>
      </c>
      <c r="G41" s="298">
        <v>0.59</v>
      </c>
    </row>
    <row r="42" spans="1:11" ht="13.5" thickBot="1">
      <c r="A42" s="475"/>
      <c r="B42" s="307" t="s">
        <v>38</v>
      </c>
      <c r="C42" s="299">
        <v>0.91</v>
      </c>
      <c r="D42" s="299">
        <v>1.17</v>
      </c>
      <c r="E42" s="299">
        <v>3.07</v>
      </c>
      <c r="F42" s="299">
        <v>1.2</v>
      </c>
      <c r="G42" s="299">
        <v>0.65</v>
      </c>
    </row>
    <row r="43" spans="1:11">
      <c r="A43" s="476"/>
      <c r="B43" s="308" t="s">
        <v>39</v>
      </c>
      <c r="C43" s="300" t="s">
        <v>40</v>
      </c>
      <c r="D43" s="300" t="s">
        <v>40</v>
      </c>
      <c r="E43" s="300" t="s">
        <v>40</v>
      </c>
      <c r="F43" s="300" t="s">
        <v>40</v>
      </c>
      <c r="G43" s="300" t="s">
        <v>40</v>
      </c>
    </row>
    <row r="44" spans="1:11" ht="13.5" thickBot="1">
      <c r="A44" s="479" t="s">
        <v>67</v>
      </c>
      <c r="B44" s="479"/>
      <c r="C44" s="301">
        <v>0.96</v>
      </c>
      <c r="D44" s="301">
        <v>1.17</v>
      </c>
      <c r="E44" s="301">
        <v>2.5299999999999998</v>
      </c>
      <c r="F44" s="301">
        <v>1.38</v>
      </c>
      <c r="G44" s="301">
        <v>0.61</v>
      </c>
      <c r="H44"/>
    </row>
    <row r="45" spans="1:11" ht="13.5" customHeight="1">
      <c r="A45" s="104" t="s">
        <v>68</v>
      </c>
      <c r="B45" s="67"/>
      <c r="C45" s="188"/>
      <c r="D45" s="67"/>
      <c r="E45" s="67"/>
      <c r="F45" s="67"/>
      <c r="G45" s="67"/>
    </row>
    <row r="46" spans="1:11">
      <c r="A46" s="176" t="s">
        <v>69</v>
      </c>
      <c r="B46" s="120"/>
      <c r="C46" s="120"/>
      <c r="D46" s="120"/>
      <c r="E46" s="120"/>
      <c r="F46" s="120"/>
      <c r="G46" s="120"/>
      <c r="H46" s="120"/>
      <c r="I46" s="120"/>
    </row>
    <row r="47" spans="1:11">
      <c r="A47" s="104"/>
      <c r="B47" s="67"/>
      <c r="C47" s="67"/>
      <c r="D47" s="67"/>
      <c r="E47" s="67"/>
      <c r="F47" s="67"/>
      <c r="G47" s="67"/>
    </row>
    <row r="48" spans="1:11">
      <c r="A48" s="194"/>
      <c r="B48" s="67"/>
      <c r="C48" s="67"/>
      <c r="D48" s="67"/>
      <c r="E48" s="67"/>
      <c r="F48" s="67"/>
      <c r="G48" s="67"/>
    </row>
    <row r="49" spans="1:11">
      <c r="A49" s="30"/>
    </row>
    <row r="50" spans="1:11">
      <c r="A50" s="5" t="s">
        <v>96</v>
      </c>
      <c r="B50"/>
      <c r="C50"/>
      <c r="D50"/>
      <c r="E50"/>
      <c r="F50"/>
      <c r="G50"/>
      <c r="H50"/>
      <c r="I50"/>
      <c r="J50"/>
    </row>
    <row r="51" spans="1:11" ht="51.75" thickBot="1">
      <c r="A51" s="253" t="s">
        <v>11</v>
      </c>
      <c r="B51" s="253" t="s">
        <v>33</v>
      </c>
      <c r="C51" s="253" t="s">
        <v>71</v>
      </c>
      <c r="D51" s="253" t="s">
        <v>72</v>
      </c>
      <c r="E51" s="253" t="s">
        <v>73</v>
      </c>
      <c r="F51" s="253" t="s">
        <v>74</v>
      </c>
      <c r="G51" s="253" t="s">
        <v>75</v>
      </c>
      <c r="H51" s="295"/>
      <c r="I51" s="295"/>
      <c r="J51"/>
    </row>
    <row r="52" spans="1:11" ht="14.25" thickTop="1" thickBot="1">
      <c r="A52" s="499" t="s">
        <v>66</v>
      </c>
      <c r="B52" s="307" t="s">
        <v>37</v>
      </c>
      <c r="C52" s="302">
        <v>1578246</v>
      </c>
      <c r="D52" s="302">
        <v>1354399</v>
      </c>
      <c r="E52" s="303">
        <v>2932645</v>
      </c>
      <c r="F52" s="302">
        <v>6775172</v>
      </c>
      <c r="G52" s="303">
        <v>3842527</v>
      </c>
      <c r="H52" s="296"/>
      <c r="I52" s="296"/>
      <c r="J52"/>
    </row>
    <row r="53" spans="1:11" ht="13.5" thickBot="1">
      <c r="A53" s="499"/>
      <c r="B53" s="307" t="s">
        <v>38</v>
      </c>
      <c r="C53" s="302">
        <v>1148577</v>
      </c>
      <c r="D53" s="302">
        <v>712682</v>
      </c>
      <c r="E53" s="303">
        <v>1861259</v>
      </c>
      <c r="F53" s="302">
        <v>5714254</v>
      </c>
      <c r="G53" s="303">
        <v>3852995</v>
      </c>
      <c r="H53" s="296"/>
      <c r="I53" s="296"/>
      <c r="J53"/>
    </row>
    <row r="54" spans="1:11">
      <c r="A54" s="499"/>
      <c r="B54" s="308" t="s">
        <v>39</v>
      </c>
      <c r="C54" s="302">
        <v>0</v>
      </c>
      <c r="D54" s="302">
        <v>140529</v>
      </c>
      <c r="E54" s="303">
        <v>140529</v>
      </c>
      <c r="F54" s="302">
        <v>0</v>
      </c>
      <c r="G54" s="303">
        <v>-140529</v>
      </c>
      <c r="H54" s="296"/>
      <c r="I54" s="296"/>
      <c r="J54"/>
    </row>
    <row r="55" spans="1:11">
      <c r="A55" s="207" t="s">
        <v>76</v>
      </c>
      <c r="B55" s="140" t="s">
        <v>77</v>
      </c>
      <c r="C55" s="312">
        <v>2726823</v>
      </c>
      <c r="D55" s="312">
        <v>2207610</v>
      </c>
      <c r="E55" s="312">
        <v>4934433</v>
      </c>
      <c r="F55" s="312">
        <v>12489426</v>
      </c>
      <c r="G55" s="312">
        <v>7554993</v>
      </c>
      <c r="H55" s="297"/>
      <c r="I55" s="297"/>
      <c r="J55"/>
    </row>
    <row r="56" spans="1:11">
      <c r="A56" s="104" t="s">
        <v>78</v>
      </c>
      <c r="B56" s="1"/>
      <c r="C56" s="1"/>
      <c r="D56" s="1"/>
      <c r="E56" s="1"/>
      <c r="F56" s="1"/>
      <c r="G56" s="1"/>
      <c r="H56" s="1"/>
      <c r="I56" s="1"/>
      <c r="J56" s="1"/>
    </row>
    <row r="57" spans="1:11" s="52" customFormat="1">
      <c r="A57" s="176" t="s">
        <v>79</v>
      </c>
      <c r="B57" s="2"/>
      <c r="C57" s="2"/>
      <c r="D57" s="2"/>
      <c r="E57" s="2"/>
      <c r="F57" s="2"/>
      <c r="G57" s="2"/>
      <c r="H57" s="2"/>
      <c r="I57" s="2"/>
      <c r="J57" s="2"/>
      <c r="K57" s="65"/>
    </row>
    <row r="58" spans="1:11">
      <c r="D58" s="1"/>
      <c r="E58" s="1"/>
      <c r="F58" s="1"/>
      <c r="G58" s="1"/>
      <c r="H58" s="1"/>
      <c r="I58" s="1"/>
      <c r="J58" s="1"/>
    </row>
    <row r="60" spans="1:11" ht="26.25" customHeight="1" thickBot="1">
      <c r="A60" s="480" t="s">
        <v>81</v>
      </c>
      <c r="B60" s="480"/>
      <c r="C60" s="480"/>
      <c r="D60" s="480"/>
      <c r="E60" s="480"/>
      <c r="F60"/>
      <c r="G60"/>
      <c r="H60"/>
      <c r="I60"/>
      <c r="J60"/>
    </row>
    <row r="61" spans="1:11" ht="13.5" thickTop="1">
      <c r="A61" s="481" t="s">
        <v>82</v>
      </c>
      <c r="B61" s="482"/>
      <c r="C61" s="482"/>
      <c r="D61" s="482"/>
      <c r="E61" s="483"/>
      <c r="F61"/>
      <c r="G61"/>
      <c r="H61"/>
      <c r="I61"/>
      <c r="J61"/>
    </row>
    <row r="62" spans="1:11">
      <c r="A62" s="305" t="s">
        <v>83</v>
      </c>
      <c r="B62" s="305" t="s">
        <v>84</v>
      </c>
      <c r="C62" s="305" t="s">
        <v>85</v>
      </c>
      <c r="D62" s="305" t="s">
        <v>86</v>
      </c>
      <c r="E62" s="305" t="s">
        <v>87</v>
      </c>
      <c r="F62"/>
      <c r="G62"/>
      <c r="H62"/>
      <c r="I62"/>
      <c r="J62"/>
    </row>
    <row r="63" spans="1:11">
      <c r="A63" s="306">
        <v>6.7298999999999998E-2</v>
      </c>
      <c r="B63" s="306">
        <v>0.03</v>
      </c>
      <c r="C63" s="306">
        <v>6.7298999999999998E-2</v>
      </c>
      <c r="D63" s="306">
        <v>0.1</v>
      </c>
      <c r="E63" s="306">
        <v>6.7298999999999998E-2</v>
      </c>
      <c r="F63"/>
      <c r="G63"/>
      <c r="H63"/>
      <c r="I63"/>
      <c r="J63"/>
    </row>
    <row r="64" spans="1:11">
      <c r="A64" s="1" t="s">
        <v>88</v>
      </c>
      <c r="F64"/>
      <c r="G64"/>
      <c r="H64"/>
      <c r="I64"/>
      <c r="J64"/>
    </row>
  </sheetData>
  <mergeCells count="24">
    <mergeCell ref="A44:B44"/>
    <mergeCell ref="A52:A54"/>
    <mergeCell ref="A60:E60"/>
    <mergeCell ref="A61:E61"/>
    <mergeCell ref="C25:H25"/>
    <mergeCell ref="B35:E35"/>
    <mergeCell ref="B36:E36"/>
    <mergeCell ref="C40:G40"/>
    <mergeCell ref="A41:A43"/>
    <mergeCell ref="A11:A13"/>
    <mergeCell ref="C14:H14"/>
    <mergeCell ref="A20:A21"/>
    <mergeCell ref="B20:B21"/>
    <mergeCell ref="A22:A24"/>
    <mergeCell ref="A6:H6"/>
    <mergeCell ref="A7:H7"/>
    <mergeCell ref="A8:H8"/>
    <mergeCell ref="A9:A10"/>
    <mergeCell ref="B9:B10"/>
    <mergeCell ref="A1:K1"/>
    <mergeCell ref="A2:K2"/>
    <mergeCell ref="A3:K3"/>
    <mergeCell ref="A4:I4"/>
    <mergeCell ref="A5:H5"/>
  </mergeCells>
  <pageMargins left="0.7" right="0.7" top="0.75" bottom="0.75" header="0.3" footer="0.3"/>
  <pageSetup scale="49"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6DB6-EB99-46D6-886B-D25E1A4590AA}">
  <sheetPr>
    <pageSetUpPr fitToPage="1"/>
  </sheetPr>
  <dimension ref="A1:AH64"/>
  <sheetViews>
    <sheetView showGridLines="0" zoomScaleNormal="100" workbookViewId="0">
      <selection activeCell="C10" sqref="C10"/>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 min="35" max="16384" width="9.140625" style="309"/>
  </cols>
  <sheetData>
    <row r="1" spans="1:11" customFormat="1">
      <c r="A1" s="490" t="s">
        <v>0</v>
      </c>
      <c r="B1" s="490"/>
      <c r="C1" s="490"/>
      <c r="D1" s="490"/>
      <c r="E1" s="490"/>
      <c r="F1" s="490"/>
      <c r="G1" s="490"/>
      <c r="H1" s="490"/>
      <c r="I1" s="490"/>
      <c r="J1" s="490"/>
      <c r="K1" s="490"/>
    </row>
    <row r="2" spans="1:11" customFormat="1" ht="34.15" customHeight="1">
      <c r="A2" s="491"/>
      <c r="B2" s="491"/>
      <c r="C2" s="491"/>
      <c r="D2" s="491"/>
      <c r="E2" s="491"/>
      <c r="F2" s="491"/>
      <c r="G2" s="491"/>
      <c r="H2" s="491"/>
      <c r="I2" s="491"/>
      <c r="J2" s="491"/>
      <c r="K2" s="491"/>
    </row>
    <row r="3" spans="1:11" customFormat="1">
      <c r="A3" s="492"/>
      <c r="B3" s="492"/>
      <c r="C3" s="492"/>
      <c r="D3" s="492"/>
      <c r="E3" s="492"/>
      <c r="F3" s="492"/>
      <c r="G3" s="492"/>
      <c r="H3" s="492"/>
      <c r="I3" s="492"/>
      <c r="J3" s="492"/>
      <c r="K3" s="492"/>
    </row>
    <row r="4" spans="1:11" customFormat="1" ht="30" customHeight="1">
      <c r="A4" s="493" t="s">
        <v>89</v>
      </c>
      <c r="B4" s="493"/>
      <c r="C4" s="493"/>
      <c r="D4" s="493"/>
      <c r="E4" s="493"/>
      <c r="F4" s="493"/>
      <c r="G4" s="493"/>
      <c r="H4" s="493"/>
      <c r="I4" s="493"/>
      <c r="J4" s="5"/>
      <c r="K4" s="56"/>
    </row>
    <row r="5" spans="1:11" customFormat="1">
      <c r="A5" s="491"/>
      <c r="B5" s="491"/>
      <c r="C5" s="491"/>
      <c r="D5" s="491"/>
      <c r="E5" s="491"/>
      <c r="F5" s="491"/>
      <c r="G5" s="491"/>
      <c r="H5" s="491"/>
      <c r="J5" s="5"/>
      <c r="K5" s="56"/>
    </row>
    <row r="6" spans="1:11" customFormat="1">
      <c r="A6" s="494" t="s">
        <v>31</v>
      </c>
      <c r="B6" s="494"/>
      <c r="C6" s="494"/>
      <c r="D6" s="494"/>
      <c r="E6" s="494"/>
      <c r="F6" s="494"/>
      <c r="G6" s="494"/>
      <c r="H6" s="494"/>
      <c r="I6" s="190"/>
      <c r="J6" s="5"/>
      <c r="K6" s="56"/>
    </row>
    <row r="7" spans="1:11" customFormat="1">
      <c r="A7" s="495"/>
      <c r="B7" s="495"/>
      <c r="C7" s="495"/>
      <c r="D7" s="495"/>
      <c r="E7" s="495"/>
      <c r="F7" s="495"/>
      <c r="G7" s="495"/>
      <c r="H7" s="495"/>
      <c r="I7" s="173"/>
      <c r="J7" s="107"/>
      <c r="K7" s="56"/>
    </row>
    <row r="8" spans="1:11" customFormat="1">
      <c r="A8" s="489" t="s">
        <v>93</v>
      </c>
      <c r="B8" s="489"/>
      <c r="C8" s="489"/>
      <c r="D8" s="489"/>
      <c r="E8" s="489"/>
      <c r="F8" s="489"/>
      <c r="G8" s="489"/>
      <c r="H8" s="489"/>
      <c r="I8" s="5"/>
      <c r="J8" s="5"/>
      <c r="K8" s="56"/>
    </row>
    <row r="9" spans="1:11" customFormat="1" ht="13.5" thickBot="1">
      <c r="A9" s="487" t="s">
        <v>11</v>
      </c>
      <c r="B9" s="487" t="s">
        <v>33</v>
      </c>
      <c r="C9" s="253"/>
      <c r="D9" s="253" t="s">
        <v>12</v>
      </c>
      <c r="E9" s="254"/>
      <c r="F9" s="253"/>
      <c r="G9" s="253" t="s">
        <v>13</v>
      </c>
      <c r="H9" s="253"/>
      <c r="J9" s="107"/>
      <c r="K9" s="56"/>
    </row>
    <row r="10" spans="1:11" customFormat="1" ht="39" thickTop="1">
      <c r="A10" s="488"/>
      <c r="B10" s="488"/>
      <c r="C10" s="256" t="s">
        <v>14</v>
      </c>
      <c r="D10" s="256" t="s">
        <v>15</v>
      </c>
      <c r="E10" s="257" t="s">
        <v>16</v>
      </c>
      <c r="F10" s="256" t="s">
        <v>34</v>
      </c>
      <c r="G10" s="256" t="s">
        <v>15</v>
      </c>
      <c r="H10" s="256" t="s">
        <v>35</v>
      </c>
      <c r="I10" s="43"/>
      <c r="J10" s="43"/>
      <c r="K10" s="109"/>
    </row>
    <row r="11" spans="1:11" customFormat="1" ht="13.5" customHeight="1" thickBot="1">
      <c r="A11" s="484" t="s">
        <v>36</v>
      </c>
      <c r="B11" s="192" t="s">
        <v>37</v>
      </c>
      <c r="C11" s="192">
        <v>14366300.991999999</v>
      </c>
      <c r="D11" s="192">
        <v>15537675.452880109</v>
      </c>
      <c r="E11" s="95">
        <v>1.0815362605539449</v>
      </c>
      <c r="F11" s="192">
        <v>46646197.198902555</v>
      </c>
      <c r="G11" s="192">
        <v>14916168.434764903</v>
      </c>
      <c r="H11" s="94">
        <v>0.3197724429959713</v>
      </c>
      <c r="I11" s="186"/>
      <c r="J11" s="186"/>
      <c r="K11" s="110"/>
    </row>
    <row r="12" spans="1:11" customFormat="1" ht="13.5" thickBot="1">
      <c r="A12" s="484"/>
      <c r="B12" s="192" t="s">
        <v>38</v>
      </c>
      <c r="C12" s="192">
        <v>5258911.7851000009</v>
      </c>
      <c r="D12" s="192">
        <v>5093652.916743868</v>
      </c>
      <c r="E12" s="95">
        <v>0.96857546292669172</v>
      </c>
      <c r="F12" s="192">
        <v>10016241.480000008</v>
      </c>
      <c r="G12" s="192">
        <v>4074922.3333950946</v>
      </c>
      <c r="H12" s="94">
        <v>0.40683147880686793</v>
      </c>
      <c r="I12" s="186"/>
      <c r="J12" s="186"/>
      <c r="K12" s="57"/>
    </row>
    <row r="13" spans="1:11" customFormat="1">
      <c r="A13" s="485"/>
      <c r="B13" s="203" t="s">
        <v>39</v>
      </c>
      <c r="C13" s="203">
        <v>0</v>
      </c>
      <c r="D13" s="203">
        <v>0</v>
      </c>
      <c r="E13" s="206" t="s">
        <v>40</v>
      </c>
      <c r="F13" s="203">
        <v>20470674.240000032</v>
      </c>
      <c r="G13" s="203">
        <v>0</v>
      </c>
      <c r="H13" s="205" t="s">
        <v>40</v>
      </c>
      <c r="I13" s="186"/>
      <c r="J13" s="186"/>
      <c r="K13" s="57"/>
    </row>
    <row r="14" spans="1:11" customFormat="1" ht="13.5" customHeight="1">
      <c r="A14" s="314" t="s">
        <v>41</v>
      </c>
      <c r="B14" s="315" t="s">
        <v>42</v>
      </c>
      <c r="C14" s="486" t="s">
        <v>43</v>
      </c>
      <c r="D14" s="486"/>
      <c r="E14" s="486"/>
      <c r="F14" s="486"/>
      <c r="G14" s="486"/>
      <c r="H14" s="486"/>
      <c r="I14" s="186"/>
      <c r="J14" s="186"/>
      <c r="K14" s="57"/>
    </row>
    <row r="15" spans="1:11" customFormat="1" ht="13.5" customHeight="1" thickBot="1">
      <c r="A15" s="208" t="s">
        <v>90</v>
      </c>
      <c r="B15" s="208"/>
      <c r="C15" s="208">
        <v>19625212.777100001</v>
      </c>
      <c r="D15" s="208">
        <v>20631328.369623978</v>
      </c>
      <c r="E15" s="209">
        <v>1.0512664807231022</v>
      </c>
      <c r="F15" s="208">
        <v>77133112.918902606</v>
      </c>
      <c r="G15" s="208">
        <v>18991090.768159997</v>
      </c>
      <c r="H15" s="210">
        <v>0.24621190626815673</v>
      </c>
      <c r="I15" s="186"/>
      <c r="J15" s="186"/>
      <c r="K15" s="58"/>
    </row>
    <row r="16" spans="1:11" customFormat="1">
      <c r="A16" t="s">
        <v>45</v>
      </c>
      <c r="J16" s="108"/>
      <c r="K16" s="58"/>
    </row>
    <row r="17" spans="1:11" customFormat="1">
      <c r="A17" s="68"/>
      <c r="F17" s="84"/>
      <c r="H17" s="22"/>
      <c r="J17" s="108"/>
      <c r="K17" s="59"/>
    </row>
    <row r="18" spans="1:11" customFormat="1">
      <c r="A18" s="68"/>
      <c r="F18" s="84"/>
      <c r="J18" s="108"/>
      <c r="K18" s="58"/>
    </row>
    <row r="19" spans="1:11" customFormat="1">
      <c r="A19" s="5" t="s">
        <v>94</v>
      </c>
      <c r="B19" s="5"/>
      <c r="C19" s="5"/>
      <c r="D19" s="5"/>
      <c r="E19" s="5"/>
      <c r="F19" s="5"/>
      <c r="G19" s="5"/>
      <c r="H19" s="5"/>
      <c r="I19" s="5"/>
      <c r="J19" s="25"/>
      <c r="K19" s="58"/>
    </row>
    <row r="20" spans="1:11" customFormat="1" ht="13.5" thickBot="1">
      <c r="A20" s="487" t="s">
        <v>11</v>
      </c>
      <c r="B20" s="487" t="s">
        <v>33</v>
      </c>
      <c r="C20" s="253"/>
      <c r="D20" s="253" t="s">
        <v>12</v>
      </c>
      <c r="E20" s="254"/>
      <c r="F20" s="253"/>
      <c r="G20" s="253" t="s">
        <v>13</v>
      </c>
      <c r="H20" s="253"/>
      <c r="J20" s="178"/>
      <c r="K20" s="60"/>
    </row>
    <row r="21" spans="1:11" customFormat="1" ht="39" thickTop="1">
      <c r="A21" s="488"/>
      <c r="B21" s="488"/>
      <c r="C21" s="256" t="s">
        <v>24</v>
      </c>
      <c r="D21" s="256" t="s">
        <v>25</v>
      </c>
      <c r="E21" s="257" t="s">
        <v>16</v>
      </c>
      <c r="F21" s="256" t="s">
        <v>47</v>
      </c>
      <c r="G21" s="256" t="s">
        <v>25</v>
      </c>
      <c r="H21" s="256" t="s">
        <v>35</v>
      </c>
      <c r="I21" s="43"/>
      <c r="J21" s="43"/>
      <c r="K21" s="58"/>
    </row>
    <row r="22" spans="1:11" customFormat="1" ht="13.5" customHeight="1" thickBot="1">
      <c r="A22" s="484" t="s">
        <v>36</v>
      </c>
      <c r="B22" s="192" t="s">
        <v>37</v>
      </c>
      <c r="C22" s="192">
        <v>2565.3207000000002</v>
      </c>
      <c r="D22" s="192">
        <v>2709.7183790428248</v>
      </c>
      <c r="E22" s="95">
        <v>1.0562883537496206</v>
      </c>
      <c r="F22" s="192">
        <v>7513.8896712000005</v>
      </c>
      <c r="G22" s="192">
        <v>2601.3296438811117</v>
      </c>
      <c r="H22" s="94">
        <v>0.34620280010921001</v>
      </c>
      <c r="I22" s="186"/>
      <c r="J22" s="186"/>
      <c r="K22" s="58"/>
    </row>
    <row r="23" spans="1:11" customFormat="1" ht="13.5" thickBot="1">
      <c r="A23" s="484"/>
      <c r="B23" s="192" t="s">
        <v>38</v>
      </c>
      <c r="C23" s="192">
        <v>948.86709999999948</v>
      </c>
      <c r="D23" s="192">
        <v>841.76290034002318</v>
      </c>
      <c r="E23" s="93">
        <v>0.8871241297543393</v>
      </c>
      <c r="F23" s="192">
        <v>1586.6804398830946</v>
      </c>
      <c r="G23" s="192">
        <v>673.41032027201857</v>
      </c>
      <c r="H23" s="94">
        <v>0.42441458490635642</v>
      </c>
      <c r="I23" s="186"/>
      <c r="J23" s="186"/>
      <c r="K23" s="60"/>
    </row>
    <row r="24" spans="1:11" customFormat="1">
      <c r="A24" s="485"/>
      <c r="B24" s="203" t="s">
        <v>39</v>
      </c>
      <c r="C24" s="203">
        <v>0</v>
      </c>
      <c r="D24" s="203">
        <v>0</v>
      </c>
      <c r="E24" s="204" t="s">
        <v>40</v>
      </c>
      <c r="F24" s="203">
        <v>227.44799999999998</v>
      </c>
      <c r="G24" s="203">
        <v>0</v>
      </c>
      <c r="H24" s="205" t="s">
        <v>40</v>
      </c>
      <c r="I24" s="186"/>
      <c r="J24" s="186"/>
      <c r="K24" s="60"/>
    </row>
    <row r="25" spans="1:11" customFormat="1" ht="12.75" customHeight="1">
      <c r="A25" s="314" t="s">
        <v>41</v>
      </c>
      <c r="B25" s="316" t="s">
        <v>42</v>
      </c>
      <c r="C25" s="486" t="s">
        <v>43</v>
      </c>
      <c r="D25" s="486"/>
      <c r="E25" s="486"/>
      <c r="F25" s="486"/>
      <c r="G25" s="486"/>
      <c r="H25" s="486"/>
      <c r="I25" s="186"/>
      <c r="J25" s="186"/>
      <c r="K25" s="61"/>
    </row>
    <row r="26" spans="1:11" customFormat="1" ht="13.5" thickBot="1">
      <c r="A26" s="208" t="s">
        <v>90</v>
      </c>
      <c r="B26" s="208"/>
      <c r="C26" s="208">
        <v>3514.1877999999997</v>
      </c>
      <c r="D26" s="208">
        <v>3551.4812793828478</v>
      </c>
      <c r="E26" s="209">
        <v>1.0106122613546289</v>
      </c>
      <c r="F26" s="208">
        <v>9328.0181110830963</v>
      </c>
      <c r="G26" s="208">
        <v>3274.7399641531301</v>
      </c>
      <c r="H26" s="210">
        <v>0.35106492345488094</v>
      </c>
      <c r="I26" s="186"/>
      <c r="J26" s="186"/>
      <c r="K26" s="58"/>
    </row>
    <row r="27" spans="1:11" customFormat="1">
      <c r="A27" t="s">
        <v>45</v>
      </c>
      <c r="E27" s="69"/>
      <c r="J27" s="46"/>
      <c r="K27" s="109"/>
    </row>
    <row r="28" spans="1:11" customFormat="1">
      <c r="H28" s="187"/>
      <c r="J28" s="44"/>
      <c r="K28" s="58"/>
    </row>
    <row r="29" spans="1:11" customFormat="1">
      <c r="A29" s="68"/>
      <c r="J29" s="44"/>
      <c r="K29" s="63"/>
    </row>
    <row r="30" spans="1:11" customFormat="1" ht="15">
      <c r="B30" s="2"/>
      <c r="C30" s="54"/>
      <c r="D30" s="54"/>
      <c r="E30" s="74"/>
      <c r="F30" s="55"/>
      <c r="G30" s="74"/>
      <c r="H30" s="66"/>
      <c r="I30" s="66"/>
      <c r="J30" s="73"/>
      <c r="K30" s="64"/>
    </row>
    <row r="31" spans="1:11" customFormat="1">
      <c r="A31" s="5" t="s">
        <v>50</v>
      </c>
      <c r="B31" s="5"/>
      <c r="C31" s="5"/>
      <c r="D31" s="5"/>
      <c r="E31" s="5"/>
      <c r="F31" s="74"/>
      <c r="G31" s="74"/>
      <c r="H31" s="180"/>
      <c r="I31" s="180"/>
      <c r="J31" s="74"/>
      <c r="K31" s="62"/>
    </row>
    <row r="32" spans="1:11" customFormat="1" ht="26.25" thickBot="1">
      <c r="A32" s="253" t="s">
        <v>51</v>
      </c>
      <c r="B32" s="253" t="s">
        <v>52</v>
      </c>
      <c r="C32" s="253" t="s">
        <v>53</v>
      </c>
      <c r="D32" s="253" t="s">
        <v>54</v>
      </c>
      <c r="E32" s="253" t="s">
        <v>55</v>
      </c>
      <c r="F32" s="97"/>
      <c r="G32" s="98"/>
      <c r="H32" s="99"/>
      <c r="I32" s="99"/>
      <c r="J32" s="99"/>
      <c r="K32" s="62"/>
    </row>
    <row r="33" spans="1:34" ht="14.25" thickTop="1" thickBot="1">
      <c r="A33" s="39" t="s">
        <v>56</v>
      </c>
      <c r="B33" s="96">
        <v>0.05</v>
      </c>
      <c r="C33" s="96">
        <v>2E-3</v>
      </c>
      <c r="D33" s="96">
        <v>4.0000000000000001E-3</v>
      </c>
      <c r="E33" s="94">
        <v>0.96</v>
      </c>
    </row>
    <row r="34" spans="1:34" ht="13.5" thickBot="1">
      <c r="A34" s="39" t="s">
        <v>57</v>
      </c>
      <c r="B34" s="96">
        <v>0.24</v>
      </c>
      <c r="C34" s="96">
        <v>0.04</v>
      </c>
      <c r="D34" s="96">
        <v>0</v>
      </c>
      <c r="E34" s="333">
        <v>0.8</v>
      </c>
    </row>
    <row r="35" spans="1:34" ht="13.5" thickBot="1">
      <c r="A35" s="202" t="s">
        <v>39</v>
      </c>
      <c r="B35" s="477" t="s">
        <v>91</v>
      </c>
      <c r="C35" s="477"/>
      <c r="D35" s="477"/>
      <c r="E35" s="477"/>
    </row>
    <row r="36" spans="1:34" s="310" customFormat="1" ht="15.75" thickBot="1">
      <c r="A36" s="192" t="s">
        <v>42</v>
      </c>
      <c r="B36" s="477" t="s">
        <v>91</v>
      </c>
      <c r="C36" s="477"/>
      <c r="D36" s="477"/>
      <c r="E36" s="477"/>
      <c r="F36" s="23"/>
      <c r="G36" s="23"/>
      <c r="H36" s="42"/>
      <c r="I36" s="42"/>
      <c r="J36" s="42"/>
      <c r="K36" s="64"/>
      <c r="L36" s="1"/>
      <c r="M36" s="1"/>
      <c r="N36" s="1"/>
      <c r="O36" s="1"/>
      <c r="P36" s="1"/>
      <c r="Q36" s="1"/>
      <c r="R36" s="1"/>
      <c r="S36" s="1"/>
      <c r="T36" s="1"/>
      <c r="U36" s="1"/>
      <c r="V36" s="1"/>
      <c r="W36" s="1"/>
      <c r="X36" s="1"/>
      <c r="Y36" s="1"/>
      <c r="Z36" s="1"/>
      <c r="AA36" s="1"/>
      <c r="AB36" s="1"/>
      <c r="AC36" s="1"/>
      <c r="AD36" s="1"/>
      <c r="AE36" s="1"/>
      <c r="AF36" s="1"/>
      <c r="AG36" s="1"/>
      <c r="AH36" s="1"/>
    </row>
    <row r="37" spans="1:34" s="310" customFormat="1" ht="26.25" customHeight="1">
      <c r="A37" s="69"/>
      <c r="B37" s="71"/>
      <c r="C37" s="72"/>
      <c r="D37" s="72"/>
      <c r="E37" s="72"/>
      <c r="F37" s="23"/>
      <c r="G37" s="23"/>
      <c r="H37" s="23"/>
      <c r="I37" s="23"/>
      <c r="J37" s="23"/>
      <c r="K37" s="64"/>
      <c r="L37" s="1"/>
      <c r="M37" s="1"/>
      <c r="N37" s="1"/>
      <c r="O37" s="1"/>
      <c r="P37" s="1"/>
      <c r="Q37" s="1"/>
      <c r="R37" s="1"/>
      <c r="S37" s="1"/>
      <c r="T37" s="1"/>
      <c r="U37" s="1"/>
      <c r="V37" s="1"/>
      <c r="W37" s="1"/>
      <c r="X37" s="1"/>
      <c r="Y37" s="1"/>
      <c r="Z37" s="1"/>
      <c r="AA37" s="1"/>
      <c r="AB37" s="1"/>
      <c r="AC37" s="1"/>
      <c r="AD37" s="1"/>
      <c r="AE37" s="1"/>
      <c r="AF37" s="1"/>
      <c r="AG37" s="1"/>
      <c r="AH37" s="1"/>
    </row>
    <row r="38" spans="1:34">
      <c r="A38" s="5" t="s">
        <v>95</v>
      </c>
      <c r="B38" s="5"/>
      <c r="C38" s="5"/>
      <c r="D38" s="5"/>
      <c r="E38" s="5"/>
      <c r="F38" s="5"/>
      <c r="G38" s="5"/>
      <c r="H38" s="5"/>
      <c r="I38" s="5"/>
    </row>
    <row r="39" spans="1:34" ht="26.25" thickBot="1">
      <c r="A39" s="255" t="s">
        <v>11</v>
      </c>
      <c r="B39" s="255" t="s">
        <v>33</v>
      </c>
      <c r="C39" s="258" t="s">
        <v>60</v>
      </c>
      <c r="D39" s="258" t="s">
        <v>61</v>
      </c>
      <c r="E39" s="258" t="s">
        <v>62</v>
      </c>
      <c r="F39" s="258" t="s">
        <v>63</v>
      </c>
      <c r="G39" s="258" t="s">
        <v>64</v>
      </c>
    </row>
    <row r="40" spans="1:34" ht="13.5" thickBot="1">
      <c r="A40" s="259"/>
      <c r="B40" s="260"/>
      <c r="C40" s="478" t="s">
        <v>65</v>
      </c>
      <c r="D40" s="478"/>
      <c r="E40" s="478"/>
      <c r="F40" s="478"/>
      <c r="G40" s="478"/>
    </row>
    <row r="41" spans="1:34" ht="14.25" thickTop="1" thickBot="1">
      <c r="A41" s="474" t="s">
        <v>66</v>
      </c>
      <c r="B41" s="307" t="s">
        <v>37</v>
      </c>
      <c r="C41" s="298">
        <v>0.95</v>
      </c>
      <c r="D41" s="298">
        <v>1.1200000000000001</v>
      </c>
      <c r="E41" s="298">
        <v>2.21</v>
      </c>
      <c r="F41" s="298">
        <v>1.6</v>
      </c>
      <c r="G41" s="298">
        <v>0.53</v>
      </c>
    </row>
    <row r="42" spans="1:34" ht="13.5" thickBot="1">
      <c r="A42" s="475"/>
      <c r="B42" s="307" t="s">
        <v>38</v>
      </c>
      <c r="C42" s="299">
        <v>1.38</v>
      </c>
      <c r="D42" s="299">
        <v>1.76</v>
      </c>
      <c r="E42" s="299">
        <v>2.72</v>
      </c>
      <c r="F42" s="299">
        <v>2.4700000000000002</v>
      </c>
      <c r="G42" s="299">
        <v>0.56999999999999995</v>
      </c>
    </row>
    <row r="43" spans="1:34">
      <c r="A43" s="476"/>
      <c r="B43" s="308" t="s">
        <v>39</v>
      </c>
      <c r="C43" s="300" t="s">
        <v>40</v>
      </c>
      <c r="D43" s="300" t="s">
        <v>40</v>
      </c>
      <c r="E43" s="300" t="s">
        <v>40</v>
      </c>
      <c r="F43" s="300" t="s">
        <v>40</v>
      </c>
      <c r="G43" s="300" t="s">
        <v>40</v>
      </c>
    </row>
    <row r="44" spans="1:34" ht="13.5" thickBot="1">
      <c r="A44" s="479" t="s">
        <v>67</v>
      </c>
      <c r="B44" s="479"/>
      <c r="C44" s="301">
        <v>1.01</v>
      </c>
      <c r="D44" s="301">
        <v>1.21</v>
      </c>
      <c r="E44" s="301">
        <v>2.2400000000000002</v>
      </c>
      <c r="F44" s="301">
        <v>1.75</v>
      </c>
      <c r="G44" s="301">
        <v>0.53</v>
      </c>
      <c r="H44"/>
    </row>
    <row r="45" spans="1:34">
      <c r="A45" s="104" t="s">
        <v>68</v>
      </c>
      <c r="B45" s="67"/>
      <c r="C45" s="188"/>
      <c r="D45" s="67"/>
      <c r="E45" s="67"/>
      <c r="F45" s="67"/>
      <c r="G45" s="67"/>
    </row>
    <row r="46" spans="1:34" ht="13.5" customHeight="1">
      <c r="A46" s="176" t="s">
        <v>69</v>
      </c>
      <c r="B46" s="120"/>
      <c r="C46" s="120"/>
      <c r="D46" s="120"/>
      <c r="E46" s="120"/>
      <c r="F46" s="120"/>
      <c r="G46" s="120"/>
      <c r="H46" s="120"/>
      <c r="I46" s="120"/>
    </row>
    <row r="47" spans="1:34">
      <c r="A47" s="104"/>
      <c r="B47" s="67"/>
      <c r="C47" s="67"/>
      <c r="D47" s="67"/>
      <c r="E47" s="67"/>
      <c r="F47" s="67"/>
      <c r="G47" s="67"/>
    </row>
    <row r="48" spans="1:34">
      <c r="A48" s="194"/>
      <c r="B48" s="67"/>
      <c r="C48" s="67"/>
      <c r="D48" s="67"/>
      <c r="E48" s="67"/>
      <c r="F48" s="67"/>
      <c r="G48" s="67"/>
    </row>
    <row r="49" spans="1:34">
      <c r="A49" s="30"/>
    </row>
    <row r="50" spans="1:34">
      <c r="A50" s="5" t="s">
        <v>96</v>
      </c>
      <c r="B50"/>
      <c r="C50"/>
      <c r="D50"/>
      <c r="E50"/>
      <c r="F50"/>
      <c r="G50"/>
      <c r="H50"/>
      <c r="I50"/>
      <c r="J50"/>
    </row>
    <row r="51" spans="1:34" ht="51.75" thickBot="1">
      <c r="A51" s="253" t="s">
        <v>11</v>
      </c>
      <c r="B51" s="253" t="s">
        <v>33</v>
      </c>
      <c r="C51" s="253" t="s">
        <v>71</v>
      </c>
      <c r="D51" s="253" t="s">
        <v>72</v>
      </c>
      <c r="E51" s="253" t="s">
        <v>73</v>
      </c>
      <c r="F51" s="253" t="s">
        <v>74</v>
      </c>
      <c r="G51" s="253" t="s">
        <v>75</v>
      </c>
      <c r="H51" s="295"/>
      <c r="I51" s="295"/>
      <c r="J51"/>
    </row>
    <row r="52" spans="1:34" ht="14.25" thickTop="1" thickBot="1">
      <c r="A52" s="499" t="s">
        <v>66</v>
      </c>
      <c r="B52" s="307" t="s">
        <v>37</v>
      </c>
      <c r="C52" s="302">
        <v>1680649</v>
      </c>
      <c r="D52" s="302">
        <v>1044256</v>
      </c>
      <c r="E52" s="303">
        <v>2724905</v>
      </c>
      <c r="F52" s="302">
        <v>6020533</v>
      </c>
      <c r="G52" s="303">
        <v>3295628</v>
      </c>
      <c r="H52" s="296"/>
      <c r="I52" s="296"/>
      <c r="J52"/>
    </row>
    <row r="53" spans="1:34" ht="13.5" thickBot="1">
      <c r="A53" s="499"/>
      <c r="B53" s="307" t="s">
        <v>38</v>
      </c>
      <c r="C53" s="302">
        <v>355419</v>
      </c>
      <c r="D53" s="302">
        <v>410903</v>
      </c>
      <c r="E53" s="303">
        <v>766322</v>
      </c>
      <c r="F53" s="302">
        <v>2081406</v>
      </c>
      <c r="G53" s="303">
        <v>1315084</v>
      </c>
      <c r="H53" s="296"/>
      <c r="I53" s="296"/>
      <c r="J53"/>
    </row>
    <row r="54" spans="1:34">
      <c r="A54" s="499"/>
      <c r="B54" s="308" t="s">
        <v>39</v>
      </c>
      <c r="C54" s="302">
        <v>0</v>
      </c>
      <c r="D54" s="302">
        <v>119581</v>
      </c>
      <c r="E54" s="303">
        <v>119581</v>
      </c>
      <c r="F54" s="302">
        <v>0</v>
      </c>
      <c r="G54" s="303">
        <v>-119581</v>
      </c>
      <c r="H54" s="296"/>
      <c r="I54" s="296"/>
      <c r="J54"/>
    </row>
    <row r="55" spans="1:34">
      <c r="A55" s="207" t="s">
        <v>76</v>
      </c>
      <c r="B55" s="140" t="s">
        <v>77</v>
      </c>
      <c r="C55" s="304">
        <v>2036068</v>
      </c>
      <c r="D55" s="304">
        <v>1574740</v>
      </c>
      <c r="E55" s="304">
        <v>3610808</v>
      </c>
      <c r="F55" s="304">
        <v>8101939</v>
      </c>
      <c r="G55" s="304">
        <v>4491131</v>
      </c>
      <c r="H55" s="297"/>
      <c r="I55" s="297"/>
      <c r="J55"/>
    </row>
    <row r="56" spans="1:34">
      <c r="A56" s="104" t="s">
        <v>78</v>
      </c>
      <c r="B56" s="177"/>
      <c r="C56" s="177"/>
      <c r="D56" s="1"/>
      <c r="E56" s="1"/>
      <c r="F56" s="1"/>
      <c r="G56" s="1"/>
      <c r="H56" s="1"/>
      <c r="I56" s="1"/>
      <c r="J56" s="1"/>
    </row>
    <row r="57" spans="1:34">
      <c r="A57" s="176" t="s">
        <v>79</v>
      </c>
      <c r="C57" s="2"/>
      <c r="D57" s="2"/>
      <c r="E57" s="2"/>
      <c r="F57" s="2"/>
      <c r="G57" s="2"/>
      <c r="H57" s="2"/>
      <c r="I57" s="2"/>
      <c r="J57" s="2"/>
      <c r="K57" s="65"/>
    </row>
    <row r="58" spans="1:34">
      <c r="D58" s="1"/>
      <c r="E58" s="1"/>
      <c r="F58" s="1"/>
      <c r="G58" s="1"/>
      <c r="H58" s="1"/>
      <c r="I58" s="1"/>
      <c r="J58" s="1"/>
    </row>
    <row r="59" spans="1:34" s="311" customFormat="1">
      <c r="A59"/>
      <c r="B59" s="2"/>
      <c r="C59" s="23"/>
      <c r="D59" s="23"/>
      <c r="E59" s="23"/>
      <c r="F59" s="23"/>
      <c r="G59" s="23"/>
      <c r="H59" s="23"/>
      <c r="I59" s="23"/>
      <c r="J59" s="23"/>
      <c r="K59" s="58"/>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34" ht="13.5" customHeight="1" thickBot="1">
      <c r="A60" s="480" t="s">
        <v>81</v>
      </c>
      <c r="B60" s="480"/>
      <c r="C60" s="480"/>
      <c r="D60" s="480"/>
      <c r="E60" s="480"/>
      <c r="F60"/>
      <c r="G60"/>
      <c r="H60"/>
      <c r="I60"/>
      <c r="J60"/>
    </row>
    <row r="61" spans="1:34" ht="13.5" thickTop="1">
      <c r="A61" s="481" t="s">
        <v>82</v>
      </c>
      <c r="B61" s="482"/>
      <c r="C61" s="482"/>
      <c r="D61" s="482"/>
      <c r="E61" s="483"/>
      <c r="F61"/>
      <c r="G61"/>
      <c r="H61"/>
      <c r="I61"/>
      <c r="J61"/>
    </row>
    <row r="62" spans="1:34" ht="26.25" customHeight="1">
      <c r="A62" s="305" t="s">
        <v>83</v>
      </c>
      <c r="B62" s="305" t="s">
        <v>84</v>
      </c>
      <c r="C62" s="305" t="s">
        <v>85</v>
      </c>
      <c r="D62" s="305" t="s">
        <v>86</v>
      </c>
      <c r="E62" s="305" t="s">
        <v>87</v>
      </c>
      <c r="F62"/>
      <c r="G62"/>
      <c r="H62"/>
      <c r="I62"/>
      <c r="J62"/>
    </row>
    <row r="63" spans="1:34">
      <c r="A63" s="306">
        <v>6.7308000000000007E-2</v>
      </c>
      <c r="B63" s="306">
        <v>0.03</v>
      </c>
      <c r="C63" s="306">
        <v>6.7308000000000007E-2</v>
      </c>
      <c r="D63" s="306">
        <v>0.1</v>
      </c>
      <c r="E63" s="306">
        <v>6.7308000000000007E-2</v>
      </c>
      <c r="F63"/>
      <c r="G63"/>
      <c r="H63"/>
      <c r="I63"/>
      <c r="J63"/>
    </row>
    <row r="64" spans="1:34">
      <c r="A64" s="1" t="s">
        <v>88</v>
      </c>
    </row>
  </sheetData>
  <mergeCells count="24">
    <mergeCell ref="A44:B44"/>
    <mergeCell ref="A52:A54"/>
    <mergeCell ref="A60:E60"/>
    <mergeCell ref="A61:E61"/>
    <mergeCell ref="C25:H25"/>
    <mergeCell ref="B35:E35"/>
    <mergeCell ref="B36:E36"/>
    <mergeCell ref="C40:G40"/>
    <mergeCell ref="A41:A43"/>
    <mergeCell ref="A11:A13"/>
    <mergeCell ref="C14:H14"/>
    <mergeCell ref="A20:A21"/>
    <mergeCell ref="B20:B21"/>
    <mergeCell ref="A22:A24"/>
    <mergeCell ref="A6:H6"/>
    <mergeCell ref="A7:H7"/>
    <mergeCell ref="A8:H8"/>
    <mergeCell ref="A9:A10"/>
    <mergeCell ref="B9:B10"/>
    <mergeCell ref="A1:K1"/>
    <mergeCell ref="A2:K2"/>
    <mergeCell ref="A3:K3"/>
    <mergeCell ref="A4:I4"/>
    <mergeCell ref="A5:H5"/>
  </mergeCells>
  <pageMargins left="0.7" right="0.7" top="0.75" bottom="0.75" header="0.3" footer="0.3"/>
  <pageSetup scale="49"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12"/>
  <sheetViews>
    <sheetView topLeftCell="A28" zoomScale="85" zoomScaleNormal="85" workbookViewId="0">
      <selection activeCell="C20" sqref="C20"/>
    </sheetView>
  </sheetViews>
  <sheetFormatPr defaultRowHeight="12.75"/>
  <cols>
    <col min="1" max="1" width="38.42578125" customWidth="1"/>
    <col min="2" max="2" width="28" style="2" customWidth="1"/>
    <col min="3" max="3" width="15.7109375" style="23" customWidth="1"/>
    <col min="4" max="4" width="17.28515625" style="23" customWidth="1"/>
    <col min="5" max="5" width="21.28515625" style="23" customWidth="1"/>
    <col min="6" max="6" width="17.7109375" style="23" customWidth="1"/>
    <col min="7" max="7" width="17.42578125" style="23" customWidth="1"/>
    <col min="8" max="12" width="15.28515625" style="23" customWidth="1"/>
    <col min="13" max="13" width="0.5703125" style="58" customWidth="1"/>
  </cols>
  <sheetData>
    <row r="1" spans="1:13" ht="13.15" customHeight="1">
      <c r="A1" s="490" t="str">
        <f>Cover!B8</f>
        <v>Evergy Services, Inc. (ESI) Evaluation, Measurement, and Verification Report  – Commercial &amp; Industrial Databook</v>
      </c>
      <c r="B1" s="490"/>
      <c r="C1" s="490"/>
      <c r="D1" s="490"/>
      <c r="E1" s="490"/>
      <c r="F1" s="490"/>
      <c r="G1" s="490"/>
      <c r="H1" s="490"/>
      <c r="I1" s="490"/>
      <c r="J1" s="490"/>
      <c r="K1" s="490"/>
      <c r="L1" s="490"/>
      <c r="M1" s="490"/>
    </row>
    <row r="2" spans="1:13" ht="35.25" customHeight="1">
      <c r="A2" s="491"/>
      <c r="B2" s="491"/>
      <c r="C2" s="491"/>
      <c r="D2" s="491"/>
      <c r="E2" s="491"/>
      <c r="F2" s="491"/>
      <c r="G2" s="491"/>
      <c r="H2" s="491"/>
      <c r="I2" s="491"/>
      <c r="J2" s="491"/>
      <c r="K2" s="491"/>
      <c r="L2" s="491"/>
      <c r="M2" s="491"/>
    </row>
    <row r="3" spans="1:13">
      <c r="A3" s="189"/>
      <c r="B3" s="189"/>
      <c r="C3" s="189"/>
      <c r="D3" s="189"/>
      <c r="E3" s="189"/>
      <c r="F3" s="189"/>
      <c r="G3" s="189"/>
      <c r="H3" s="189"/>
      <c r="I3" s="189"/>
      <c r="J3" s="189"/>
      <c r="K3" s="189"/>
      <c r="L3" s="189"/>
      <c r="M3" s="189"/>
    </row>
    <row r="4" spans="1:13" ht="30" customHeight="1">
      <c r="A4" s="502" t="s">
        <v>97</v>
      </c>
      <c r="B4" s="502"/>
      <c r="C4" s="502"/>
      <c r="D4" s="502"/>
      <c r="E4" s="502"/>
      <c r="F4" s="502"/>
      <c r="G4" s="502"/>
      <c r="H4" s="5"/>
      <c r="I4" s="5"/>
      <c r="J4" s="5"/>
      <c r="K4" s="5"/>
      <c r="L4" s="5"/>
      <c r="M4" s="56"/>
    </row>
    <row r="5" spans="1:13" ht="15.75">
      <c r="A5" s="503" t="s">
        <v>98</v>
      </c>
      <c r="B5" s="503"/>
      <c r="C5" s="503"/>
      <c r="D5" s="503"/>
      <c r="E5" s="503"/>
      <c r="F5" s="503"/>
      <c r="G5" s="503"/>
      <c r="H5" s="5"/>
      <c r="I5" s="5"/>
      <c r="J5" s="5"/>
      <c r="K5" s="5"/>
      <c r="L5" s="5"/>
      <c r="M5" s="56"/>
    </row>
    <row r="6" spans="1:13" ht="13.5" customHeight="1">
      <c r="A6" s="503"/>
      <c r="B6" s="503"/>
      <c r="C6" s="503"/>
      <c r="D6" s="503"/>
      <c r="E6" s="503"/>
      <c r="F6" s="503"/>
      <c r="G6" s="503"/>
      <c r="H6" s="5"/>
      <c r="I6" s="5"/>
      <c r="J6" s="5"/>
      <c r="K6" s="5"/>
      <c r="L6" s="5"/>
      <c r="M6" s="56"/>
    </row>
    <row r="7" spans="1:13" ht="13.5" customHeight="1">
      <c r="A7" s="504" t="s">
        <v>31</v>
      </c>
      <c r="B7" s="504"/>
      <c r="C7" s="504"/>
      <c r="D7" s="504"/>
      <c r="E7" s="504"/>
      <c r="F7" s="504"/>
      <c r="G7" s="504"/>
      <c r="H7" s="5"/>
      <c r="I7" s="5"/>
      <c r="J7" s="5"/>
      <c r="K7" s="5"/>
      <c r="L7" s="5"/>
      <c r="M7" s="56"/>
    </row>
    <row r="8" spans="1:13" ht="13.5" customHeight="1">
      <c r="A8" s="503"/>
      <c r="B8" s="503"/>
      <c r="C8" s="503"/>
      <c r="D8" s="503"/>
      <c r="E8" s="503"/>
      <c r="F8" s="503"/>
      <c r="G8" s="503"/>
      <c r="H8" s="5"/>
      <c r="I8" s="5"/>
      <c r="J8" s="5"/>
      <c r="K8" s="5"/>
      <c r="L8" s="5"/>
      <c r="M8" s="56"/>
    </row>
    <row r="9" spans="1:13" ht="13.5" customHeight="1">
      <c r="A9" s="459" t="s">
        <v>237</v>
      </c>
      <c r="B9" s="459"/>
      <c r="C9" s="459"/>
      <c r="D9" s="459"/>
      <c r="E9" s="459"/>
      <c r="F9" s="459"/>
      <c r="G9" s="459"/>
      <c r="H9" s="5"/>
      <c r="I9" s="5"/>
      <c r="J9" s="5"/>
      <c r="K9" s="5"/>
      <c r="L9" s="5"/>
      <c r="M9" s="56"/>
    </row>
    <row r="10" spans="1:13" ht="13.5" thickBot="1">
      <c r="A10" s="261"/>
      <c r="B10" s="500" t="s">
        <v>12</v>
      </c>
      <c r="C10" s="500"/>
      <c r="D10" s="500"/>
      <c r="E10" s="501" t="s">
        <v>13</v>
      </c>
      <c r="F10" s="501"/>
      <c r="G10" s="501"/>
      <c r="H10"/>
      <c r="I10" s="5"/>
      <c r="J10" s="5"/>
      <c r="K10" s="5"/>
      <c r="L10" s="5"/>
      <c r="M10" s="109"/>
    </row>
    <row r="11" spans="1:13" ht="39" thickBot="1">
      <c r="A11" s="263"/>
      <c r="B11" s="264" t="s">
        <v>99</v>
      </c>
      <c r="C11" s="265" t="s">
        <v>100</v>
      </c>
      <c r="D11" s="266" t="s">
        <v>101</v>
      </c>
      <c r="E11" s="264" t="s">
        <v>102</v>
      </c>
      <c r="F11" s="264" t="s">
        <v>100</v>
      </c>
      <c r="G11" s="255" t="s">
        <v>35</v>
      </c>
      <c r="H11"/>
      <c r="I11" s="5"/>
      <c r="J11" s="5"/>
      <c r="K11" s="5"/>
      <c r="L11" s="5"/>
      <c r="M11" s="110"/>
    </row>
    <row r="12" spans="1:13" ht="13.35" customHeight="1">
      <c r="A12" s="79" t="s">
        <v>103</v>
      </c>
      <c r="B12" s="353">
        <v>19457154.801999994</v>
      </c>
      <c r="C12" s="441">
        <v>17716798.66452498</v>
      </c>
      <c r="D12" s="438">
        <f>C12/B12</f>
        <v>0.91055443844769512</v>
      </c>
      <c r="E12" s="439">
        <f>'MEEIA 3 Targets'!G6</f>
        <v>53977377.429689527</v>
      </c>
      <c r="F12" s="437">
        <f>C12*D45</f>
        <v>16512056.355337281</v>
      </c>
      <c r="G12" s="440">
        <f>F12/E12</f>
        <v>0.30590697698949426</v>
      </c>
      <c r="H12"/>
      <c r="I12" s="5"/>
      <c r="J12" s="5"/>
      <c r="K12" s="5"/>
      <c r="L12" s="5"/>
      <c r="M12" s="57"/>
    </row>
    <row r="13" spans="1:13" ht="13.35" customHeight="1">
      <c r="A13" s="79" t="s">
        <v>104</v>
      </c>
      <c r="B13" s="353">
        <v>3459.8897000000002</v>
      </c>
      <c r="C13" s="353">
        <v>2974.4068956441142</v>
      </c>
      <c r="D13" s="77">
        <f>C13/B13</f>
        <v>0.85968257763943001</v>
      </c>
      <c r="E13" s="40">
        <f>'MEEIA 3 Targets'!G14</f>
        <v>8522.6147871317407</v>
      </c>
      <c r="F13" s="40">
        <f>C13*D45</f>
        <v>2772.1472267403142</v>
      </c>
      <c r="G13" s="41">
        <f>F13/E13</f>
        <v>0.32526956761274339</v>
      </c>
      <c r="H13"/>
      <c r="I13" s="5"/>
      <c r="J13" s="5"/>
      <c r="K13" s="5"/>
      <c r="L13" s="5"/>
      <c r="M13" s="110"/>
    </row>
    <row r="14" spans="1:13" ht="13.35" customHeight="1">
      <c r="A14" s="70"/>
      <c r="B14"/>
      <c r="C14"/>
      <c r="D14"/>
      <c r="E14"/>
      <c r="F14"/>
      <c r="G14"/>
      <c r="H14"/>
      <c r="I14" s="5"/>
      <c r="J14" s="5"/>
      <c r="K14" s="5"/>
      <c r="L14" s="5"/>
      <c r="M14" s="110"/>
    </row>
    <row r="15" spans="1:13">
      <c r="A15" s="111" t="s">
        <v>105</v>
      </c>
      <c r="B15" s="5"/>
      <c r="C15" s="5"/>
      <c r="D15" s="5"/>
      <c r="E15" s="5"/>
      <c r="F15" s="5"/>
      <c r="G15" s="5"/>
      <c r="H15" s="5"/>
      <c r="I15" s="5"/>
      <c r="J15" s="5"/>
      <c r="K15" s="5"/>
      <c r="L15" s="5"/>
      <c r="M15" s="109"/>
    </row>
    <row r="16" spans="1:13">
      <c r="A16" s="111"/>
      <c r="B16" s="5"/>
      <c r="C16" s="5"/>
      <c r="D16" s="5"/>
      <c r="E16" s="5"/>
      <c r="F16" s="5"/>
      <c r="G16" s="5"/>
      <c r="H16" s="5"/>
      <c r="I16" s="1"/>
      <c r="J16" s="5"/>
      <c r="K16" s="5"/>
      <c r="L16" s="5"/>
      <c r="M16" s="109"/>
    </row>
    <row r="17" spans="1:13">
      <c r="A17" s="459" t="s">
        <v>106</v>
      </c>
      <c r="B17" s="459"/>
      <c r="C17" s="459"/>
      <c r="D17" s="459"/>
      <c r="E17" s="459"/>
      <c r="F17" s="459"/>
      <c r="G17" s="459"/>
      <c r="H17" s="5"/>
      <c r="I17" s="5"/>
      <c r="J17" s="5"/>
      <c r="K17" s="5"/>
      <c r="L17" s="5"/>
      <c r="M17" s="109"/>
    </row>
    <row r="18" spans="1:13" ht="13.5" thickBot="1">
      <c r="A18" s="261"/>
      <c r="B18" s="500" t="s">
        <v>12</v>
      </c>
      <c r="C18" s="500"/>
      <c r="D18" s="500"/>
      <c r="E18" s="501" t="s">
        <v>13</v>
      </c>
      <c r="F18" s="501"/>
      <c r="G18" s="501"/>
      <c r="H18" s="5"/>
      <c r="I18" s="5"/>
      <c r="J18" s="5"/>
      <c r="K18" s="5"/>
      <c r="L18" s="5"/>
      <c r="M18" s="109"/>
    </row>
    <row r="19" spans="1:13" ht="39" thickBot="1">
      <c r="A19" s="263"/>
      <c r="B19" s="264" t="s">
        <v>99</v>
      </c>
      <c r="C19" s="265" t="s">
        <v>100</v>
      </c>
      <c r="D19" s="266" t="s">
        <v>101</v>
      </c>
      <c r="E19" s="264" t="s">
        <v>102</v>
      </c>
      <c r="F19" s="264" t="s">
        <v>100</v>
      </c>
      <c r="G19" s="255" t="s">
        <v>35</v>
      </c>
      <c r="H19" s="5"/>
      <c r="I19" s="5"/>
      <c r="J19" s="5"/>
      <c r="K19" s="5"/>
      <c r="L19" s="5"/>
      <c r="M19" s="109"/>
    </row>
    <row r="20" spans="1:13">
      <c r="A20" s="79" t="s">
        <v>103</v>
      </c>
      <c r="B20" s="40">
        <f>'PY1 - Evergy Metro'!C11+'PY2 - Evergy Metro'!C11+B12</f>
        <v>46837410.253999993</v>
      </c>
      <c r="C20" s="437">
        <f>'PY1 - Evergy Metro'!D11+'PY2 - Evergy Metro'!D11+C12</f>
        <v>45568218.185642779</v>
      </c>
      <c r="D20" s="438">
        <f>C20/B20</f>
        <v>0.97290217239863674</v>
      </c>
      <c r="E20" s="439">
        <f>'MEEIA 3 Targets'!G6</f>
        <v>53977377.429689527</v>
      </c>
      <c r="F20" s="437">
        <f>'PY1 - Evergy Metro'!G11+'PY2 - Evergy Metro'!G11+F12</f>
        <v>41494036.375610366</v>
      </c>
      <c r="G20" s="440">
        <f>F20/E20</f>
        <v>0.768730130130167</v>
      </c>
      <c r="H20" s="5"/>
      <c r="I20" s="5"/>
      <c r="J20" s="5"/>
      <c r="K20" s="5"/>
      <c r="L20" s="5"/>
      <c r="M20" s="109"/>
    </row>
    <row r="21" spans="1:13">
      <c r="A21" s="79" t="s">
        <v>104</v>
      </c>
      <c r="B21" s="40">
        <f>'PY1 - Evergy Metro'!C22+'PY2 - Evergy Metro'!C22+B13</f>
        <v>8842.5393999999978</v>
      </c>
      <c r="C21" s="40">
        <f>'PY1 - Evergy Metro'!D22+'PY2 - Evergy Metro'!D22+C13</f>
        <v>7855.0860381243247</v>
      </c>
      <c r="D21" s="77">
        <f>C21/B21</f>
        <v>0.88832920983358321</v>
      </c>
      <c r="E21" s="40">
        <f>'MEEIA 3 Targets'!G14</f>
        <v>8522.6147871317407</v>
      </c>
      <c r="F21" s="40">
        <f>'PY1 - Evergy Metro'!G22+'PY2 - Evergy Metro'!G22+F13</f>
        <v>7152.0472035213161</v>
      </c>
      <c r="G21" s="41">
        <f>F21/E21</f>
        <v>0.8391846143650844</v>
      </c>
      <c r="H21" s="5"/>
      <c r="I21" s="5"/>
      <c r="J21" s="5"/>
      <c r="K21" s="5"/>
      <c r="L21" s="5"/>
      <c r="M21" s="109"/>
    </row>
    <row r="22" spans="1:13">
      <c r="A22" s="70"/>
      <c r="B22"/>
      <c r="C22"/>
      <c r="D22"/>
      <c r="E22"/>
      <c r="F22"/>
      <c r="G22"/>
      <c r="H22" s="5"/>
      <c r="I22" s="5"/>
      <c r="J22" s="5"/>
      <c r="K22" s="5"/>
      <c r="L22" s="5"/>
      <c r="M22" s="109"/>
    </row>
    <row r="23" spans="1:13">
      <c r="A23" s="111" t="s">
        <v>105</v>
      </c>
      <c r="B23" s="5"/>
      <c r="C23" s="5"/>
      <c r="D23" s="5"/>
      <c r="E23" s="5"/>
      <c r="F23" s="5"/>
      <c r="G23" s="5"/>
      <c r="H23" s="5"/>
      <c r="I23" s="5"/>
      <c r="J23" s="5"/>
      <c r="K23" s="5"/>
      <c r="L23" s="5"/>
      <c r="M23" s="109"/>
    </row>
    <row r="24" spans="1:13">
      <c r="A24" s="111"/>
      <c r="B24" s="5"/>
      <c r="C24" s="5"/>
      <c r="D24" s="5"/>
      <c r="E24" s="5"/>
      <c r="F24" s="5"/>
      <c r="G24" s="5"/>
      <c r="H24" s="5"/>
      <c r="I24" s="5"/>
      <c r="J24" s="5"/>
      <c r="K24" s="5"/>
      <c r="L24" s="5"/>
      <c r="M24" s="109"/>
    </row>
    <row r="25" spans="1:13">
      <c r="A25" s="111"/>
      <c r="B25" s="5"/>
      <c r="C25" s="5"/>
      <c r="D25" s="5"/>
      <c r="E25" s="5"/>
      <c r="F25" s="5"/>
      <c r="G25" s="5"/>
      <c r="H25" s="5"/>
      <c r="I25" s="5"/>
      <c r="J25" s="5"/>
      <c r="K25" s="5"/>
      <c r="L25" s="5"/>
      <c r="M25" s="109"/>
    </row>
    <row r="26" spans="1:13" ht="13.5" customHeight="1">
      <c r="A26" s="459" t="s">
        <v>238</v>
      </c>
      <c r="B26" s="459"/>
      <c r="C26" s="459"/>
      <c r="D26" s="459"/>
      <c r="E26" s="459"/>
      <c r="F26" s="459"/>
      <c r="G26" s="459"/>
      <c r="H26" s="5"/>
      <c r="I26" s="5"/>
      <c r="J26" s="5"/>
      <c r="K26" s="5"/>
      <c r="L26" s="5"/>
      <c r="M26" s="56"/>
    </row>
    <row r="27" spans="1:13" ht="13.5" thickBot="1">
      <c r="A27" s="261"/>
      <c r="B27" s="500" t="s">
        <v>12</v>
      </c>
      <c r="C27" s="500"/>
      <c r="D27" s="500"/>
      <c r="E27" s="501" t="s">
        <v>13</v>
      </c>
      <c r="F27" s="501"/>
      <c r="G27" s="501"/>
      <c r="H27"/>
      <c r="I27" s="5"/>
      <c r="J27" s="5"/>
      <c r="K27" s="5"/>
      <c r="L27" s="5"/>
      <c r="M27" s="109"/>
    </row>
    <row r="28" spans="1:13" ht="39" thickBot="1">
      <c r="A28" s="263"/>
      <c r="B28" s="264" t="s">
        <v>99</v>
      </c>
      <c r="C28" s="265" t="s">
        <v>100</v>
      </c>
      <c r="D28" s="266" t="s">
        <v>101</v>
      </c>
      <c r="E28" s="264" t="s">
        <v>102</v>
      </c>
      <c r="F28" s="264" t="s">
        <v>100</v>
      </c>
      <c r="G28" s="255" t="s">
        <v>35</v>
      </c>
      <c r="H28"/>
      <c r="I28" s="5"/>
      <c r="J28" s="5"/>
      <c r="K28" s="5"/>
      <c r="L28" s="5"/>
      <c r="M28" s="110"/>
    </row>
    <row r="29" spans="1:13" ht="13.35" customHeight="1">
      <c r="A29" s="79" t="s">
        <v>103</v>
      </c>
      <c r="B29" s="353">
        <f>'[3]Summary GMO'!E54</f>
        <v>18832545.090800002</v>
      </c>
      <c r="C29" s="353">
        <f>'[3]Summary GMO'!F54</f>
        <v>16532559.358926304</v>
      </c>
      <c r="D29" s="77">
        <f>C29/B29</f>
        <v>0.87787175228921777</v>
      </c>
      <c r="E29" s="114">
        <f>'MEEIA 3 Targets'!G24</f>
        <v>46646197.198902555</v>
      </c>
      <c r="F29" s="40">
        <f>C29*D45</f>
        <v>15408345.322519314</v>
      </c>
      <c r="G29" s="78">
        <f>F29/E29</f>
        <v>0.33032371871209742</v>
      </c>
      <c r="H29"/>
      <c r="I29" s="5"/>
      <c r="J29" s="5"/>
      <c r="K29" s="5"/>
      <c r="L29" s="5"/>
      <c r="M29" s="57"/>
    </row>
    <row r="30" spans="1:13" ht="13.35" customHeight="1">
      <c r="A30" s="79" t="s">
        <v>104</v>
      </c>
      <c r="B30" s="353">
        <f>'[3]Summary GMO'!G54</f>
        <v>6603.1909999999998</v>
      </c>
      <c r="C30" s="353">
        <f>'[3]Summary GMO'!H54</f>
        <v>3139.919218894378</v>
      </c>
      <c r="D30" s="77">
        <f>C30/B30</f>
        <v>0.47551543168967519</v>
      </c>
      <c r="E30" s="40">
        <f>'MEEIA 3 Targets'!G32</f>
        <v>7513.8896712000005</v>
      </c>
      <c r="F30" s="40">
        <f>C30*D45</f>
        <v>2926.4047120095602</v>
      </c>
      <c r="G30" s="41">
        <f>F30/E30</f>
        <v>0.38946602093802113</v>
      </c>
      <c r="H30"/>
      <c r="I30" s="5"/>
      <c r="J30" s="5"/>
      <c r="K30" s="5"/>
      <c r="L30" s="5"/>
      <c r="M30" s="110"/>
    </row>
    <row r="31" spans="1:13" ht="13.35" customHeight="1">
      <c r="A31" s="70"/>
      <c r="B31"/>
      <c r="C31"/>
      <c r="D31"/>
      <c r="E31"/>
      <c r="F31"/>
      <c r="G31"/>
      <c r="H31"/>
      <c r="I31" s="5"/>
      <c r="J31" s="5"/>
      <c r="K31" s="5"/>
      <c r="L31" s="5"/>
      <c r="M31" s="110"/>
    </row>
    <row r="32" spans="1:13">
      <c r="A32" s="111" t="s">
        <v>105</v>
      </c>
      <c r="B32" s="5"/>
      <c r="C32" s="5"/>
      <c r="D32" s="5"/>
      <c r="E32" s="5"/>
      <c r="F32" s="5"/>
      <c r="G32" s="5"/>
      <c r="H32" s="5"/>
      <c r="I32" s="5"/>
      <c r="J32" s="5"/>
      <c r="K32" s="5"/>
      <c r="L32" s="5"/>
      <c r="M32" s="109"/>
    </row>
    <row r="33" spans="1:13">
      <c r="A33" s="111"/>
      <c r="B33" s="5"/>
      <c r="C33" s="5"/>
      <c r="D33" s="5"/>
      <c r="E33" s="5"/>
      <c r="F33" s="5"/>
      <c r="G33" s="5"/>
      <c r="H33" s="5"/>
      <c r="I33" s="5"/>
      <c r="J33" s="5"/>
      <c r="K33" s="5"/>
      <c r="L33" s="5"/>
      <c r="M33" s="109"/>
    </row>
    <row r="34" spans="1:13">
      <c r="A34" s="459" t="s">
        <v>107</v>
      </c>
      <c r="B34" s="459"/>
      <c r="C34" s="459"/>
      <c r="D34" s="459"/>
      <c r="E34" s="459"/>
      <c r="F34" s="459"/>
      <c r="G34" s="459"/>
      <c r="H34" s="5"/>
      <c r="I34" s="5"/>
      <c r="J34" s="5"/>
      <c r="K34" s="5"/>
      <c r="L34" s="5"/>
      <c r="M34" s="109"/>
    </row>
    <row r="35" spans="1:13" ht="13.5" thickBot="1">
      <c r="A35" s="261"/>
      <c r="B35" s="500" t="s">
        <v>12</v>
      </c>
      <c r="C35" s="500"/>
      <c r="D35" s="500"/>
      <c r="E35" s="501" t="s">
        <v>13</v>
      </c>
      <c r="F35" s="501"/>
      <c r="G35" s="501"/>
      <c r="H35" s="5"/>
      <c r="I35" s="5"/>
      <c r="J35" s="5"/>
      <c r="K35" s="5"/>
      <c r="L35" s="5"/>
      <c r="M35" s="109"/>
    </row>
    <row r="36" spans="1:13" ht="39" thickBot="1">
      <c r="A36" s="263"/>
      <c r="B36" s="264" t="s">
        <v>99</v>
      </c>
      <c r="C36" s="265" t="s">
        <v>100</v>
      </c>
      <c r="D36" s="266" t="s">
        <v>101</v>
      </c>
      <c r="E36" s="264" t="s">
        <v>102</v>
      </c>
      <c r="F36" s="264" t="s">
        <v>100</v>
      </c>
      <c r="G36" s="255" t="s">
        <v>35</v>
      </c>
      <c r="H36" s="5"/>
      <c r="I36" s="5"/>
      <c r="J36" s="5"/>
      <c r="K36" s="5"/>
      <c r="L36" s="5"/>
      <c r="M36" s="109"/>
    </row>
    <row r="37" spans="1:13">
      <c r="A37" s="79" t="s">
        <v>103</v>
      </c>
      <c r="B37" s="40">
        <f>'PY1 - Evergy MO West'!C11+'PY2 - Evergy MO West'!C11+B29</f>
        <v>45166494.082800001</v>
      </c>
      <c r="C37" s="40">
        <f>'PY1 - Evergy MO West'!D11+'PY2 - Evergy MO West'!D11+C29</f>
        <v>44509946.811806411</v>
      </c>
      <c r="D37" s="77">
        <f>C37/B37</f>
        <v>0.98546384251587038</v>
      </c>
      <c r="E37" s="114">
        <f>'MEEIA 3 Targets'!G24</f>
        <v>46646197.198902555</v>
      </c>
      <c r="F37" s="40">
        <f>'PY1 - Evergy MO West'!G11+'PY2 - Evergy MO West'!G11+F29</f>
        <v>40164325.949284211</v>
      </c>
      <c r="G37" s="78">
        <f>F37/E37</f>
        <v>0.8610418075029953</v>
      </c>
      <c r="H37" s="5"/>
      <c r="I37" s="5"/>
      <c r="J37" s="5"/>
      <c r="K37" s="5"/>
      <c r="L37" s="5"/>
      <c r="M37" s="109"/>
    </row>
    <row r="38" spans="1:13">
      <c r="A38" s="79" t="s">
        <v>104</v>
      </c>
      <c r="B38" s="40">
        <f>'PY1 - Evergy MO West'!C22+'PY2 - Evergy MO West'!C22+B30</f>
        <v>11477.511699999999</v>
      </c>
      <c r="C38" s="40">
        <f>'PY1 - Evergy MO West'!D22+'PY2 - Evergy MO West'!D22+C30</f>
        <v>7719.6375979372024</v>
      </c>
      <c r="D38" s="77">
        <f>C38/B38</f>
        <v>0.67258808352486388</v>
      </c>
      <c r="E38" s="40">
        <f>'MEEIA 3 Targets'!G32</f>
        <v>7513.8896712000005</v>
      </c>
      <c r="F38" s="40">
        <f>'PY1 - Evergy MO West'!G22+'PY2 - Evergy MO West'!G22+F30</f>
        <v>7006.9043558906724</v>
      </c>
      <c r="G38" s="41">
        <f>F38/E38</f>
        <v>0.93252691515387121</v>
      </c>
      <c r="H38" s="5"/>
      <c r="I38" s="5"/>
      <c r="J38" s="5"/>
      <c r="K38" s="5"/>
      <c r="L38" s="5"/>
      <c r="M38" s="109"/>
    </row>
    <row r="39" spans="1:13">
      <c r="A39" s="70"/>
      <c r="B39"/>
      <c r="C39"/>
      <c r="D39"/>
      <c r="E39"/>
      <c r="F39"/>
      <c r="G39"/>
      <c r="H39" s="5"/>
      <c r="I39" s="5"/>
      <c r="J39" s="5"/>
      <c r="K39" s="5"/>
      <c r="L39" s="5"/>
      <c r="M39" s="109"/>
    </row>
    <row r="40" spans="1:13">
      <c r="A40" s="111" t="s">
        <v>105</v>
      </c>
      <c r="B40" s="5"/>
      <c r="C40" s="5"/>
      <c r="D40" s="5"/>
      <c r="E40" s="5"/>
      <c r="F40" s="5"/>
      <c r="G40" s="5"/>
      <c r="H40" s="5"/>
      <c r="I40" s="5"/>
      <c r="J40" s="5"/>
      <c r="K40" s="5"/>
      <c r="L40" s="5"/>
      <c r="M40" s="109"/>
    </row>
    <row r="41" spans="1:13">
      <c r="A41" s="111"/>
      <c r="B41" s="5"/>
      <c r="C41" s="5"/>
      <c r="D41" s="5"/>
      <c r="E41" s="5"/>
      <c r="F41" s="5"/>
      <c r="G41" s="5"/>
      <c r="H41" s="5"/>
      <c r="I41" s="5"/>
      <c r="J41" s="5"/>
      <c r="K41" s="5"/>
      <c r="L41" s="5"/>
      <c r="M41" s="109"/>
    </row>
    <row r="42" spans="1:13">
      <c r="A42" s="111"/>
      <c r="B42" s="5"/>
      <c r="C42" s="5"/>
      <c r="D42" s="5"/>
      <c r="E42" s="5"/>
      <c r="F42" s="5"/>
      <c r="G42" s="5"/>
      <c r="H42" s="5"/>
      <c r="I42" s="5"/>
      <c r="J42" s="5"/>
      <c r="K42" s="5"/>
      <c r="L42" s="5"/>
      <c r="M42" s="109"/>
    </row>
    <row r="43" spans="1:13" ht="13.5" customHeight="1">
      <c r="A43" s="489" t="s">
        <v>108</v>
      </c>
      <c r="B43" s="489"/>
      <c r="C43" s="489"/>
      <c r="D43" s="489"/>
      <c r="E43" s="5"/>
      <c r="F43" s="5"/>
      <c r="G43" s="5"/>
      <c r="H43" s="5"/>
      <c r="I43" s="5"/>
      <c r="J43" s="5"/>
      <c r="K43" s="5"/>
      <c r="L43" s="5"/>
    </row>
    <row r="44" spans="1:13" ht="26.25" thickBot="1">
      <c r="A44" s="269" t="s">
        <v>52</v>
      </c>
      <c r="B44" s="253" t="s">
        <v>53</v>
      </c>
      <c r="C44" s="253" t="s">
        <v>54</v>
      </c>
      <c r="D44" s="253" t="s">
        <v>55</v>
      </c>
      <c r="E44"/>
      <c r="F44" s="5"/>
      <c r="G44" s="5"/>
      <c r="H44" s="5"/>
      <c r="I44" s="5"/>
      <c r="J44" s="5"/>
      <c r="K44" s="5"/>
      <c r="L44" s="5"/>
    </row>
    <row r="45" spans="1:13" ht="13.5" thickTop="1">
      <c r="A45" s="115">
        <v>0.159</v>
      </c>
      <c r="B45" s="340">
        <v>7.5999999999999998E-2</v>
      </c>
      <c r="C45" s="340">
        <v>1.4999999999999999E-2</v>
      </c>
      <c r="D45" s="385">
        <f>1-A45+B45+C45</f>
        <v>0.93199999999999994</v>
      </c>
      <c r="E45"/>
      <c r="F45" s="5"/>
      <c r="G45" s="5"/>
      <c r="H45" s="5"/>
      <c r="I45" s="5"/>
      <c r="J45" s="5"/>
      <c r="K45" s="5"/>
      <c r="L45" s="5"/>
      <c r="M45" s="59"/>
    </row>
    <row r="46" spans="1:13">
      <c r="A46" s="91"/>
      <c r="B46" s="119"/>
      <c r="C46" s="119"/>
      <c r="D46" s="132"/>
      <c r="E46"/>
      <c r="F46" s="5"/>
      <c r="G46" s="5"/>
      <c r="H46" s="5"/>
      <c r="I46" s="5"/>
      <c r="J46" s="5"/>
      <c r="K46" s="5"/>
      <c r="L46" s="5"/>
      <c r="M46" s="59"/>
    </row>
    <row r="47" spans="1:13">
      <c r="A47" s="111" t="s">
        <v>109</v>
      </c>
      <c r="B47" s="119"/>
      <c r="C47" s="119"/>
      <c r="D47" s="132"/>
      <c r="E47"/>
      <c r="F47" s="5"/>
      <c r="G47" s="5"/>
      <c r="H47" s="5"/>
      <c r="I47" s="5"/>
      <c r="J47" s="5"/>
      <c r="K47" s="5"/>
      <c r="L47" s="5"/>
      <c r="M47" s="59"/>
    </row>
    <row r="48" spans="1:13">
      <c r="A48" s="91"/>
      <c r="B48" s="119"/>
      <c r="C48" s="119"/>
      <c r="D48" s="82"/>
      <c r="E48"/>
      <c r="F48" s="5"/>
      <c r="G48" s="5"/>
      <c r="H48" s="5"/>
      <c r="I48" s="5"/>
      <c r="J48" s="5"/>
      <c r="K48" s="5"/>
      <c r="L48" s="5"/>
      <c r="M48" s="59"/>
    </row>
    <row r="49" spans="1:13" ht="13.35" customHeight="1">
      <c r="A49" s="195"/>
      <c r="B49" s="5"/>
      <c r="C49" s="5"/>
      <c r="D49" s="5"/>
      <c r="E49" s="5"/>
      <c r="F49" s="121"/>
      <c r="G49" s="5"/>
      <c r="H49" s="5"/>
      <c r="I49" s="5"/>
      <c r="J49" s="5"/>
      <c r="K49" s="5"/>
      <c r="L49" s="5"/>
      <c r="M49" s="109"/>
    </row>
    <row r="50" spans="1:13" ht="13.5" customHeight="1">
      <c r="A50" s="489" t="s">
        <v>110</v>
      </c>
      <c r="B50" s="489"/>
      <c r="C50" s="489"/>
      <c r="D50" s="5"/>
      <c r="E50" s="5"/>
      <c r="F50" s="5"/>
      <c r="G50" s="5"/>
      <c r="H50" s="5"/>
      <c r="I50" s="5"/>
      <c r="J50" s="5"/>
      <c r="K50" s="5"/>
      <c r="L50" s="5"/>
      <c r="M50" s="109"/>
    </row>
    <row r="51" spans="1:13" ht="39" thickBot="1">
      <c r="A51" s="264" t="s">
        <v>111</v>
      </c>
      <c r="B51" s="270" t="s">
        <v>112</v>
      </c>
      <c r="C51" s="270" t="s">
        <v>113</v>
      </c>
      <c r="D51" s="270" t="s">
        <v>114</v>
      </c>
      <c r="E51" s="372" t="s">
        <v>262</v>
      </c>
      <c r="F51" s="272" t="s">
        <v>115</v>
      </c>
      <c r="G51" s="270" t="s">
        <v>116</v>
      </c>
      <c r="H51" s="270" t="s">
        <v>117</v>
      </c>
      <c r="I51" s="372" t="s">
        <v>155</v>
      </c>
      <c r="J51" s="272" t="s">
        <v>118</v>
      </c>
      <c r="K51" s="5"/>
      <c r="L51" s="5"/>
      <c r="M51" s="109"/>
    </row>
    <row r="52" spans="1:13">
      <c r="A52" s="358" t="s">
        <v>121</v>
      </c>
      <c r="B52" s="3">
        <v>862</v>
      </c>
      <c r="C52" s="39">
        <v>17463723.77010002</v>
      </c>
      <c r="D52" s="39">
        <v>16091406.434848752</v>
      </c>
      <c r="E52" s="41">
        <f t="shared" ref="E52:E57" si="0">D52/C52</f>
        <v>0.92141897379292959</v>
      </c>
      <c r="F52" s="41">
        <f>D52/$D$57</f>
        <v>0.90825700170478163</v>
      </c>
      <c r="G52" s="373">
        <v>2987.5806000000016</v>
      </c>
      <c r="H52" s="373">
        <v>2767.944382551188</v>
      </c>
      <c r="I52" s="41">
        <f t="shared" ref="I52:I57" si="1">H52/G52</f>
        <v>0.92648358425917832</v>
      </c>
      <c r="J52" s="41">
        <f>H52/$H$57</f>
        <v>0.93058699756402508</v>
      </c>
      <c r="K52" s="5"/>
      <c r="L52" s="5"/>
      <c r="M52" s="109"/>
    </row>
    <row r="53" spans="1:13">
      <c r="A53" s="358" t="s">
        <v>122</v>
      </c>
      <c r="B53" s="3">
        <v>6</v>
      </c>
      <c r="C53" s="39">
        <v>16238.978200000001</v>
      </c>
      <c r="D53" s="39">
        <v>14205.637756445081</v>
      </c>
      <c r="E53" s="41">
        <f t="shared" si="0"/>
        <v>0.87478642938538342</v>
      </c>
      <c r="F53" s="41">
        <f>D53/$D$57</f>
        <v>8.0181741777590775E-4</v>
      </c>
      <c r="G53" s="373">
        <v>10.5535</v>
      </c>
      <c r="H53" s="373">
        <v>8.2881999805042206</v>
      </c>
      <c r="I53" s="41">
        <f t="shared" si="1"/>
        <v>0.7853508296303805</v>
      </c>
      <c r="J53" s="41">
        <f>H53/$H$57</f>
        <v>2.7865050987616797E-3</v>
      </c>
      <c r="K53" s="5"/>
      <c r="L53" s="5"/>
      <c r="M53" s="109"/>
    </row>
    <row r="54" spans="1:13">
      <c r="A54" s="358" t="s">
        <v>119</v>
      </c>
      <c r="B54" s="3">
        <v>73</v>
      </c>
      <c r="C54" s="39">
        <v>551979.26829999965</v>
      </c>
      <c r="D54" s="39">
        <v>598138.94291633251</v>
      </c>
      <c r="E54" s="41">
        <f t="shared" si="0"/>
        <v>1.0836257397102913</v>
      </c>
      <c r="F54" s="41">
        <f>D54/$D$57</f>
        <v>3.3761118712378232E-2</v>
      </c>
      <c r="G54" s="373">
        <v>195.82340000000013</v>
      </c>
      <c r="H54" s="373">
        <v>71.274586150437457</v>
      </c>
      <c r="I54" s="41">
        <f t="shared" si="1"/>
        <v>0.36397379552411718</v>
      </c>
      <c r="J54" s="41">
        <f>H54/$H$57</f>
        <v>2.3962621339674785E-2</v>
      </c>
      <c r="K54" s="5"/>
      <c r="L54" s="5"/>
      <c r="M54" s="109"/>
    </row>
    <row r="55" spans="1:13">
      <c r="A55" s="358" t="s">
        <v>120</v>
      </c>
      <c r="B55" s="3">
        <v>41</v>
      </c>
      <c r="C55" s="39">
        <v>1148156.7854000002</v>
      </c>
      <c r="D55" s="39">
        <v>665604.4490034664</v>
      </c>
      <c r="E55" s="41">
        <f t="shared" si="0"/>
        <v>0.57971564290462307</v>
      </c>
      <c r="F55" s="41">
        <f>D55/$D$57</f>
        <v>3.7569115143597072E-2</v>
      </c>
      <c r="G55" s="373">
        <v>234.29219999999998</v>
      </c>
      <c r="H55" s="373">
        <v>87.227726961984075</v>
      </c>
      <c r="I55" s="41">
        <f t="shared" si="1"/>
        <v>0.37230316229897575</v>
      </c>
      <c r="J55" s="41">
        <f>H55/$H$57</f>
        <v>2.9326090888817265E-2</v>
      </c>
      <c r="K55" s="5"/>
      <c r="L55" s="5"/>
      <c r="M55" s="109"/>
    </row>
    <row r="56" spans="1:13">
      <c r="A56" s="358" t="s">
        <v>123</v>
      </c>
      <c r="B56" s="3">
        <v>1</v>
      </c>
      <c r="C56" s="39">
        <v>277056</v>
      </c>
      <c r="D56" s="39">
        <v>347443.19999999995</v>
      </c>
      <c r="E56" s="41">
        <f t="shared" si="0"/>
        <v>1.2540540540540539</v>
      </c>
      <c r="F56" s="41">
        <f>D56/$D$57</f>
        <v>1.9610947021467168E-2</v>
      </c>
      <c r="G56" s="373">
        <v>31.64</v>
      </c>
      <c r="H56" s="373">
        <v>39.67199999999999</v>
      </c>
      <c r="I56" s="41">
        <f t="shared" si="1"/>
        <v>1.2538558786346394</v>
      </c>
      <c r="J56" s="41">
        <f>H56/$H$57</f>
        <v>1.3337785108721295E-2</v>
      </c>
      <c r="K56" s="5"/>
      <c r="L56" s="5"/>
      <c r="M56" s="109"/>
    </row>
    <row r="57" spans="1:13" ht="13.5" thickBot="1">
      <c r="A57" s="317" t="s">
        <v>125</v>
      </c>
      <c r="B57" s="221">
        <f>SUM(B52:B56)</f>
        <v>983</v>
      </c>
      <c r="C57" s="221">
        <f>SUM(C52:C56)</f>
        <v>19457154.80200002</v>
      </c>
      <c r="D57" s="221">
        <f>SUM(D52:D56)</f>
        <v>17716798.664524995</v>
      </c>
      <c r="E57" s="277">
        <f t="shared" si="0"/>
        <v>0.91055443844769468</v>
      </c>
      <c r="F57" s="277">
        <f>SUM(F52:F56)</f>
        <v>1</v>
      </c>
      <c r="G57" s="221">
        <f>SUM(G52:G56)</f>
        <v>3459.8897000000015</v>
      </c>
      <c r="H57" s="221">
        <f>SUM(H52:H56)</f>
        <v>2974.4068956441133</v>
      </c>
      <c r="I57" s="277">
        <f t="shared" si="1"/>
        <v>0.85968257763942935</v>
      </c>
      <c r="J57" s="277">
        <f>SUM(J52:J56)</f>
        <v>1</v>
      </c>
      <c r="K57" s="5"/>
      <c r="L57" s="5"/>
      <c r="M57" s="109"/>
    </row>
    <row r="58" spans="1:13" ht="13.5" thickTop="1">
      <c r="A58" s="105"/>
      <c r="B58"/>
      <c r="C58"/>
      <c r="D58" s="5"/>
      <c r="E58" s="5"/>
      <c r="F58" s="5"/>
      <c r="G58" s="5"/>
      <c r="H58" s="5"/>
      <c r="I58" s="5"/>
      <c r="J58" s="5"/>
      <c r="K58" s="5"/>
      <c r="L58" s="5"/>
      <c r="M58" s="109"/>
    </row>
    <row r="59" spans="1:13">
      <c r="A59" s="111" t="s">
        <v>105</v>
      </c>
      <c r="B59" s="5"/>
      <c r="C59" s="102"/>
      <c r="D59" s="5"/>
      <c r="E59" s="5"/>
      <c r="F59" s="102"/>
      <c r="G59" s="5"/>
      <c r="H59" s="5"/>
      <c r="I59" s="5"/>
      <c r="J59" s="5"/>
      <c r="K59" s="5"/>
      <c r="L59" s="5"/>
      <c r="M59" s="109"/>
    </row>
    <row r="60" spans="1:13">
      <c r="A60" s="111"/>
      <c r="B60" s="5"/>
      <c r="C60" s="395"/>
      <c r="D60" s="395"/>
      <c r="E60" s="5"/>
      <c r="F60" s="5"/>
      <c r="G60" s="5"/>
      <c r="H60" s="5"/>
      <c r="I60" s="5"/>
      <c r="J60" s="5"/>
      <c r="K60" s="5"/>
      <c r="L60" s="5"/>
      <c r="M60" s="109"/>
    </row>
    <row r="61" spans="1:13">
      <c r="A61" s="111"/>
      <c r="B61" s="5"/>
      <c r="C61" s="5"/>
      <c r="D61" s="5"/>
      <c r="E61" s="5"/>
      <c r="F61" s="5"/>
      <c r="G61" s="5"/>
      <c r="H61" s="5"/>
      <c r="I61" s="5"/>
      <c r="J61" s="5"/>
      <c r="K61" s="5"/>
      <c r="L61" s="5"/>
      <c r="M61" s="109"/>
    </row>
    <row r="62" spans="1:13" ht="13.5" customHeight="1">
      <c r="A62" s="489" t="s">
        <v>126</v>
      </c>
      <c r="B62" s="489"/>
      <c r="C62" s="489"/>
      <c r="D62" s="5"/>
      <c r="E62" s="5"/>
      <c r="F62" s="5"/>
      <c r="G62" s="5"/>
      <c r="H62" s="5"/>
      <c r="I62" s="5"/>
      <c r="J62" s="5"/>
      <c r="K62" s="5"/>
      <c r="L62" s="5"/>
      <c r="M62" s="109"/>
    </row>
    <row r="63" spans="1:13" ht="39" thickBot="1">
      <c r="A63" s="264" t="s">
        <v>111</v>
      </c>
      <c r="B63" s="270" t="s">
        <v>112</v>
      </c>
      <c r="C63" s="270" t="s">
        <v>113</v>
      </c>
      <c r="D63" s="270" t="s">
        <v>114</v>
      </c>
      <c r="E63" s="372" t="s">
        <v>262</v>
      </c>
      <c r="F63" s="272" t="s">
        <v>115</v>
      </c>
      <c r="G63" s="270" t="s">
        <v>116</v>
      </c>
      <c r="H63" s="270" t="s">
        <v>117</v>
      </c>
      <c r="I63" s="372" t="s">
        <v>155</v>
      </c>
      <c r="J63" s="272" t="s">
        <v>118</v>
      </c>
      <c r="K63" s="5"/>
      <c r="L63" s="5"/>
      <c r="M63" s="109"/>
    </row>
    <row r="64" spans="1:13">
      <c r="A64" s="391" t="s">
        <v>121</v>
      </c>
      <c r="B64" s="2">
        <v>1059</v>
      </c>
      <c r="C64" s="40">
        <v>12401004.700500013</v>
      </c>
      <c r="D64" s="40">
        <v>13234922.480294155</v>
      </c>
      <c r="E64" s="41">
        <f t="shared" ref="E64:E70" si="2">D64/C64</f>
        <v>1.0672459852999263</v>
      </c>
      <c r="F64" s="41">
        <f t="shared" ref="F64:F69" si="3">D64/$D$70</f>
        <v>0.80053681907080587</v>
      </c>
      <c r="G64" s="373">
        <v>2217.1150000000016</v>
      </c>
      <c r="H64" s="373">
        <v>2419.6265029811902</v>
      </c>
      <c r="I64" s="41">
        <f t="shared" ref="I64:I70" si="4">H64/G64</f>
        <v>1.0913400987234259</v>
      </c>
      <c r="J64" s="41">
        <f t="shared" ref="J64:J69" si="5">H64/H$70</f>
        <v>0.77060151370173902</v>
      </c>
      <c r="K64" s="5"/>
      <c r="L64" s="5"/>
      <c r="M64" s="109"/>
    </row>
    <row r="65" spans="1:13">
      <c r="A65" s="391" t="s">
        <v>122</v>
      </c>
      <c r="B65" s="2">
        <v>7</v>
      </c>
      <c r="C65" s="40">
        <v>19142.072600000003</v>
      </c>
      <c r="D65" s="40">
        <v>18726.012831941873</v>
      </c>
      <c r="E65" s="41">
        <f t="shared" si="2"/>
        <v>0.97826464371166733</v>
      </c>
      <c r="F65" s="41">
        <f t="shared" si="3"/>
        <v>1.1326747677352967E-3</v>
      </c>
      <c r="G65" s="373">
        <v>7.3643000000000001</v>
      </c>
      <c r="H65" s="373">
        <v>7.4952382307805365</v>
      </c>
      <c r="I65" s="41">
        <f t="shared" si="4"/>
        <v>1.0177801326372549</v>
      </c>
      <c r="J65" s="41">
        <f t="shared" si="5"/>
        <v>2.3870799559677024E-3</v>
      </c>
      <c r="K65" s="5"/>
      <c r="L65" s="5"/>
      <c r="M65" s="109"/>
    </row>
    <row r="66" spans="1:13">
      <c r="A66" s="393" t="s">
        <v>119</v>
      </c>
      <c r="B66" s="2">
        <v>170</v>
      </c>
      <c r="C66" s="40">
        <v>4643837.419900001</v>
      </c>
      <c r="D66" s="40">
        <v>1416051.4745719309</v>
      </c>
      <c r="E66" s="41">
        <f t="shared" si="2"/>
        <v>0.30493132005521928</v>
      </c>
      <c r="F66" s="41">
        <f t="shared" si="3"/>
        <v>8.5652284309348112E-2</v>
      </c>
      <c r="G66" s="373">
        <v>3973.2126000000007</v>
      </c>
      <c r="H66" s="373">
        <v>305.34823556271965</v>
      </c>
      <c r="I66" s="41">
        <f t="shared" si="4"/>
        <v>7.6851723354224633E-2</v>
      </c>
      <c r="J66" s="41">
        <f t="shared" si="5"/>
        <v>9.7247162833137529E-2</v>
      </c>
      <c r="K66" s="5"/>
      <c r="L66" s="5"/>
      <c r="M66" s="109"/>
    </row>
    <row r="67" spans="1:13">
      <c r="A67" s="393" t="s">
        <v>120</v>
      </c>
      <c r="B67" s="2">
        <v>60</v>
      </c>
      <c r="C67" s="40">
        <v>342845.41780000029</v>
      </c>
      <c r="D67" s="40">
        <v>250374.83122829077</v>
      </c>
      <c r="E67" s="41">
        <f t="shared" si="2"/>
        <v>0.73028489875967229</v>
      </c>
      <c r="F67" s="41">
        <f t="shared" si="3"/>
        <v>1.5144347937459999E-2</v>
      </c>
      <c r="G67" s="373">
        <v>61.844600000000057</v>
      </c>
      <c r="H67" s="373">
        <v>35.634464608272872</v>
      </c>
      <c r="I67" s="41">
        <f t="shared" si="4"/>
        <v>0.57619363062050433</v>
      </c>
      <c r="J67" s="41">
        <f t="shared" si="5"/>
        <v>1.1348847573480057E-2</v>
      </c>
      <c r="K67" s="5"/>
      <c r="L67" s="5"/>
      <c r="M67" s="109"/>
    </row>
    <row r="68" spans="1:13">
      <c r="A68" s="392" t="s">
        <v>123</v>
      </c>
      <c r="B68" s="2">
        <v>15</v>
      </c>
      <c r="C68" s="40">
        <v>1403648.96</v>
      </c>
      <c r="D68" s="40">
        <v>1584676.0399999998</v>
      </c>
      <c r="E68" s="41">
        <f t="shared" si="2"/>
        <v>1.1289689125691369</v>
      </c>
      <c r="F68" s="41">
        <f t="shared" si="3"/>
        <v>9.5851828237616218E-2</v>
      </c>
      <c r="G68" s="373">
        <v>340.65199999999999</v>
      </c>
      <c r="H68" s="373">
        <v>368.15722500000004</v>
      </c>
      <c r="I68" s="41">
        <f t="shared" si="4"/>
        <v>1.0807428842337636</v>
      </c>
      <c r="J68" s="41">
        <f t="shared" si="5"/>
        <v>0.11725054032747846</v>
      </c>
      <c r="K68" s="5"/>
      <c r="L68" s="5"/>
      <c r="M68" s="109"/>
    </row>
    <row r="69" spans="1:13">
      <c r="A69" s="394" t="s">
        <v>124</v>
      </c>
      <c r="B69" s="2">
        <v>4</v>
      </c>
      <c r="C69" s="2">
        <v>22066.52</v>
      </c>
      <c r="D69" s="2">
        <v>27808.520000000004</v>
      </c>
      <c r="E69" s="41">
        <f t="shared" si="2"/>
        <v>1.2602132098763197</v>
      </c>
      <c r="F69" s="41">
        <f t="shared" si="3"/>
        <v>1.6820456770346044E-3</v>
      </c>
      <c r="G69" s="373">
        <v>3.0024999999999999</v>
      </c>
      <c r="H69" s="373">
        <v>3.657552511415525</v>
      </c>
      <c r="I69" s="41">
        <f t="shared" si="4"/>
        <v>1.2181690296138301</v>
      </c>
      <c r="J69" s="41">
        <f t="shared" si="5"/>
        <v>1.1648556081972751E-3</v>
      </c>
      <c r="K69" s="5"/>
      <c r="L69" s="5"/>
      <c r="M69" s="109"/>
    </row>
    <row r="70" spans="1:13" ht="13.5" thickBot="1">
      <c r="A70" s="317" t="s">
        <v>125</v>
      </c>
      <c r="B70" s="221">
        <f>SUM(B64:B69)</f>
        <v>1315</v>
      </c>
      <c r="C70" s="221">
        <f>SUM(C64:C69)</f>
        <v>18832545.090800017</v>
      </c>
      <c r="D70" s="221">
        <f>SUM(D64:D69)</f>
        <v>16532559.358926317</v>
      </c>
      <c r="E70" s="277">
        <f t="shared" si="2"/>
        <v>0.87787175228921777</v>
      </c>
      <c r="F70" s="277">
        <f>SUM(F64:F69)</f>
        <v>1</v>
      </c>
      <c r="G70" s="221">
        <f>SUM(G64:G69)</f>
        <v>6603.1910000000025</v>
      </c>
      <c r="H70" s="221">
        <f>SUM(H64:H69)</f>
        <v>3139.9192188943789</v>
      </c>
      <c r="I70" s="277">
        <f t="shared" si="4"/>
        <v>0.47551543168967514</v>
      </c>
      <c r="J70" s="277">
        <f>SUM(J64:J69)</f>
        <v>1</v>
      </c>
      <c r="K70" s="5"/>
      <c r="L70" s="5"/>
      <c r="M70" s="109"/>
    </row>
    <row r="71" spans="1:13" ht="13.5" thickTop="1">
      <c r="A71" s="105"/>
      <c r="B71"/>
      <c r="C71"/>
      <c r="D71" s="5"/>
      <c r="E71" s="5"/>
      <c r="F71" s="5"/>
      <c r="G71" s="5"/>
      <c r="H71" s="5"/>
      <c r="I71" s="5"/>
      <c r="J71" s="5"/>
      <c r="K71" s="5"/>
      <c r="L71" s="5"/>
      <c r="M71" s="109"/>
    </row>
    <row r="72" spans="1:13">
      <c r="A72" s="111" t="s">
        <v>105</v>
      </c>
      <c r="B72" s="5"/>
      <c r="C72" s="5"/>
      <c r="D72" s="5"/>
      <c r="E72" s="5"/>
      <c r="F72" s="5"/>
      <c r="G72" s="5"/>
      <c r="H72" s="5"/>
      <c r="I72" s="5"/>
      <c r="J72" s="5"/>
      <c r="K72" s="5"/>
      <c r="L72" s="5"/>
      <c r="M72" s="109"/>
    </row>
    <row r="73" spans="1:13">
      <c r="A73" s="111"/>
      <c r="B73" s="5"/>
      <c r="C73" s="5"/>
      <c r="D73" s="5"/>
      <c r="E73" s="5"/>
      <c r="F73" s="5"/>
      <c r="G73" s="5"/>
      <c r="H73" s="5"/>
      <c r="I73" s="5"/>
      <c r="J73" s="5"/>
      <c r="K73" s="5"/>
      <c r="L73" s="5"/>
      <c r="M73" s="109"/>
    </row>
    <row r="74" spans="1:13">
      <c r="A74" s="507"/>
      <c r="B74" s="507"/>
      <c r="C74" s="507"/>
      <c r="D74" s="507"/>
      <c r="E74" s="507"/>
      <c r="F74" s="507"/>
      <c r="G74" s="507"/>
      <c r="H74" s="507"/>
      <c r="I74" s="507"/>
      <c r="J74" s="198"/>
      <c r="K74" s="198"/>
      <c r="L74" s="198"/>
      <c r="M74" s="83"/>
    </row>
    <row r="75" spans="1:13" ht="12.75" customHeight="1">
      <c r="A75" s="491"/>
      <c r="B75" s="491"/>
      <c r="C75" s="491"/>
      <c r="D75" s="491"/>
      <c r="E75"/>
      <c r="F75"/>
      <c r="G75"/>
      <c r="H75"/>
      <c r="I75"/>
      <c r="J75"/>
      <c r="K75"/>
      <c r="L75"/>
      <c r="M75" s="56"/>
    </row>
    <row r="76" spans="1:13" ht="15.75">
      <c r="A76" s="503" t="s">
        <v>127</v>
      </c>
      <c r="B76" s="503"/>
      <c r="C76" s="503"/>
      <c r="D76" s="503"/>
      <c r="E76" s="503"/>
      <c r="F76" s="5"/>
      <c r="G76" s="5"/>
      <c r="H76" s="5"/>
      <c r="I76" s="5"/>
      <c r="J76" s="5"/>
      <c r="K76" s="5"/>
      <c r="L76" s="5"/>
      <c r="M76" s="109"/>
    </row>
    <row r="78" spans="1:13">
      <c r="A78" s="489" t="s">
        <v>128</v>
      </c>
      <c r="B78" s="489"/>
      <c r="C78" s="489"/>
      <c r="D78" s="489"/>
      <c r="E78" s="489"/>
      <c r="M78" s="109"/>
    </row>
    <row r="79" spans="1:13" ht="13.5" customHeight="1" thickBot="1">
      <c r="A79" s="508" t="s">
        <v>129</v>
      </c>
      <c r="B79" s="510" t="s">
        <v>130</v>
      </c>
      <c r="C79" s="510"/>
      <c r="D79" s="510"/>
      <c r="E79" s="510"/>
      <c r="F79" s="509" t="s">
        <v>131</v>
      </c>
      <c r="G79" s="108"/>
      <c r="H79" s="24"/>
      <c r="I79"/>
      <c r="J79"/>
      <c r="K79"/>
      <c r="L79"/>
      <c r="M79" s="110"/>
    </row>
    <row r="80" spans="1:13" ht="27" customHeight="1" thickBot="1">
      <c r="A80" s="508"/>
      <c r="B80" s="271" t="s">
        <v>132</v>
      </c>
      <c r="C80" s="271" t="s">
        <v>133</v>
      </c>
      <c r="D80" s="271" t="s">
        <v>134</v>
      </c>
      <c r="E80" s="271" t="s">
        <v>135</v>
      </c>
      <c r="F80" s="509"/>
      <c r="G80" s="108"/>
      <c r="H80" s="29"/>
      <c r="I80"/>
      <c r="J80"/>
      <c r="K80"/>
      <c r="L80"/>
      <c r="M80" s="57"/>
    </row>
    <row r="81" spans="1:13" ht="13.35" customHeight="1">
      <c r="A81" s="81" t="s">
        <v>136</v>
      </c>
      <c r="B81" s="116">
        <v>1.0199121060220016</v>
      </c>
      <c r="C81" s="116">
        <v>1.0398242120440035</v>
      </c>
      <c r="D81" s="116">
        <v>0.63952056927166234</v>
      </c>
      <c r="E81" s="117">
        <v>4584.1977696580998</v>
      </c>
      <c r="F81" s="2">
        <v>33</v>
      </c>
      <c r="G81" s="25"/>
      <c r="H81" s="28"/>
      <c r="I81"/>
      <c r="J81"/>
      <c r="K81"/>
      <c r="L81"/>
      <c r="M81" s="110"/>
    </row>
    <row r="82" spans="1:13" ht="13.15" customHeight="1">
      <c r="A82" s="81" t="s">
        <v>137</v>
      </c>
      <c r="B82" s="116">
        <v>1.1075000000000002</v>
      </c>
      <c r="C82" s="116">
        <v>1.3058333333333334</v>
      </c>
      <c r="D82" s="116">
        <v>0.69254248934399287</v>
      </c>
      <c r="E82" s="117">
        <v>3635.5782994511728</v>
      </c>
      <c r="F82" s="2">
        <v>29</v>
      </c>
      <c r="H82" s="28"/>
      <c r="I82"/>
      <c r="J82"/>
      <c r="K82"/>
      <c r="L82"/>
      <c r="M82" s="109"/>
    </row>
    <row r="83" spans="1:13" ht="13.15" customHeight="1">
      <c r="A83" s="81" t="s">
        <v>138</v>
      </c>
      <c r="B83" s="116">
        <v>1.08</v>
      </c>
      <c r="C83" s="116">
        <v>1.3</v>
      </c>
      <c r="D83" s="116">
        <v>0.73223684055419436</v>
      </c>
      <c r="E83" s="117">
        <v>4924.683119588185</v>
      </c>
      <c r="F83" s="2">
        <v>61</v>
      </c>
      <c r="G83" s="108"/>
      <c r="H83" s="27"/>
      <c r="I83"/>
      <c r="J83"/>
      <c r="K83"/>
      <c r="L83"/>
    </row>
    <row r="84" spans="1:13">
      <c r="A84" s="81" t="s">
        <v>139</v>
      </c>
      <c r="B84" s="116">
        <v>1.1223080060292401</v>
      </c>
      <c r="C84" s="116">
        <v>1.2909232024116974</v>
      </c>
      <c r="D84" s="116">
        <v>0.74488184874220065</v>
      </c>
      <c r="E84" s="117">
        <v>4920.8005957253117</v>
      </c>
      <c r="F84" s="2">
        <v>103</v>
      </c>
      <c r="G84" s="25"/>
      <c r="I84" s="5"/>
      <c r="J84" s="5"/>
      <c r="K84" s="5"/>
      <c r="L84" s="5"/>
    </row>
    <row r="85" spans="1:13">
      <c r="A85" s="81" t="s">
        <v>140</v>
      </c>
      <c r="B85" s="116">
        <v>1.095</v>
      </c>
      <c r="C85" s="116">
        <v>1.4350000000000001</v>
      </c>
      <c r="D85" s="116">
        <v>0.62506777400492997</v>
      </c>
      <c r="E85" s="117">
        <v>3642.1242783490247</v>
      </c>
      <c r="F85" s="2">
        <v>45</v>
      </c>
      <c r="G85" s="108"/>
      <c r="H85" s="102"/>
      <c r="I85" s="102"/>
      <c r="J85" s="102"/>
      <c r="K85" s="102"/>
      <c r="L85" s="102"/>
      <c r="M85" s="60"/>
    </row>
    <row r="86" spans="1:13">
      <c r="A86" s="81" t="s">
        <v>141</v>
      </c>
      <c r="B86" s="116">
        <v>1.02</v>
      </c>
      <c r="C86" s="116">
        <v>1.17</v>
      </c>
      <c r="D86" s="116">
        <v>0.54653967921182101</v>
      </c>
      <c r="E86" s="117">
        <v>3611.4341564713682</v>
      </c>
      <c r="F86" s="2">
        <v>60</v>
      </c>
      <c r="G86" s="26"/>
      <c r="I86"/>
      <c r="J86"/>
      <c r="K86"/>
      <c r="L86"/>
      <c r="M86" s="60"/>
    </row>
    <row r="87" spans="1:13">
      <c r="A87" s="81" t="s">
        <v>142</v>
      </c>
      <c r="B87" s="169">
        <v>1</v>
      </c>
      <c r="C87" s="169">
        <v>1</v>
      </c>
      <c r="D87" s="169">
        <v>0</v>
      </c>
      <c r="E87" s="40">
        <v>5391.9547223676482</v>
      </c>
      <c r="F87" s="2">
        <v>18</v>
      </c>
      <c r="G87" s="26"/>
      <c r="I87"/>
      <c r="J87"/>
      <c r="K87"/>
      <c r="L87"/>
      <c r="M87" s="59"/>
    </row>
    <row r="88" spans="1:13">
      <c r="A88" s="111"/>
      <c r="B88" s="3"/>
      <c r="C88" s="108"/>
      <c r="D88" s="108"/>
      <c r="E88" s="108"/>
      <c r="F88" s="108"/>
      <c r="G88" s="108"/>
      <c r="H88" s="108"/>
      <c r="I88" s="108"/>
      <c r="J88" s="108"/>
      <c r="K88" s="108"/>
      <c r="L88" s="108"/>
    </row>
    <row r="89" spans="1:13">
      <c r="A89" s="111" t="s">
        <v>143</v>
      </c>
      <c r="B89" s="3"/>
      <c r="C89" s="108"/>
      <c r="D89" s="108"/>
      <c r="E89" s="108"/>
      <c r="F89" s="108"/>
      <c r="G89" s="108"/>
      <c r="H89" s="108"/>
      <c r="I89" s="108"/>
      <c r="J89" s="108"/>
      <c r="K89" s="108"/>
      <c r="L89" s="108"/>
    </row>
    <row r="90" spans="1:13">
      <c r="A90" s="111"/>
      <c r="B90" s="3"/>
      <c r="C90" s="108"/>
      <c r="D90" s="108"/>
      <c r="E90" s="108"/>
      <c r="F90" s="108"/>
      <c r="G90" s="108"/>
      <c r="H90" s="108"/>
      <c r="I90" s="108"/>
      <c r="J90" s="108"/>
      <c r="K90" s="108"/>
      <c r="L90" s="108"/>
    </row>
    <row r="91" spans="1:13">
      <c r="A91" s="111"/>
      <c r="B91" s="3"/>
      <c r="C91" s="108"/>
      <c r="D91" s="108"/>
      <c r="E91" s="108"/>
      <c r="F91" s="108"/>
      <c r="G91" s="108"/>
      <c r="H91" s="108"/>
      <c r="I91" s="108"/>
      <c r="J91" s="108"/>
      <c r="K91" s="108"/>
      <c r="L91" s="108"/>
    </row>
    <row r="92" spans="1:13" ht="13.35" customHeight="1">
      <c r="A92" s="111"/>
      <c r="B92" s="3"/>
      <c r="C92" s="108"/>
      <c r="D92" s="108"/>
      <c r="E92" s="108"/>
      <c r="F92" s="108"/>
      <c r="G92" s="108"/>
      <c r="H92" s="108"/>
      <c r="I92" s="108"/>
      <c r="J92" s="108"/>
      <c r="K92" s="108"/>
      <c r="L92" s="108"/>
    </row>
    <row r="93" spans="1:13">
      <c r="A93" s="507"/>
      <c r="B93" s="507"/>
      <c r="C93" s="507"/>
      <c r="D93" s="507"/>
      <c r="E93" s="507"/>
      <c r="F93" s="507"/>
      <c r="G93" s="507"/>
      <c r="H93" s="507"/>
      <c r="I93" s="507"/>
      <c r="J93" s="198"/>
      <c r="K93" s="198"/>
      <c r="L93" s="198"/>
      <c r="M93" s="83"/>
    </row>
    <row r="94" spans="1:13" ht="12.75" customHeight="1">
      <c r="A94" s="122" t="s">
        <v>144</v>
      </c>
      <c r="B94" s="53"/>
      <c r="C94" s="54"/>
      <c r="D94" s="54"/>
      <c r="E94" s="55"/>
      <c r="F94" s="86"/>
      <c r="G94" s="55"/>
      <c r="H94" s="73"/>
      <c r="I94"/>
      <c r="J94"/>
      <c r="K94"/>
      <c r="L94"/>
      <c r="M94" s="60"/>
    </row>
    <row r="95" spans="1:13" ht="12.75" customHeight="1">
      <c r="A95" s="122"/>
      <c r="B95" s="53"/>
      <c r="C95" s="54"/>
      <c r="D95" s="54"/>
      <c r="E95" s="55"/>
      <c r="F95" s="86"/>
      <c r="G95" s="55"/>
      <c r="H95" s="73"/>
      <c r="I95"/>
      <c r="J95"/>
      <c r="K95"/>
      <c r="L95"/>
      <c r="M95" s="60"/>
    </row>
    <row r="96" spans="1:13" ht="12.75" customHeight="1">
      <c r="A96" s="122" t="s">
        <v>145</v>
      </c>
      <c r="B96" s="53"/>
      <c r="C96" s="54"/>
      <c r="D96" s="54"/>
      <c r="E96" s="55"/>
      <c r="F96" s="86"/>
      <c r="G96" s="55"/>
      <c r="H96" s="73"/>
      <c r="I96"/>
      <c r="J96"/>
      <c r="K96"/>
      <c r="L96"/>
      <c r="M96" s="60"/>
    </row>
    <row r="97" spans="1:13" ht="51.75" thickBot="1">
      <c r="A97" s="272" t="s">
        <v>146</v>
      </c>
      <c r="B97" s="272" t="s">
        <v>147</v>
      </c>
      <c r="C97" s="272" t="s">
        <v>113</v>
      </c>
      <c r="D97" s="272" t="s">
        <v>116</v>
      </c>
      <c r="E97" s="272" t="s">
        <v>114</v>
      </c>
      <c r="F97" s="272" t="s">
        <v>117</v>
      </c>
      <c r="G97" s="272" t="s">
        <v>148</v>
      </c>
      <c r="H97" s="272" t="s">
        <v>149</v>
      </c>
      <c r="I97" s="272" t="s">
        <v>115</v>
      </c>
      <c r="J97" s="272" t="s">
        <v>118</v>
      </c>
      <c r="K97" s="272" t="s">
        <v>150</v>
      </c>
      <c r="L97" s="272" t="s">
        <v>151</v>
      </c>
      <c r="M97" s="60"/>
    </row>
    <row r="98" spans="1:13">
      <c r="A98" s="358" t="s">
        <v>244</v>
      </c>
      <c r="B98" s="349">
        <v>166.4</v>
      </c>
      <c r="C98" s="231">
        <v>5543598.9179999968</v>
      </c>
      <c r="D98" s="354">
        <v>1090.5244999999998</v>
      </c>
      <c r="E98" s="230">
        <v>6125911.0379276723</v>
      </c>
      <c r="F98" s="354">
        <v>1345.1356795582258</v>
      </c>
      <c r="G98" s="232">
        <f t="shared" ref="G98:H109" si="6">E98/C98</f>
        <v>1.1050422529734096</v>
      </c>
      <c r="H98" s="232">
        <f t="shared" si="6"/>
        <v>1.233475891241532</v>
      </c>
      <c r="I98" s="420">
        <f t="shared" ref="I98:I109" si="7">E98/$E$110</f>
        <v>0.34576850783961421</v>
      </c>
      <c r="J98" s="76">
        <f t="shared" ref="J98:J109" si="8">F98/$F$110</f>
        <v>0.45223660607031163</v>
      </c>
      <c r="K98" s="422">
        <v>7.7490071348962242E-2</v>
      </c>
      <c r="L98" s="422">
        <v>0.17204218514700698</v>
      </c>
      <c r="M98" s="60"/>
    </row>
    <row r="99" spans="1:13">
      <c r="A99" s="358" t="s">
        <v>249</v>
      </c>
      <c r="B99" s="349">
        <v>580</v>
      </c>
      <c r="C99" s="231">
        <v>3718174.4057999998</v>
      </c>
      <c r="D99" s="354">
        <v>730.65839999999992</v>
      </c>
      <c r="E99" s="230">
        <v>1490676.2715475371</v>
      </c>
      <c r="F99" s="354">
        <v>268.78691341989406</v>
      </c>
      <c r="G99" s="232">
        <f t="shared" ref="G99:G108" si="9">E99/C99</f>
        <v>0.40091617790231232</v>
      </c>
      <c r="H99" s="232">
        <f t="shared" ref="H99:H109" si="10">F99/D99</f>
        <v>0.36786946324013259</v>
      </c>
      <c r="I99" s="420">
        <f t="shared" si="7"/>
        <v>8.4139143858555823E-2</v>
      </c>
      <c r="J99" s="76">
        <f t="shared" si="8"/>
        <v>9.036655805684167E-2</v>
      </c>
      <c r="K99" s="422">
        <v>-0.12039686745106959</v>
      </c>
      <c r="L99" s="422">
        <v>-0.13166615202823129</v>
      </c>
      <c r="M99" s="60"/>
    </row>
    <row r="100" spans="1:13">
      <c r="A100" s="358" t="s">
        <v>245</v>
      </c>
      <c r="B100" s="349">
        <v>566</v>
      </c>
      <c r="C100" s="231">
        <v>1106523.6473999997</v>
      </c>
      <c r="D100" s="354">
        <v>217.53860000000003</v>
      </c>
      <c r="E100" s="230">
        <v>1085409.5152552952</v>
      </c>
      <c r="F100" s="354">
        <v>222.88311666859857</v>
      </c>
      <c r="G100" s="232">
        <f t="shared" si="9"/>
        <v>0.98091849894548899</v>
      </c>
      <c r="H100" s="232">
        <f t="shared" si="10"/>
        <v>1.0245681302931919</v>
      </c>
      <c r="I100" s="420">
        <f t="shared" si="7"/>
        <v>6.1264426819313128E-2</v>
      </c>
      <c r="J100" s="76">
        <f t="shared" si="8"/>
        <v>7.4933633658192805E-2</v>
      </c>
      <c r="K100" s="422">
        <v>4.2428784172022782E-3</v>
      </c>
      <c r="L100" s="422">
        <v>1.1062642871873418E-2</v>
      </c>
      <c r="M100" s="60"/>
    </row>
    <row r="101" spans="1:13">
      <c r="A101" s="358" t="s">
        <v>252</v>
      </c>
      <c r="B101" s="349">
        <v>589</v>
      </c>
      <c r="C101" s="231">
        <v>993082.60800000001</v>
      </c>
      <c r="D101" s="354">
        <v>113.28800000000001</v>
      </c>
      <c r="E101" s="230">
        <v>669638.07108000002</v>
      </c>
      <c r="F101" s="354">
        <v>76.390379999999993</v>
      </c>
      <c r="G101" s="232">
        <f t="shared" si="9"/>
        <v>0.67430248570016249</v>
      </c>
      <c r="H101" s="232">
        <f t="shared" si="10"/>
        <v>0.67430248570016227</v>
      </c>
      <c r="I101" s="420">
        <f t="shared" si="7"/>
        <v>3.779678731806338E-2</v>
      </c>
      <c r="J101" s="76">
        <f t="shared" si="8"/>
        <v>2.5682558802519684E-2</v>
      </c>
      <c r="K101" s="422">
        <v>-1.2706715122997259E-2</v>
      </c>
      <c r="L101" s="422">
        <v>-6.2754225743731906E-3</v>
      </c>
      <c r="M101" s="60"/>
    </row>
    <row r="102" spans="1:13">
      <c r="A102" s="358" t="s">
        <v>250</v>
      </c>
      <c r="B102" s="349">
        <v>587</v>
      </c>
      <c r="C102" s="231">
        <v>774050.31860000035</v>
      </c>
      <c r="D102" s="354">
        <v>0</v>
      </c>
      <c r="E102" s="230">
        <v>916588.72502443357</v>
      </c>
      <c r="F102" s="354">
        <v>1.1275280000000001</v>
      </c>
      <c r="G102" s="232">
        <f t="shared" si="9"/>
        <v>1.1841461762876577</v>
      </c>
      <c r="H102" s="232" t="e">
        <f t="shared" si="10"/>
        <v>#DIV/0!</v>
      </c>
      <c r="I102" s="420">
        <f t="shared" si="7"/>
        <v>5.1735572683328734E-2</v>
      </c>
      <c r="J102" s="76">
        <f t="shared" si="8"/>
        <v>3.7907658217549667E-4</v>
      </c>
      <c r="K102" s="422">
        <v>1.1335041883939079E-2</v>
      </c>
      <c r="L102" s="422">
        <v>3.2588553328738445E-4</v>
      </c>
      <c r="M102" s="60"/>
    </row>
    <row r="103" spans="1:13" s="5" customFormat="1">
      <c r="A103" s="358" t="s">
        <v>246</v>
      </c>
      <c r="B103" s="349">
        <v>570</v>
      </c>
      <c r="C103" s="231">
        <v>767826.58050000004</v>
      </c>
      <c r="D103" s="354">
        <v>150.91100000000003</v>
      </c>
      <c r="E103" s="230">
        <v>831365.4230243006</v>
      </c>
      <c r="F103" s="354">
        <v>147.13384662921436</v>
      </c>
      <c r="G103" s="232">
        <f t="shared" si="9"/>
        <v>1.0827515537205352</v>
      </c>
      <c r="H103" s="232">
        <f t="shared" si="10"/>
        <v>0.97497098706664409</v>
      </c>
      <c r="I103" s="420">
        <f t="shared" si="7"/>
        <v>4.692526221957781E-2</v>
      </c>
      <c r="J103" s="76">
        <f t="shared" si="8"/>
        <v>4.9466616973180534E-2</v>
      </c>
      <c r="K103" s="422">
        <v>7.0744930275132845E-3</v>
      </c>
      <c r="L103" s="422">
        <v>5.257903036689382E-3</v>
      </c>
      <c r="M103" s="60"/>
    </row>
    <row r="104" spans="1:13" s="5" customFormat="1">
      <c r="A104" s="358" t="s">
        <v>248</v>
      </c>
      <c r="B104" s="349">
        <v>578</v>
      </c>
      <c r="C104" s="231">
        <v>590070.49650000001</v>
      </c>
      <c r="D104" s="354">
        <v>115.971</v>
      </c>
      <c r="E104" s="230">
        <v>531259.30545916967</v>
      </c>
      <c r="F104" s="354">
        <v>97.622284072512699</v>
      </c>
      <c r="G104" s="232">
        <f t="shared" si="9"/>
        <v>0.90033192408420926</v>
      </c>
      <c r="H104" s="232">
        <f t="shared" si="10"/>
        <v>0.84178185988318366</v>
      </c>
      <c r="I104" s="420">
        <f t="shared" si="7"/>
        <v>2.9986190819164774E-2</v>
      </c>
      <c r="J104" s="76">
        <f t="shared" si="8"/>
        <v>3.2820756371791687E-2</v>
      </c>
      <c r="K104" s="422">
        <v>-3.1971045595957648E-4</v>
      </c>
      <c r="L104" s="422">
        <v>-6.2081776656519594E-4</v>
      </c>
      <c r="M104" s="60"/>
    </row>
    <row r="105" spans="1:13">
      <c r="A105" s="358" t="s">
        <v>251</v>
      </c>
      <c r="B105" s="349">
        <v>588</v>
      </c>
      <c r="C105" s="231">
        <v>512190.39299999992</v>
      </c>
      <c r="D105" s="354">
        <v>0</v>
      </c>
      <c r="E105" s="230">
        <v>652404.19871393486</v>
      </c>
      <c r="F105" s="354">
        <v>0</v>
      </c>
      <c r="G105" s="232">
        <f t="shared" si="9"/>
        <v>1.273753291022651</v>
      </c>
      <c r="H105" s="232" t="e">
        <f t="shared" si="10"/>
        <v>#DIV/0!</v>
      </c>
      <c r="I105" s="420">
        <f t="shared" si="7"/>
        <v>3.6824045419687958E-2</v>
      </c>
      <c r="J105" s="76">
        <f t="shared" si="8"/>
        <v>0</v>
      </c>
      <c r="K105" s="422">
        <v>9.8193355775924029E-3</v>
      </c>
      <c r="L105" s="422">
        <v>0</v>
      </c>
      <c r="M105" s="60"/>
    </row>
    <row r="106" spans="1:13">
      <c r="A106" s="358" t="s">
        <v>253</v>
      </c>
      <c r="B106" s="349">
        <v>592</v>
      </c>
      <c r="C106" s="231">
        <v>465547.12840000005</v>
      </c>
      <c r="D106" s="354">
        <v>67.136400000000009</v>
      </c>
      <c r="E106" s="230">
        <v>260158.68913569831</v>
      </c>
      <c r="F106" s="354">
        <v>37.51687553631286</v>
      </c>
      <c r="G106" s="232">
        <f t="shared" si="9"/>
        <v>0.55882352884404196</v>
      </c>
      <c r="H106" s="232">
        <f t="shared" si="10"/>
        <v>0.55881571749919345</v>
      </c>
      <c r="I106" s="420">
        <f t="shared" si="7"/>
        <v>1.4684294497099184E-2</v>
      </c>
      <c r="J106" s="76">
        <f t="shared" si="8"/>
        <v>1.2613229074762651E-2</v>
      </c>
      <c r="K106" s="422">
        <v>-6.5922171780257166E-3</v>
      </c>
      <c r="L106" s="422">
        <v>-5.9536064320145909E-3</v>
      </c>
      <c r="M106" s="60"/>
    </row>
    <row r="107" spans="1:13">
      <c r="A107" s="358" t="s">
        <v>247</v>
      </c>
      <c r="B107" s="349">
        <v>573</v>
      </c>
      <c r="C107" s="231">
        <v>418806.49859999993</v>
      </c>
      <c r="D107" s="354">
        <v>82.275300000000016</v>
      </c>
      <c r="E107" s="230">
        <v>352187.45849827683</v>
      </c>
      <c r="F107" s="354">
        <v>63.026521341051883</v>
      </c>
      <c r="G107" s="232">
        <f t="shared" si="9"/>
        <v>0.84093121686406636</v>
      </c>
      <c r="H107" s="232">
        <f t="shared" si="10"/>
        <v>0.76604426044088414</v>
      </c>
      <c r="I107" s="420">
        <f t="shared" si="7"/>
        <v>1.9878730077995139E-2</v>
      </c>
      <c r="J107" s="76">
        <f t="shared" si="8"/>
        <v>2.1189609744837332E-2</v>
      </c>
      <c r="K107" s="422">
        <v>-1.5315749658537658E-3</v>
      </c>
      <c r="L107" s="422">
        <v>-2.2809355144284282E-3</v>
      </c>
      <c r="M107" s="60"/>
    </row>
    <row r="108" spans="1:13">
      <c r="A108" s="358" t="s">
        <v>254</v>
      </c>
      <c r="B108" s="349">
        <v>593</v>
      </c>
      <c r="C108" s="231">
        <v>316254.02639999997</v>
      </c>
      <c r="D108" s="354">
        <v>45.606400000000001</v>
      </c>
      <c r="E108" s="230">
        <v>158127.01309096772</v>
      </c>
      <c r="F108" s="354">
        <v>22.803126387096771</v>
      </c>
      <c r="G108" s="232">
        <f t="shared" si="9"/>
        <v>0.49999999965523834</v>
      </c>
      <c r="H108" s="232">
        <f t="shared" si="10"/>
        <v>0.49999838590848589</v>
      </c>
      <c r="I108" s="420">
        <f t="shared" si="7"/>
        <v>8.9252587945017094E-3</v>
      </c>
      <c r="J108" s="76">
        <f t="shared" si="8"/>
        <v>7.6664448366129496E-3</v>
      </c>
      <c r="K108" s="422">
        <v>-5.415182979221167E-3</v>
      </c>
      <c r="L108" s="422">
        <v>-4.8044932656169381E-3</v>
      </c>
      <c r="M108" s="60"/>
    </row>
    <row r="109" spans="1:13">
      <c r="A109" s="359" t="s">
        <v>152</v>
      </c>
      <c r="C109" s="231">
        <v>4251029.780799998</v>
      </c>
      <c r="D109" s="354">
        <v>845.98009999999977</v>
      </c>
      <c r="E109" s="416">
        <v>4643072.9557676949</v>
      </c>
      <c r="F109" s="354">
        <v>691.98062403120684</v>
      </c>
      <c r="G109" s="418">
        <f t="shared" si="6"/>
        <v>1.0922231071488562</v>
      </c>
      <c r="H109" s="232">
        <f t="shared" si="10"/>
        <v>0.81796324054337333</v>
      </c>
      <c r="I109" s="420">
        <f t="shared" si="7"/>
        <v>0.26207177965309819</v>
      </c>
      <c r="J109" s="76">
        <f t="shared" si="8"/>
        <v>0.23264490982877342</v>
      </c>
      <c r="K109" s="422">
        <v>5.0787358371066404E-2</v>
      </c>
      <c r="L109" s="422">
        <v>-1.3502276042161365E-2</v>
      </c>
      <c r="M109" s="60"/>
    </row>
    <row r="110" spans="1:13" ht="12.75" customHeight="1">
      <c r="A110" s="356" t="s">
        <v>153</v>
      </c>
      <c r="B110" s="357"/>
      <c r="C110" s="355">
        <f>SUM(C98:C109)</f>
        <v>19457154.801999994</v>
      </c>
      <c r="D110" s="355">
        <f>SUM(D98:D109)</f>
        <v>3459.8897000000002</v>
      </c>
      <c r="E110" s="417">
        <f>SUM(E98:E109)</f>
        <v>17716798.66452498</v>
      </c>
      <c r="F110" s="355">
        <f>SUM(F98:F109)</f>
        <v>2974.4068956441142</v>
      </c>
      <c r="G110" s="419">
        <f t="shared" ref="G110:H110" si="11">E110/C110</f>
        <v>0.91055443844769512</v>
      </c>
      <c r="H110" s="322">
        <f t="shared" si="11"/>
        <v>0.85968257763943001</v>
      </c>
      <c r="I110" s="421">
        <f>SUM(I98:I109)</f>
        <v>1</v>
      </c>
      <c r="J110" s="323">
        <f>SUM(J98:J109)</f>
        <v>0.99999999999999989</v>
      </c>
      <c r="K110" s="324"/>
      <c r="L110" s="324"/>
      <c r="M110" s="60"/>
    </row>
    <row r="111" spans="1:13" ht="12.6" customHeight="1">
      <c r="A111" s="5"/>
      <c r="B111" s="125"/>
      <c r="C111" s="126"/>
      <c r="D111" s="126"/>
      <c r="E111" s="127"/>
      <c r="F111" s="124"/>
      <c r="G111" s="123"/>
      <c r="H111" s="128"/>
      <c r="I111" s="128"/>
      <c r="J111" s="129"/>
      <c r="K111" s="129"/>
      <c r="L111" s="129"/>
      <c r="M111" s="60"/>
    </row>
    <row r="112" spans="1:13" ht="13.35" customHeight="1">
      <c r="A112" s="111" t="s">
        <v>105</v>
      </c>
      <c r="B112" s="125"/>
      <c r="C112" s="126"/>
      <c r="D112" s="126"/>
      <c r="E112" s="127"/>
      <c r="F112" s="124"/>
      <c r="G112" s="123"/>
      <c r="H112" s="128"/>
      <c r="I112" s="128"/>
      <c r="J112" s="129"/>
      <c r="K112" s="129"/>
      <c r="L112" s="129"/>
      <c r="M112" s="60"/>
    </row>
    <row r="113" spans="1:13" ht="12.75" customHeight="1"/>
    <row r="114" spans="1:13" ht="12.75" customHeight="1">
      <c r="A114" s="200" t="s">
        <v>154</v>
      </c>
      <c r="B114" s="125"/>
      <c r="C114" s="126"/>
      <c r="D114" s="126"/>
      <c r="E114" s="127"/>
      <c r="F114" s="124"/>
      <c r="G114" s="123"/>
      <c r="H114" s="128"/>
      <c r="I114" s="128"/>
      <c r="J114" s="129"/>
      <c r="K114" s="129"/>
      <c r="L114" s="129"/>
    </row>
    <row r="115" spans="1:13" ht="39" thickBot="1">
      <c r="A115" s="273" t="s">
        <v>33</v>
      </c>
      <c r="B115" s="272" t="s">
        <v>129</v>
      </c>
      <c r="C115" s="270" t="s">
        <v>112</v>
      </c>
      <c r="D115" s="272" t="s">
        <v>113</v>
      </c>
      <c r="E115" s="272" t="s">
        <v>114</v>
      </c>
      <c r="F115" s="272" t="s">
        <v>148</v>
      </c>
      <c r="G115" s="272" t="s">
        <v>115</v>
      </c>
      <c r="H115" s="272" t="s">
        <v>116</v>
      </c>
      <c r="I115" s="272" t="s">
        <v>117</v>
      </c>
      <c r="J115" s="272" t="s">
        <v>155</v>
      </c>
      <c r="K115" s="272" t="s">
        <v>118</v>
      </c>
    </row>
    <row r="116" spans="1:13" ht="12.75" customHeight="1" thickBot="1">
      <c r="A116" s="505" t="s">
        <v>156</v>
      </c>
      <c r="B116" s="133" t="s">
        <v>142</v>
      </c>
      <c r="C116" s="134">
        <v>13</v>
      </c>
      <c r="D116" s="134">
        <v>250046.4694</v>
      </c>
      <c r="E116" s="134">
        <v>275302.87713884405</v>
      </c>
      <c r="F116" s="235">
        <f>E116/D116</f>
        <v>1.1010068560433912</v>
      </c>
      <c r="G116" s="236">
        <f>E116/$E$124</f>
        <v>1.553908707503085E-2</v>
      </c>
      <c r="H116" s="134">
        <v>0</v>
      </c>
      <c r="I116" s="134">
        <v>0</v>
      </c>
      <c r="J116" s="235" t="e">
        <f>I116/H116</f>
        <v>#DIV/0!</v>
      </c>
      <c r="K116" s="236">
        <f>I116/$I$124</f>
        <v>0</v>
      </c>
    </row>
    <row r="117" spans="1:13" ht="12.75" customHeight="1" thickBot="1">
      <c r="A117" s="505"/>
      <c r="B117" s="133" t="s">
        <v>136</v>
      </c>
      <c r="C117" s="134">
        <v>58</v>
      </c>
      <c r="D117" s="134">
        <v>4149083.1311999997</v>
      </c>
      <c r="E117" s="134">
        <v>2047198.5201265938</v>
      </c>
      <c r="F117" s="235">
        <f>E117/D117</f>
        <v>0.49340985836899875</v>
      </c>
      <c r="G117" s="236">
        <f>E117/$E$124</f>
        <v>0.11555126628072918</v>
      </c>
      <c r="H117" s="134">
        <v>771.74270000000013</v>
      </c>
      <c r="I117" s="134">
        <v>328.31656947077613</v>
      </c>
      <c r="J117" s="235">
        <f>I117/H117</f>
        <v>0.42542231947354486</v>
      </c>
      <c r="K117" s="236">
        <f>I117/$I$124</f>
        <v>0.11038051651627799</v>
      </c>
    </row>
    <row r="118" spans="1:13" ht="12.75" customHeight="1" thickBot="1">
      <c r="A118" s="505"/>
      <c r="B118" s="170" t="s">
        <v>137</v>
      </c>
      <c r="C118" s="134">
        <v>478</v>
      </c>
      <c r="D118" s="134">
        <v>6918080.626699998</v>
      </c>
      <c r="E118" s="134">
        <v>7088002.8332814705</v>
      </c>
      <c r="F118" s="235">
        <f>E118/D118</f>
        <v>1.0245620448431414</v>
      </c>
      <c r="G118" s="236">
        <f>E118/$E$124</f>
        <v>0.40007243788766678</v>
      </c>
      <c r="H118" s="134">
        <v>1334.1865999999995</v>
      </c>
      <c r="I118" s="134">
        <v>1509.3704864962215</v>
      </c>
      <c r="J118" s="235">
        <f t="shared" ref="J118:J123" si="12">I118/H118</f>
        <v>1.131303886949713</v>
      </c>
      <c r="K118" s="236">
        <f t="shared" ref="K118:K123" si="13">I118/$I$124</f>
        <v>0.50745259120620911</v>
      </c>
    </row>
    <row r="119" spans="1:13" ht="12.75" customHeight="1" thickBot="1">
      <c r="A119" s="505"/>
      <c r="B119" s="133" t="s">
        <v>138</v>
      </c>
      <c r="C119" s="134">
        <v>38</v>
      </c>
      <c r="D119" s="134">
        <v>796122.64889999991</v>
      </c>
      <c r="E119" s="134">
        <v>874270.76283521927</v>
      </c>
      <c r="F119" s="235">
        <f t="shared" ref="F119:F123" si="14">E119/D119</f>
        <v>1.0981608977501096</v>
      </c>
      <c r="G119" s="236">
        <f t="shared" ref="G119:G123" si="15">E119/$E$124</f>
        <v>4.9346994306923207E-2</v>
      </c>
      <c r="H119" s="134">
        <v>137.66079999999999</v>
      </c>
      <c r="I119" s="134">
        <v>147.08323408318424</v>
      </c>
      <c r="J119" s="235">
        <f t="shared" si="12"/>
        <v>1.0684467479717119</v>
      </c>
      <c r="K119" s="236">
        <f t="shared" si="13"/>
        <v>4.9449600960306109E-2</v>
      </c>
      <c r="L119"/>
    </row>
    <row r="120" spans="1:13" ht="12.75" customHeight="1" thickBot="1">
      <c r="A120" s="505"/>
      <c r="B120" s="134" t="s">
        <v>139</v>
      </c>
      <c r="C120" s="134">
        <v>192</v>
      </c>
      <c r="D120" s="134">
        <v>2014293.0007999996</v>
      </c>
      <c r="E120" s="134">
        <v>2140431.1425907821</v>
      </c>
      <c r="F120" s="235">
        <f t="shared" si="14"/>
        <v>1.0626215459919115</v>
      </c>
      <c r="G120" s="236">
        <f t="shared" si="15"/>
        <v>0.12081365167154312</v>
      </c>
      <c r="H120" s="134">
        <v>260.52089999999987</v>
      </c>
      <c r="I120" s="134">
        <v>227.44240449421847</v>
      </c>
      <c r="J120" s="235">
        <f t="shared" si="12"/>
        <v>0.87302939800307222</v>
      </c>
      <c r="K120" s="236">
        <f>I120/$I$124</f>
        <v>7.6466472972241226E-2</v>
      </c>
    </row>
    <row r="121" spans="1:13" ht="12.75" customHeight="1" thickBot="1">
      <c r="A121" s="505"/>
      <c r="B121" s="133" t="s">
        <v>140</v>
      </c>
      <c r="C121" s="134">
        <v>54</v>
      </c>
      <c r="D121" s="134">
        <v>1182166.3439999998</v>
      </c>
      <c r="E121" s="134">
        <v>1432937.0145165133</v>
      </c>
      <c r="F121" s="235">
        <f t="shared" si="14"/>
        <v>1.2121280746904037</v>
      </c>
      <c r="G121" s="236">
        <f t="shared" si="15"/>
        <v>8.0880131995050383E-2</v>
      </c>
      <c r="H121" s="134">
        <v>316.12009999999998</v>
      </c>
      <c r="I121" s="134">
        <v>227.38321792679812</v>
      </c>
      <c r="J121" s="235">
        <f t="shared" si="12"/>
        <v>0.71929376818113788</v>
      </c>
      <c r="K121" s="236">
        <f t="shared" si="13"/>
        <v>7.6446574360687095E-2</v>
      </c>
    </row>
    <row r="122" spans="1:13" ht="13.5" thickBot="1">
      <c r="A122" s="505"/>
      <c r="B122" s="134" t="s">
        <v>141</v>
      </c>
      <c r="C122" s="134">
        <v>121</v>
      </c>
      <c r="D122" s="134">
        <v>2586704.4090999993</v>
      </c>
      <c r="E122" s="134">
        <v>2435147.1669084006</v>
      </c>
      <c r="F122" s="235">
        <f t="shared" si="14"/>
        <v>0.94140913756576827</v>
      </c>
      <c r="G122" s="236">
        <f t="shared" si="15"/>
        <v>0.13744848677342525</v>
      </c>
      <c r="H122" s="134">
        <v>461.87639999999988</v>
      </c>
      <c r="I122" s="134">
        <v>370.8676541722113</v>
      </c>
      <c r="J122" s="235">
        <f t="shared" si="12"/>
        <v>0.8029586577106157</v>
      </c>
      <c r="K122" s="236">
        <f t="shared" si="13"/>
        <v>0.12468625416224342</v>
      </c>
    </row>
    <row r="123" spans="1:13">
      <c r="A123" s="505"/>
      <c r="B123" s="174" t="s">
        <v>157</v>
      </c>
      <c r="C123" s="174">
        <v>29</v>
      </c>
      <c r="D123" s="174">
        <v>1560658.1719000002</v>
      </c>
      <c r="E123" s="174">
        <v>1423508.3471271622</v>
      </c>
      <c r="F123" s="237">
        <f t="shared" si="14"/>
        <v>0.91212052245504405</v>
      </c>
      <c r="G123" s="238">
        <f t="shared" si="15"/>
        <v>8.0347944009631175E-2</v>
      </c>
      <c r="H123" s="174">
        <v>177.78219999999999</v>
      </c>
      <c r="I123" s="174">
        <v>163.94332900070356</v>
      </c>
      <c r="J123" s="237">
        <f t="shared" si="12"/>
        <v>0.92215828694156987</v>
      </c>
      <c r="K123" s="238">
        <f t="shared" si="13"/>
        <v>5.511798982203521E-2</v>
      </c>
    </row>
    <row r="124" spans="1:13" ht="13.5" thickBot="1">
      <c r="A124" s="506"/>
      <c r="B124" s="135" t="s">
        <v>125</v>
      </c>
      <c r="C124" s="239">
        <f>SUM(C116:C123)</f>
        <v>983</v>
      </c>
      <c r="D124" s="239">
        <f>SUM(D116:D123)</f>
        <v>19457154.801999997</v>
      </c>
      <c r="E124" s="239">
        <f>SUM(E116:E123)</f>
        <v>17716798.664524987</v>
      </c>
      <c r="F124" s="240">
        <f>E124/D124</f>
        <v>0.91055443844769535</v>
      </c>
      <c r="G124" s="240">
        <f>SUM(G116:G123)</f>
        <v>1</v>
      </c>
      <c r="H124" s="239">
        <f>SUM(H116:H123)</f>
        <v>3459.8897000000002</v>
      </c>
      <c r="I124" s="239">
        <f>SUM(I116:I123)</f>
        <v>2974.4068956441129</v>
      </c>
      <c r="J124" s="240">
        <f>I124/H124</f>
        <v>0.85968257763942957</v>
      </c>
      <c r="K124" s="240">
        <f>SUM(K116:K123)</f>
        <v>1.0000000000000002</v>
      </c>
    </row>
    <row r="125" spans="1:13">
      <c r="A125" s="196"/>
      <c r="B125" s="136"/>
      <c r="C125" s="137"/>
      <c r="D125" s="137"/>
      <c r="E125" s="138"/>
      <c r="F125" s="136"/>
      <c r="G125" s="137"/>
      <c r="H125" s="138"/>
      <c r="I125" s="139"/>
      <c r="J125" s="129"/>
      <c r="K125" s="129"/>
      <c r="L125" s="129"/>
    </row>
    <row r="126" spans="1:13">
      <c r="A126" s="194" t="s">
        <v>158</v>
      </c>
      <c r="B126" s="125"/>
      <c r="C126" s="126"/>
      <c r="D126" s="126"/>
      <c r="E126" s="127"/>
      <c r="F126" s="124"/>
      <c r="G126" s="123"/>
      <c r="H126" s="128"/>
      <c r="I126" s="128"/>
      <c r="J126" s="129"/>
      <c r="K126" s="129"/>
      <c r="L126" s="129"/>
    </row>
    <row r="127" spans="1:13">
      <c r="A127" s="111" t="s">
        <v>159</v>
      </c>
      <c r="B127" s="125"/>
      <c r="C127" s="126"/>
      <c r="D127" s="126"/>
      <c r="E127" s="127"/>
      <c r="F127" s="124"/>
      <c r="G127" s="123"/>
      <c r="H127" s="128"/>
      <c r="I127" s="128"/>
      <c r="J127" s="129"/>
      <c r="K127" s="129"/>
      <c r="L127" s="129"/>
    </row>
    <row r="128" spans="1:13">
      <c r="A128" s="507"/>
      <c r="B128" s="507"/>
      <c r="C128" s="507"/>
      <c r="D128" s="507"/>
      <c r="E128" s="507"/>
      <c r="F128" s="507"/>
      <c r="G128" s="507"/>
      <c r="H128" s="507"/>
      <c r="I128" s="507"/>
      <c r="J128" s="198"/>
      <c r="K128" s="198"/>
      <c r="L128" s="198"/>
      <c r="M128" s="83"/>
    </row>
    <row r="129" spans="1:13" ht="12.75" customHeight="1">
      <c r="A129" s="122" t="s">
        <v>160</v>
      </c>
      <c r="B129" s="53"/>
      <c r="C129" s="54"/>
      <c r="D129" s="54"/>
      <c r="E129" s="55"/>
      <c r="F129" s="86"/>
      <c r="G129" s="55"/>
      <c r="H129" s="73"/>
      <c r="I129"/>
      <c r="J129"/>
      <c r="K129"/>
      <c r="L129"/>
      <c r="M129" s="60"/>
    </row>
    <row r="130" spans="1:13" ht="12.75" customHeight="1">
      <c r="A130" s="122"/>
      <c r="B130" s="53"/>
      <c r="C130" s="54"/>
      <c r="D130" s="54"/>
      <c r="E130" s="55"/>
      <c r="F130" s="86"/>
      <c r="G130" s="55"/>
      <c r="H130" s="73"/>
      <c r="I130"/>
      <c r="J130"/>
      <c r="K130"/>
      <c r="L130"/>
      <c r="M130" s="60"/>
    </row>
    <row r="131" spans="1:13">
      <c r="B131" s="125"/>
      <c r="C131" s="126"/>
      <c r="D131" s="126"/>
      <c r="E131" s="127"/>
      <c r="F131" s="124"/>
      <c r="G131" s="123"/>
      <c r="H131" s="128"/>
      <c r="I131" s="128"/>
      <c r="J131" s="129"/>
      <c r="K131" s="129"/>
      <c r="L131" s="129"/>
    </row>
    <row r="132" spans="1:13" ht="12.75" customHeight="1">
      <c r="A132" s="122" t="s">
        <v>145</v>
      </c>
      <c r="B132" s="53"/>
      <c r="C132" s="54"/>
      <c r="D132" s="54"/>
      <c r="E132" s="55"/>
      <c r="F132" s="86"/>
      <c r="G132" s="55"/>
      <c r="H132" s="73"/>
      <c r="I132"/>
      <c r="J132"/>
      <c r="K132"/>
      <c r="L132"/>
      <c r="M132" s="60"/>
    </row>
    <row r="133" spans="1:13" ht="51.75" thickBot="1">
      <c r="A133" s="272" t="s">
        <v>146</v>
      </c>
      <c r="B133" s="272" t="s">
        <v>147</v>
      </c>
      <c r="C133" s="272" t="s">
        <v>113</v>
      </c>
      <c r="D133" s="272" t="s">
        <v>116</v>
      </c>
      <c r="E133" s="272" t="s">
        <v>114</v>
      </c>
      <c r="F133" s="272" t="s">
        <v>117</v>
      </c>
      <c r="G133" s="272" t="s">
        <v>148</v>
      </c>
      <c r="H133" s="272" t="s">
        <v>149</v>
      </c>
      <c r="I133" s="272" t="s">
        <v>115</v>
      </c>
      <c r="J133" s="272" t="s">
        <v>118</v>
      </c>
      <c r="K133" s="272" t="s">
        <v>150</v>
      </c>
      <c r="L133" s="272" t="s">
        <v>151</v>
      </c>
      <c r="M133" s="60"/>
    </row>
    <row r="134" spans="1:13" s="352" customFormat="1" ht="25.5">
      <c r="A134" s="368" t="s">
        <v>244</v>
      </c>
      <c r="B134" s="369">
        <v>166.4</v>
      </c>
      <c r="C134" s="361">
        <v>5793027.3059999989</v>
      </c>
      <c r="D134" s="362">
        <v>1139.5914999999995</v>
      </c>
      <c r="E134" s="230">
        <v>6277835.4426754508</v>
      </c>
      <c r="F134" s="362">
        <v>1336.2655201462808</v>
      </c>
      <c r="G134" s="222">
        <f t="shared" ref="G134:H146" si="16">E134/C134</f>
        <v>1.083688218795952</v>
      </c>
      <c r="H134" s="222">
        <f t="shared" si="16"/>
        <v>1.172582912514073</v>
      </c>
      <c r="I134" s="76">
        <f t="shared" ref="I134:I147" si="17">E134/$E$148</f>
        <v>0.37972556495228338</v>
      </c>
      <c r="J134" s="76">
        <f t="shared" ref="J134:J147" si="18">F134/$F$148</f>
        <v>0.42557321605770604</v>
      </c>
      <c r="K134" s="222">
        <v>9.1437461888950744E-2</v>
      </c>
      <c r="L134" s="222">
        <v>0.14539355896673911</v>
      </c>
      <c r="M134" s="145"/>
    </row>
    <row r="135" spans="1:13" s="352" customFormat="1" ht="25.5">
      <c r="A135" s="370" t="s">
        <v>255</v>
      </c>
      <c r="B135" s="351">
        <v>512</v>
      </c>
      <c r="C135" s="361">
        <v>2362320.2399999998</v>
      </c>
      <c r="D135" s="362">
        <v>2332.4562000000001</v>
      </c>
      <c r="E135" s="230">
        <v>157732.0453729608</v>
      </c>
      <c r="F135" s="364">
        <v>43.421890805576929</v>
      </c>
      <c r="G135" s="232">
        <f t="shared" si="16"/>
        <v>6.6769967382983103E-2</v>
      </c>
      <c r="H135" s="219">
        <f t="shared" si="16"/>
        <v>1.861637993698528E-2</v>
      </c>
      <c r="I135" s="76">
        <f t="shared" si="17"/>
        <v>9.5406913078946668E-3</v>
      </c>
      <c r="J135" s="76">
        <f t="shared" si="18"/>
        <v>1.382898341597035E-2</v>
      </c>
      <c r="K135" s="222">
        <v>-0.1163361265885241</v>
      </c>
      <c r="L135" s="222">
        <v>-0.24953481682699713</v>
      </c>
      <c r="M135" s="145"/>
    </row>
    <row r="136" spans="1:13" s="352" customFormat="1" ht="25.5">
      <c r="A136" s="370" t="s">
        <v>245</v>
      </c>
      <c r="B136" s="351">
        <v>566</v>
      </c>
      <c r="C136" s="361">
        <v>1931733.9480000001</v>
      </c>
      <c r="D136" s="362">
        <v>379.77200000000005</v>
      </c>
      <c r="E136" s="230">
        <v>1933402.5324590108</v>
      </c>
      <c r="F136" s="364">
        <v>391.91811707162583</v>
      </c>
      <c r="G136" s="232">
        <f t="shared" si="16"/>
        <v>1.000863775501144</v>
      </c>
      <c r="H136" s="219">
        <f t="shared" si="16"/>
        <v>1.0319826555713054</v>
      </c>
      <c r="I136" s="76">
        <f t="shared" si="17"/>
        <v>0.11694514385125271</v>
      </c>
      <c r="J136" s="76">
        <f t="shared" si="18"/>
        <v>0.124817898088992</v>
      </c>
      <c r="K136" s="222">
        <v>1.4057778917487052E-2</v>
      </c>
      <c r="L136" s="222">
        <v>3.3957326438726732E-2</v>
      </c>
      <c r="M136" s="145"/>
    </row>
    <row r="137" spans="1:13" s="352" customFormat="1" ht="25.5">
      <c r="A137" s="370" t="s">
        <v>256</v>
      </c>
      <c r="B137" s="351">
        <v>511</v>
      </c>
      <c r="C137" s="361">
        <v>1056410.1240000001</v>
      </c>
      <c r="D137" s="362">
        <v>1014.9756</v>
      </c>
      <c r="E137" s="230">
        <v>69911.556585922619</v>
      </c>
      <c r="F137" s="364">
        <v>18.545713884583115</v>
      </c>
      <c r="G137" s="232">
        <f t="shared" ref="G137:G146" si="19">E137/C137</f>
        <v>6.6178423509620415E-2</v>
      </c>
      <c r="H137" s="219">
        <f t="shared" si="16"/>
        <v>1.8272078545122774E-2</v>
      </c>
      <c r="I137" s="76">
        <f t="shared" si="17"/>
        <v>4.2287195266095196E-3</v>
      </c>
      <c r="J137" s="76">
        <f t="shared" si="18"/>
        <v>5.9064302587737896E-3</v>
      </c>
      <c r="K137" s="222">
        <v>-4.823776662967072E-2</v>
      </c>
      <c r="L137" s="222">
        <v>-8.3048131377309431E-2</v>
      </c>
      <c r="M137" s="145"/>
    </row>
    <row r="138" spans="1:13" s="352" customFormat="1" ht="25.5">
      <c r="A138" s="370" t="s">
        <v>248</v>
      </c>
      <c r="B138" s="351">
        <v>578</v>
      </c>
      <c r="C138" s="361">
        <v>889853.43840000022</v>
      </c>
      <c r="D138" s="362">
        <v>174.88960000000003</v>
      </c>
      <c r="E138" s="230">
        <v>806265.19214512012</v>
      </c>
      <c r="F138" s="364">
        <v>146.67403045277493</v>
      </c>
      <c r="G138" s="219">
        <f t="shared" si="19"/>
        <v>0.90606515337494697</v>
      </c>
      <c r="H138" s="219">
        <f t="shared" si="16"/>
        <v>0.83866639555911215</v>
      </c>
      <c r="I138" s="76">
        <f t="shared" si="17"/>
        <v>4.8768322837431655E-2</v>
      </c>
      <c r="J138" s="76">
        <f t="shared" si="18"/>
        <v>4.6712676418605922E-2</v>
      </c>
      <c r="K138" s="222">
        <v>1.3982291722084428E-3</v>
      </c>
      <c r="L138" s="222">
        <v>9.8799547281245848E-3</v>
      </c>
      <c r="M138" s="145"/>
    </row>
    <row r="139" spans="1:13" s="350" customFormat="1" ht="25.5">
      <c r="A139" s="370" t="s">
        <v>246</v>
      </c>
      <c r="B139" s="351">
        <v>570</v>
      </c>
      <c r="C139" s="361">
        <v>543849.21990000003</v>
      </c>
      <c r="D139" s="362">
        <v>106.88980000000001</v>
      </c>
      <c r="E139" s="230">
        <v>561625.98945897119</v>
      </c>
      <c r="F139" s="364">
        <v>102.68593689696087</v>
      </c>
      <c r="G139" s="232">
        <f t="shared" si="19"/>
        <v>1.03268694503642</v>
      </c>
      <c r="H139" s="219">
        <f t="shared" si="16"/>
        <v>0.96067105464656932</v>
      </c>
      <c r="I139" s="76">
        <f t="shared" si="17"/>
        <v>3.3970904157421739E-2</v>
      </c>
      <c r="J139" s="76">
        <f t="shared" si="18"/>
        <v>3.2703369016327255E-2</v>
      </c>
      <c r="K139" s="222">
        <v>4.6037247488051047E-3</v>
      </c>
      <c r="L139" s="222">
        <v>7.982725232434984E-3</v>
      </c>
      <c r="M139" s="145"/>
    </row>
    <row r="140" spans="1:13" s="350" customFormat="1" ht="25.5">
      <c r="A140" s="370" t="s">
        <v>257</v>
      </c>
      <c r="B140" s="351">
        <v>118.1</v>
      </c>
      <c r="C140" s="361">
        <v>540972</v>
      </c>
      <c r="D140" s="362">
        <v>199.79999999999998</v>
      </c>
      <c r="E140" s="230">
        <v>540972</v>
      </c>
      <c r="F140" s="364">
        <v>199.8</v>
      </c>
      <c r="G140" s="232">
        <f t="shared" si="19"/>
        <v>1</v>
      </c>
      <c r="H140" s="219">
        <f t="shared" si="16"/>
        <v>1.0000000000000002</v>
      </c>
      <c r="I140" s="76">
        <f t="shared" si="17"/>
        <v>3.2721612440962868E-2</v>
      </c>
      <c r="J140" s="76">
        <f t="shared" si="18"/>
        <v>6.3632210280350196E-2</v>
      </c>
      <c r="K140" s="222">
        <v>3.6119344187968139E-3</v>
      </c>
      <c r="L140" s="222">
        <v>1.6365081680691229E-2</v>
      </c>
      <c r="M140" s="145"/>
    </row>
    <row r="141" spans="1:13" s="350" customFormat="1" ht="25.5">
      <c r="A141" s="370" t="s">
        <v>258</v>
      </c>
      <c r="B141" s="351">
        <v>125.1</v>
      </c>
      <c r="C141" s="361">
        <v>540259.19999999995</v>
      </c>
      <c r="D141" s="362">
        <v>61.698</v>
      </c>
      <c r="E141" s="230">
        <v>666956.15999999992</v>
      </c>
      <c r="F141" s="364">
        <v>76.154849999999996</v>
      </c>
      <c r="G141" s="219">
        <f t="shared" ref="G141:H145" si="20">E141/C141</f>
        <v>1.2345114345114345</v>
      </c>
      <c r="H141" s="219">
        <f t="shared" si="20"/>
        <v>1.2343163473694447</v>
      </c>
      <c r="I141" s="76">
        <f>E141/$E$148</f>
        <v>4.0341978850352359E-2</v>
      </c>
      <c r="J141" s="76">
        <f>F141/$F$148</f>
        <v>2.4253760906248884E-2</v>
      </c>
      <c r="K141" s="222">
        <v>1.0533285481971189E-2</v>
      </c>
      <c r="L141" s="222">
        <v>7.1568522500307097E-3</v>
      </c>
      <c r="M141" s="145"/>
    </row>
    <row r="142" spans="1:13" s="350" customFormat="1" ht="25.5">
      <c r="A142" s="370" t="s">
        <v>250</v>
      </c>
      <c r="B142" s="351">
        <v>587</v>
      </c>
      <c r="C142" s="361">
        <v>502648.06020000007</v>
      </c>
      <c r="D142" s="362">
        <v>0</v>
      </c>
      <c r="E142" s="230">
        <v>564274.34871498053</v>
      </c>
      <c r="F142" s="364">
        <v>0</v>
      </c>
      <c r="G142" s="219">
        <f t="shared" si="20"/>
        <v>1.1226032554277834</v>
      </c>
      <c r="H142" s="219" t="e">
        <f t="shared" si="20"/>
        <v>#DIV/0!</v>
      </c>
      <c r="I142" s="76">
        <f>E142/$E$148</f>
        <v>3.4131094675932075E-2</v>
      </c>
      <c r="J142" s="76">
        <f>F142/$F$148</f>
        <v>0</v>
      </c>
      <c r="K142" s="222">
        <v>6.7111023655546109E-3</v>
      </c>
      <c r="L142" s="222">
        <v>0</v>
      </c>
      <c r="M142" s="145"/>
    </row>
    <row r="143" spans="1:13" s="350" customFormat="1" ht="25.5">
      <c r="A143" s="370" t="s">
        <v>259</v>
      </c>
      <c r="B143" s="351">
        <v>572</v>
      </c>
      <c r="C143" s="361">
        <v>365027.35500000004</v>
      </c>
      <c r="D143" s="362">
        <v>71.686200000000014</v>
      </c>
      <c r="E143" s="230">
        <v>375169.50171009864</v>
      </c>
      <c r="F143" s="364">
        <v>76.177430155648111</v>
      </c>
      <c r="G143" s="219">
        <f t="shared" si="20"/>
        <v>1.0277846209912094</v>
      </c>
      <c r="H143" s="219">
        <f t="shared" si="20"/>
        <v>1.0626512516446414</v>
      </c>
      <c r="I143" s="76">
        <f>E143/$E$148</f>
        <v>2.2692766048200284E-2</v>
      </c>
      <c r="J143" s="76">
        <f>F143/$F$148</f>
        <v>2.4260952223628084E-2</v>
      </c>
      <c r="K143" s="222">
        <v>2.9631647699283059E-3</v>
      </c>
      <c r="L143" s="222">
        <v>6.4440794434469928E-3</v>
      </c>
      <c r="M143" s="145"/>
    </row>
    <row r="144" spans="1:13" s="350" customFormat="1" ht="25.5">
      <c r="A144" s="370" t="s">
        <v>251</v>
      </c>
      <c r="B144" s="351">
        <v>588</v>
      </c>
      <c r="C144" s="361">
        <v>347668.63040000002</v>
      </c>
      <c r="D144" s="362">
        <v>0</v>
      </c>
      <c r="E144" s="230">
        <v>428380.25602867268</v>
      </c>
      <c r="F144" s="364">
        <v>0</v>
      </c>
      <c r="G144" s="219">
        <f t="shared" si="20"/>
        <v>1.2321510155685091</v>
      </c>
      <c r="H144" s="219" t="e">
        <f t="shared" si="20"/>
        <v>#DIV/0!</v>
      </c>
      <c r="I144" s="76">
        <f>E144/$E$148</f>
        <v>2.5911309116055312E-2</v>
      </c>
      <c r="J144" s="76">
        <f>F144/$F$148</f>
        <v>0</v>
      </c>
      <c r="K144" s="222">
        <v>6.663381630237164E-3</v>
      </c>
      <c r="L144" s="222">
        <v>0</v>
      </c>
      <c r="M144" s="145"/>
    </row>
    <row r="145" spans="1:13" s="350" customFormat="1" ht="25.5">
      <c r="A145" s="370" t="s">
        <v>260</v>
      </c>
      <c r="B145" s="351">
        <v>123.1</v>
      </c>
      <c r="C145" s="361">
        <v>309263.75999999995</v>
      </c>
      <c r="D145" s="362">
        <v>74.354000000000013</v>
      </c>
      <c r="E145" s="230">
        <v>363593.88000000006</v>
      </c>
      <c r="F145" s="364">
        <v>87.402375000000006</v>
      </c>
      <c r="G145" s="219">
        <f t="shared" si="20"/>
        <v>1.1756756756756761</v>
      </c>
      <c r="H145" s="219">
        <f t="shared" si="20"/>
        <v>1.1754898862199745</v>
      </c>
      <c r="I145" s="76">
        <f>E145/$E$148</f>
        <v>2.1992594861223801E-2</v>
      </c>
      <c r="J145" s="76">
        <f>F145/$F$148</f>
        <v>2.783586739240252E-2</v>
      </c>
      <c r="K145" s="222">
        <v>4.9721191102413131E-3</v>
      </c>
      <c r="L145" s="222">
        <v>7.9716955090387009E-3</v>
      </c>
      <c r="M145" s="145"/>
    </row>
    <row r="146" spans="1:13" s="352" customFormat="1">
      <c r="A146" s="370" t="s">
        <v>261</v>
      </c>
      <c r="B146" s="351">
        <v>360.2</v>
      </c>
      <c r="C146" s="361">
        <v>307575.15629999997</v>
      </c>
      <c r="D146" s="362">
        <v>68.437999999999988</v>
      </c>
      <c r="E146" s="230">
        <v>250606.02458700509</v>
      </c>
      <c r="F146" s="364">
        <v>55.102800323116803</v>
      </c>
      <c r="G146" s="219">
        <f t="shared" si="19"/>
        <v>0.81477980081905954</v>
      </c>
      <c r="H146" s="219">
        <f t="shared" si="16"/>
        <v>0.80514919084597469</v>
      </c>
      <c r="I146" s="76">
        <f t="shared" si="17"/>
        <v>1.5158332061375434E-2</v>
      </c>
      <c r="J146" s="76">
        <f t="shared" si="18"/>
        <v>1.754911399998357E-2</v>
      </c>
      <c r="K146" s="222">
        <v>-1.0475329732420047E-3</v>
      </c>
      <c r="L146" s="222">
        <v>3.4522307437080957E-3</v>
      </c>
      <c r="M146" s="145"/>
    </row>
    <row r="147" spans="1:13" s="352" customFormat="1">
      <c r="A147" s="371" t="s">
        <v>152</v>
      </c>
      <c r="B147" s="308"/>
      <c r="C147" s="308">
        <v>3341936.6526000015</v>
      </c>
      <c r="D147" s="363">
        <v>978.64009999999871</v>
      </c>
      <c r="E147" s="233">
        <v>3535834.4291881081</v>
      </c>
      <c r="F147" s="365">
        <v>605.77055415781069</v>
      </c>
      <c r="G147" s="234">
        <f t="shared" ref="G147" si="21">E147/C147</f>
        <v>1.058019584673233</v>
      </c>
      <c r="H147" s="241">
        <f>F147/D147</f>
        <v>0.61899216490087772</v>
      </c>
      <c r="I147" s="76">
        <f t="shared" si="17"/>
        <v>0.21387096531300406</v>
      </c>
      <c r="J147" s="76">
        <f t="shared" si="18"/>
        <v>0.1929255219410114</v>
      </c>
      <c r="K147" s="366">
        <v>3.8865009488325719E-2</v>
      </c>
      <c r="L147" s="367">
        <v>2.4964141499276726E-2</v>
      </c>
      <c r="M147" s="145"/>
    </row>
    <row r="148" spans="1:13" ht="12.75" customHeight="1">
      <c r="A148" s="360" t="s">
        <v>153</v>
      </c>
      <c r="B148"/>
      <c r="C148" s="125">
        <f>SUM(C134:C147)</f>
        <v>18832545.090800002</v>
      </c>
      <c r="D148" s="125">
        <f>SUM(D134:D147)</f>
        <v>6603.1909999999998</v>
      </c>
      <c r="E148" s="125">
        <f>SUM(E134:E147)</f>
        <v>16532559.358926304</v>
      </c>
      <c r="F148" s="125">
        <f>SUM(F134:F147)</f>
        <v>3139.919218894378</v>
      </c>
      <c r="G148" s="171">
        <f>E148/C148</f>
        <v>0.87787175228921777</v>
      </c>
      <c r="H148" s="322">
        <f>F148/D148</f>
        <v>0.47551543168967519</v>
      </c>
      <c r="I148" s="323">
        <f>SUM(I134:I147)</f>
        <v>1</v>
      </c>
      <c r="J148" s="323">
        <f>SUM(J134:J147)</f>
        <v>1</v>
      </c>
      <c r="K148" s="172"/>
      <c r="L148" s="172"/>
      <c r="M148" s="60"/>
    </row>
    <row r="149" spans="1:13" ht="39.75" customHeight="1">
      <c r="A149" s="5"/>
      <c r="B149" s="125"/>
      <c r="C149" s="126"/>
      <c r="D149" s="126"/>
      <c r="E149" s="313"/>
      <c r="F149"/>
      <c r="G149" s="123"/>
      <c r="H149" s="128"/>
      <c r="I149" s="128"/>
      <c r="J149" s="129"/>
      <c r="K149" s="129"/>
      <c r="L149" s="129"/>
      <c r="M149" s="60"/>
    </row>
    <row r="150" spans="1:13" ht="13.35" customHeight="1">
      <c r="A150" s="111" t="s">
        <v>105</v>
      </c>
      <c r="B150" s="125"/>
      <c r="C150" s="126"/>
      <c r="D150" s="126"/>
      <c r="E150" s="127"/>
      <c r="F150" s="124"/>
      <c r="G150" s="123"/>
      <c r="H150" s="128"/>
      <c r="I150" s="128"/>
      <c r="J150" s="129"/>
      <c r="K150" s="129"/>
      <c r="L150" s="129"/>
      <c r="M150" s="60"/>
    </row>
    <row r="151" spans="1:13" ht="12.75" customHeight="1"/>
    <row r="152" spans="1:13" ht="12.75" customHeight="1">
      <c r="A152" s="200" t="s">
        <v>154</v>
      </c>
      <c r="B152" s="125"/>
      <c r="C152" s="126"/>
      <c r="D152" s="126"/>
      <c r="E152" s="127"/>
      <c r="F152" s="124"/>
      <c r="G152" s="123"/>
      <c r="H152" s="128"/>
      <c r="I152" s="128"/>
      <c r="J152" s="129"/>
      <c r="K152" s="129"/>
      <c r="L152" s="129"/>
    </row>
    <row r="153" spans="1:13" ht="39" thickBot="1">
      <c r="A153" s="273" t="s">
        <v>33</v>
      </c>
      <c r="B153" s="272" t="s">
        <v>129</v>
      </c>
      <c r="C153" s="270" t="s">
        <v>112</v>
      </c>
      <c r="D153" s="272" t="s">
        <v>113</v>
      </c>
      <c r="E153" s="272" t="s">
        <v>114</v>
      </c>
      <c r="F153" s="272" t="s">
        <v>148</v>
      </c>
      <c r="G153" s="272" t="s">
        <v>115</v>
      </c>
      <c r="H153" s="272" t="s">
        <v>116</v>
      </c>
      <c r="I153" s="272" t="s">
        <v>117</v>
      </c>
      <c r="J153" s="272" t="s">
        <v>155</v>
      </c>
      <c r="K153" s="272" t="s">
        <v>118</v>
      </c>
    </row>
    <row r="154" spans="1:13" ht="12.75" customHeight="1" thickBot="1">
      <c r="A154" s="505" t="s">
        <v>161</v>
      </c>
      <c r="B154" s="133" t="s">
        <v>142</v>
      </c>
      <c r="C154" s="134">
        <v>39</v>
      </c>
      <c r="D154" s="134">
        <v>203027.15809999997</v>
      </c>
      <c r="E154" s="134">
        <v>248879.40351955671</v>
      </c>
      <c r="F154" s="235">
        <f>E154/D154</f>
        <v>1.2258429160347724</v>
      </c>
      <c r="G154" s="236">
        <f t="shared" ref="G154:G161" si="22">E154/$E$162</f>
        <v>1.5053894446486958E-2</v>
      </c>
      <c r="H154" s="134">
        <v>0</v>
      </c>
      <c r="I154" s="134">
        <v>0</v>
      </c>
      <c r="J154" s="235" t="e">
        <f>I154/H154</f>
        <v>#DIV/0!</v>
      </c>
      <c r="K154" s="236">
        <f t="shared" ref="K154:K161" si="23">I154/$I$162</f>
        <v>0</v>
      </c>
    </row>
    <row r="155" spans="1:13" ht="12.75" customHeight="1" thickBot="1">
      <c r="A155" s="505"/>
      <c r="B155" s="133" t="s">
        <v>136</v>
      </c>
      <c r="C155" s="134">
        <v>67</v>
      </c>
      <c r="D155" s="134">
        <v>1351133.1896000002</v>
      </c>
      <c r="E155" s="134">
        <v>1488476.3095700478</v>
      </c>
      <c r="F155" s="235">
        <f>E155/D155</f>
        <v>1.1016503191744611</v>
      </c>
      <c r="G155" s="236">
        <f t="shared" si="22"/>
        <v>9.0033023759650707E-2</v>
      </c>
      <c r="H155" s="134">
        <v>237.25909999999996</v>
      </c>
      <c r="I155" s="134">
        <v>242.74329222263492</v>
      </c>
      <c r="J155" s="235">
        <f>I155/H155</f>
        <v>1.0231147813619581</v>
      </c>
      <c r="K155" s="236">
        <f t="shared" si="23"/>
        <v>7.7308769844120134E-2</v>
      </c>
    </row>
    <row r="156" spans="1:13" ht="12.75" customHeight="1" thickBot="1">
      <c r="A156" s="505"/>
      <c r="B156" s="170" t="s">
        <v>137</v>
      </c>
      <c r="C156" s="134">
        <v>312</v>
      </c>
      <c r="D156" s="134">
        <v>2539319.811900001</v>
      </c>
      <c r="E156" s="134">
        <v>2419570.1568528949</v>
      </c>
      <c r="F156" s="235">
        <f>E156/D156</f>
        <v>0.95284183800483735</v>
      </c>
      <c r="G156" s="236">
        <f t="shared" si="22"/>
        <v>0.14635182032759581</v>
      </c>
      <c r="H156" s="134">
        <v>466.39329999999995</v>
      </c>
      <c r="I156" s="134">
        <v>482.82581274368016</v>
      </c>
      <c r="J156" s="235">
        <f t="shared" ref="J156:J161" si="24">I156/H156</f>
        <v>1.0352331663934284</v>
      </c>
      <c r="K156" s="236">
        <f t="shared" si="23"/>
        <v>0.15377013836479902</v>
      </c>
    </row>
    <row r="157" spans="1:13" ht="12.75" customHeight="1" thickBot="1">
      <c r="A157" s="505"/>
      <c r="B157" s="133" t="s">
        <v>138</v>
      </c>
      <c r="C157" s="134">
        <v>100</v>
      </c>
      <c r="D157" s="134">
        <v>847478.34069999971</v>
      </c>
      <c r="E157" s="134">
        <v>1064191.8470994118</v>
      </c>
      <c r="F157" s="235">
        <f t="shared" ref="F157:F161" si="25">E157/D157</f>
        <v>1.2557156873418276</v>
      </c>
      <c r="G157" s="236">
        <f t="shared" si="22"/>
        <v>6.4369455690163932E-2</v>
      </c>
      <c r="H157" s="134">
        <v>161.04599999999999</v>
      </c>
      <c r="I157" s="134">
        <v>179.96646964878559</v>
      </c>
      <c r="J157" s="235">
        <f t="shared" si="24"/>
        <v>1.1174848779155371</v>
      </c>
      <c r="K157" s="236">
        <f t="shared" si="23"/>
        <v>5.7315636837356285E-2</v>
      </c>
      <c r="L157"/>
    </row>
    <row r="158" spans="1:13" ht="12.75" customHeight="1" thickBot="1">
      <c r="A158" s="505"/>
      <c r="B158" s="134" t="s">
        <v>139</v>
      </c>
      <c r="C158" s="134">
        <v>347</v>
      </c>
      <c r="D158" s="134">
        <v>2871487.3598000007</v>
      </c>
      <c r="E158" s="134">
        <v>3427000.5325051518</v>
      </c>
      <c r="F158" s="235">
        <f t="shared" si="25"/>
        <v>1.1934583381707251</v>
      </c>
      <c r="G158" s="236">
        <f t="shared" si="22"/>
        <v>0.20728796177918068</v>
      </c>
      <c r="H158" s="134">
        <v>476.11720000000003</v>
      </c>
      <c r="I158" s="134">
        <v>510.16094752824188</v>
      </c>
      <c r="J158" s="235">
        <f t="shared" si="24"/>
        <v>1.0715028726713545</v>
      </c>
      <c r="K158" s="236">
        <f t="shared" si="23"/>
        <v>0.16247581926896792</v>
      </c>
    </row>
    <row r="159" spans="1:13" ht="12.75" customHeight="1" thickBot="1">
      <c r="A159" s="505"/>
      <c r="B159" s="133" t="s">
        <v>140</v>
      </c>
      <c r="C159" s="134">
        <v>350</v>
      </c>
      <c r="D159" s="134">
        <v>9051452.3664999995</v>
      </c>
      <c r="E159" s="134">
        <v>6085260.1027181447</v>
      </c>
      <c r="F159" s="235">
        <f t="shared" si="25"/>
        <v>0.67229653941947254</v>
      </c>
      <c r="G159" s="236">
        <f t="shared" si="22"/>
        <v>0.36807731764970641</v>
      </c>
      <c r="H159" s="134">
        <v>4797.6158999999998</v>
      </c>
      <c r="I159" s="134">
        <v>1328.8591230974862</v>
      </c>
      <c r="J159" s="235">
        <f t="shared" si="24"/>
        <v>0.27698322475075304</v>
      </c>
      <c r="K159" s="236">
        <f t="shared" si="23"/>
        <v>0.42321443019970473</v>
      </c>
    </row>
    <row r="160" spans="1:13" ht="13.5" thickBot="1">
      <c r="A160" s="505"/>
      <c r="B160" s="134" t="s">
        <v>141</v>
      </c>
      <c r="C160" s="134">
        <v>88</v>
      </c>
      <c r="D160" s="134">
        <v>1856231.3451</v>
      </c>
      <c r="E160" s="134">
        <v>1611906.1211808706</v>
      </c>
      <c r="F160" s="235">
        <f t="shared" si="25"/>
        <v>0.86837566095191276</v>
      </c>
      <c r="G160" s="236">
        <f t="shared" si="22"/>
        <v>9.749888605786651E-2</v>
      </c>
      <c r="H160" s="134">
        <v>444.91850000000011</v>
      </c>
      <c r="I160" s="134">
        <v>373.81864328098789</v>
      </c>
      <c r="J160" s="235">
        <f t="shared" si="24"/>
        <v>0.84019577356524355</v>
      </c>
      <c r="K160" s="236">
        <f t="shared" si="23"/>
        <v>0.11905358616602123</v>
      </c>
    </row>
    <row r="161" spans="1:14">
      <c r="A161" s="505"/>
      <c r="B161" s="174" t="s">
        <v>157</v>
      </c>
      <c r="C161" s="174">
        <v>12</v>
      </c>
      <c r="D161" s="174">
        <v>112415.51909999999</v>
      </c>
      <c r="E161" s="174">
        <v>187274.88548022689</v>
      </c>
      <c r="F161" s="237">
        <f t="shared" si="25"/>
        <v>1.6659166543867956</v>
      </c>
      <c r="G161" s="238">
        <f t="shared" si="22"/>
        <v>1.1327640289348963E-2</v>
      </c>
      <c r="H161" s="174">
        <v>19.841000000000001</v>
      </c>
      <c r="I161" s="174">
        <v>21.54493037256136</v>
      </c>
      <c r="J161" s="237">
        <f t="shared" si="24"/>
        <v>1.0858792587350112</v>
      </c>
      <c r="K161" s="328">
        <f t="shared" si="23"/>
        <v>6.8616193190306719E-3</v>
      </c>
    </row>
    <row r="162" spans="1:14" ht="13.5" thickBot="1">
      <c r="A162" s="506"/>
      <c r="B162" s="135" t="s">
        <v>125</v>
      </c>
      <c r="C162" s="239">
        <f>SUM(C154:C161)</f>
        <v>1315</v>
      </c>
      <c r="D162" s="239">
        <f>SUM(D154:D161)</f>
        <v>18832545.090799998</v>
      </c>
      <c r="E162" s="239">
        <f>SUM(E154:E161)</f>
        <v>16532559.358926306</v>
      </c>
      <c r="F162" s="240">
        <f>E162/D162</f>
        <v>0.87787175228921799</v>
      </c>
      <c r="G162" s="240">
        <f>SUM(G154:G161)</f>
        <v>0.99999999999999989</v>
      </c>
      <c r="H162" s="239">
        <f>SUM(H154:H161)</f>
        <v>6603.1909999999998</v>
      </c>
      <c r="I162" s="239">
        <f>SUM(I154:I161)</f>
        <v>3139.919218894378</v>
      </c>
      <c r="J162" s="240">
        <f>I162/H162</f>
        <v>0.47551543168967519</v>
      </c>
      <c r="K162" s="329">
        <f>SUM(K154:K161)</f>
        <v>1</v>
      </c>
    </row>
    <row r="163" spans="1:14">
      <c r="A163" s="129"/>
      <c r="B163" s="129"/>
      <c r="C163" s="129"/>
      <c r="D163" s="129"/>
      <c r="E163" s="129"/>
      <c r="F163" s="129"/>
      <c r="G163" s="129"/>
      <c r="H163" s="129"/>
      <c r="I163" s="129"/>
      <c r="J163" s="129"/>
      <c r="K163" s="129"/>
      <c r="L163" s="129"/>
    </row>
    <row r="164" spans="1:14">
      <c r="A164" s="194" t="s">
        <v>158</v>
      </c>
      <c r="B164" s="125"/>
      <c r="C164" s="389"/>
      <c r="D164" s="126"/>
      <c r="E164" s="127"/>
      <c r="F164" s="124"/>
      <c r="G164" s="123"/>
      <c r="H164" s="128"/>
      <c r="I164" s="128"/>
      <c r="J164" s="129"/>
      <c r="K164" s="129"/>
      <c r="L164" s="129"/>
    </row>
    <row r="165" spans="1:14">
      <c r="A165" s="111" t="s">
        <v>159</v>
      </c>
      <c r="B165" s="125"/>
      <c r="C165" s="126"/>
      <c r="D165" s="126"/>
      <c r="E165" s="127"/>
      <c r="F165" s="124"/>
      <c r="G165" s="123"/>
      <c r="H165" s="128"/>
      <c r="I165" s="128"/>
      <c r="J165" s="129"/>
      <c r="K165" s="129"/>
      <c r="L165" s="129"/>
    </row>
    <row r="168" spans="1:14" s="1" customFormat="1">
      <c r="A168" s="408" t="s">
        <v>162</v>
      </c>
      <c r="B168" s="92"/>
      <c r="C168" s="156"/>
      <c r="D168" s="156"/>
      <c r="E168" s="156"/>
      <c r="F168" s="156"/>
      <c r="G168" s="156"/>
      <c r="H168" s="43"/>
      <c r="I168" s="43"/>
      <c r="J168" s="43"/>
      <c r="K168" s="43"/>
      <c r="L168" s="43"/>
      <c r="M168" s="348"/>
    </row>
    <row r="169" spans="1:14" s="1" customFormat="1" ht="38.25">
      <c r="A169" s="267" t="s">
        <v>163</v>
      </c>
      <c r="B169" s="264">
        <v>5</v>
      </c>
      <c r="C169" s="264">
        <v>4</v>
      </c>
      <c r="D169" s="264">
        <v>3</v>
      </c>
      <c r="E169" s="264">
        <v>2</v>
      </c>
      <c r="F169" s="264">
        <v>1</v>
      </c>
      <c r="G169" s="264" t="s">
        <v>233</v>
      </c>
      <c r="H169" s="264" t="s">
        <v>164</v>
      </c>
      <c r="I169" s="43"/>
      <c r="J169" s="43"/>
      <c r="K169" s="43"/>
      <c r="L169" s="43"/>
      <c r="M169" s="60"/>
      <c r="N169" s="43"/>
    </row>
    <row r="170" spans="1:14" s="1" customFormat="1">
      <c r="A170" s="293" t="s">
        <v>281</v>
      </c>
      <c r="B170" s="347">
        <v>0.625</v>
      </c>
      <c r="C170" s="347">
        <v>0.21428571428571427</v>
      </c>
      <c r="D170" s="347">
        <v>0.10714285714285714</v>
      </c>
      <c r="E170" s="347">
        <v>3.5714285714285712E-2</v>
      </c>
      <c r="F170" s="347">
        <v>0</v>
      </c>
      <c r="G170" s="347">
        <v>1.7857142857142856E-2</v>
      </c>
      <c r="H170" s="294">
        <v>4.4545454545454541</v>
      </c>
      <c r="I170" s="43"/>
      <c r="J170" s="43"/>
      <c r="K170" s="43"/>
      <c r="L170" s="43"/>
      <c r="M170" s="60"/>
      <c r="N170" s="43"/>
    </row>
    <row r="171" spans="1:14" s="1" customFormat="1">
      <c r="A171" s="293" t="s">
        <v>282</v>
      </c>
      <c r="B171" s="347">
        <v>0.625</v>
      </c>
      <c r="C171" s="347">
        <v>0.2857142857142857</v>
      </c>
      <c r="D171" s="347">
        <v>3.5714285714285712E-2</v>
      </c>
      <c r="E171" s="347">
        <v>1.7857142857142856E-2</v>
      </c>
      <c r="F171" s="347">
        <v>0</v>
      </c>
      <c r="G171" s="347">
        <v>3.5714285714285712E-2</v>
      </c>
      <c r="H171" s="294">
        <v>4.5740740740740744</v>
      </c>
      <c r="I171" s="43"/>
      <c r="J171" s="43"/>
      <c r="K171" s="43"/>
      <c r="L171" s="43"/>
      <c r="M171" s="60"/>
      <c r="N171" s="43"/>
    </row>
    <row r="172" spans="1:14" s="1" customFormat="1">
      <c r="A172" s="293" t="s">
        <v>283</v>
      </c>
      <c r="B172" s="347">
        <v>0.6964285714285714</v>
      </c>
      <c r="C172" s="347">
        <v>0.21428571428571427</v>
      </c>
      <c r="D172" s="347">
        <v>7.1428571428571425E-2</v>
      </c>
      <c r="E172" s="347">
        <v>0</v>
      </c>
      <c r="F172" s="347">
        <v>1.7857142857142856E-2</v>
      </c>
      <c r="G172" s="347">
        <v>0</v>
      </c>
      <c r="H172" s="294">
        <v>4.5714285714285712</v>
      </c>
      <c r="I172" s="43"/>
      <c r="J172" s="43"/>
      <c r="K172" s="43"/>
      <c r="L172" s="43"/>
      <c r="M172" s="60"/>
      <c r="N172" s="43"/>
    </row>
    <row r="173" spans="1:14" s="1" customFormat="1">
      <c r="A173" s="293" t="s">
        <v>284</v>
      </c>
      <c r="B173" s="347">
        <v>0.6071428571428571</v>
      </c>
      <c r="C173" s="347">
        <v>0.2857142857142857</v>
      </c>
      <c r="D173" s="347">
        <v>7.1428571428571425E-2</v>
      </c>
      <c r="E173" s="347">
        <v>0</v>
      </c>
      <c r="F173" s="347">
        <v>1.7857142857142856E-2</v>
      </c>
      <c r="G173" s="347">
        <v>1.7857142857142856E-2</v>
      </c>
      <c r="H173" s="294">
        <v>4.4909090909090912</v>
      </c>
      <c r="I173" s="43"/>
      <c r="J173" s="43"/>
      <c r="K173" s="43"/>
      <c r="L173" s="43"/>
      <c r="M173" s="60"/>
      <c r="N173" s="43"/>
    </row>
    <row r="174" spans="1:14" s="1" customFormat="1">
      <c r="A174" s="293" t="s">
        <v>285</v>
      </c>
      <c r="B174" s="347">
        <v>0.63043478260869568</v>
      </c>
      <c r="C174" s="347">
        <v>0.19565217391304349</v>
      </c>
      <c r="D174" s="347">
        <v>0.13043478260869565</v>
      </c>
      <c r="E174" s="347">
        <v>2.1739130434782608E-2</v>
      </c>
      <c r="F174" s="347">
        <v>0</v>
      </c>
      <c r="G174" s="347">
        <v>2.1739130434782608E-2</v>
      </c>
      <c r="H174" s="294">
        <v>4.4666666666666668</v>
      </c>
      <c r="I174" s="43"/>
      <c r="J174" s="43"/>
      <c r="K174" s="43"/>
      <c r="L174" s="43"/>
      <c r="M174" s="60"/>
      <c r="N174" s="43"/>
    </row>
    <row r="175" spans="1:14" s="1" customFormat="1">
      <c r="A175" s="293" t="s">
        <v>286</v>
      </c>
      <c r="B175" s="347">
        <v>0.4</v>
      </c>
      <c r="C175" s="347">
        <v>0.6</v>
      </c>
      <c r="D175" s="347">
        <v>0</v>
      </c>
      <c r="E175" s="347">
        <v>0</v>
      </c>
      <c r="F175" s="347">
        <v>0</v>
      </c>
      <c r="G175" s="347">
        <v>0</v>
      </c>
      <c r="H175" s="294">
        <v>4.4000000000000004</v>
      </c>
      <c r="I175" s="43"/>
      <c r="J175" s="43"/>
      <c r="K175" s="43"/>
      <c r="L175" s="43"/>
      <c r="M175" s="60"/>
      <c r="N175" s="43"/>
    </row>
    <row r="176" spans="1:14" s="1" customFormat="1">
      <c r="A176" s="293" t="s">
        <v>287</v>
      </c>
      <c r="B176" s="347">
        <v>0.5</v>
      </c>
      <c r="C176" s="347">
        <v>0.5</v>
      </c>
      <c r="D176" s="347">
        <v>0</v>
      </c>
      <c r="E176" s="347">
        <v>0</v>
      </c>
      <c r="F176" s="347">
        <v>0</v>
      </c>
      <c r="G176" s="347">
        <v>0</v>
      </c>
      <c r="H176" s="294">
        <v>4.5</v>
      </c>
      <c r="I176" s="43"/>
      <c r="J176" s="43"/>
      <c r="K176" s="43"/>
      <c r="L176" s="43"/>
      <c r="M176" s="60"/>
      <c r="N176" s="43"/>
    </row>
    <row r="177" spans="1:14" s="1" customFormat="1">
      <c r="A177" s="293" t="s">
        <v>288</v>
      </c>
      <c r="B177" s="347">
        <v>1</v>
      </c>
      <c r="C177" s="347">
        <v>0</v>
      </c>
      <c r="D177" s="347">
        <v>0</v>
      </c>
      <c r="E177" s="347">
        <v>0</v>
      </c>
      <c r="F177" s="347">
        <v>0</v>
      </c>
      <c r="G177" s="347">
        <v>0</v>
      </c>
      <c r="H177" s="294">
        <v>5</v>
      </c>
      <c r="I177" s="43"/>
      <c r="J177" s="43"/>
      <c r="K177" s="43"/>
      <c r="L177" s="43"/>
      <c r="M177" s="60"/>
      <c r="N177" s="43"/>
    </row>
    <row r="178" spans="1:14" s="1" customFormat="1">
      <c r="A178" s="293" t="s">
        <v>289</v>
      </c>
      <c r="B178" s="347">
        <v>0.7142857142857143</v>
      </c>
      <c r="C178" s="347">
        <v>0.14285714285714285</v>
      </c>
      <c r="D178" s="347">
        <v>3.5714285714285712E-2</v>
      </c>
      <c r="E178" s="347">
        <v>0</v>
      </c>
      <c r="F178" s="347">
        <v>1.7857142857142856E-2</v>
      </c>
      <c r="G178" s="347">
        <v>8.9285714285714288E-2</v>
      </c>
      <c r="H178" s="294">
        <v>4.6862745098039218</v>
      </c>
      <c r="I178" s="43"/>
      <c r="J178" s="43"/>
      <c r="K178" s="43"/>
      <c r="L178" s="43"/>
      <c r="M178" s="60"/>
      <c r="N178" s="43"/>
    </row>
    <row r="179" spans="1:14" s="1" customFormat="1">
      <c r="A179" s="293" t="s">
        <v>290</v>
      </c>
      <c r="B179" s="347">
        <v>0.6964285714285714</v>
      </c>
      <c r="C179" s="347">
        <v>0.19642857142857142</v>
      </c>
      <c r="D179" s="347">
        <v>5.3571428571428568E-2</v>
      </c>
      <c r="E179" s="347">
        <v>0</v>
      </c>
      <c r="F179" s="347">
        <v>0</v>
      </c>
      <c r="G179" s="347">
        <v>5.3571428571428568E-2</v>
      </c>
      <c r="H179" s="294">
        <v>4.6792452830188678</v>
      </c>
      <c r="I179" s="43"/>
      <c r="J179" s="43"/>
      <c r="K179" s="43"/>
      <c r="L179" s="43"/>
      <c r="M179" s="60"/>
      <c r="N179" s="43"/>
    </row>
    <row r="180" spans="1:14" s="1" customFormat="1">
      <c r="A180" s="293" t="s">
        <v>291</v>
      </c>
      <c r="B180" s="347">
        <v>0.6428571428571429</v>
      </c>
      <c r="C180" s="347">
        <v>0.2857142857142857</v>
      </c>
      <c r="D180" s="347">
        <v>5.3571428571428568E-2</v>
      </c>
      <c r="E180" s="347">
        <v>0</v>
      </c>
      <c r="F180" s="347">
        <v>1.7857142857142856E-2</v>
      </c>
      <c r="G180" s="347">
        <v>0</v>
      </c>
      <c r="H180" s="294">
        <v>4.5357142857142856</v>
      </c>
      <c r="I180" s="43"/>
      <c r="J180" s="43"/>
      <c r="K180" s="43"/>
      <c r="L180" s="43"/>
      <c r="M180" s="60"/>
      <c r="N180" s="43"/>
    </row>
    <row r="181" spans="1:14">
      <c r="A181" s="52"/>
      <c r="B181" s="54"/>
      <c r="C181" s="74"/>
      <c r="D181" s="74"/>
      <c r="E181" s="74"/>
      <c r="F181" s="74"/>
      <c r="G181" s="74"/>
    </row>
    <row r="182" spans="1:14">
      <c r="A182" s="407" t="s">
        <v>292</v>
      </c>
      <c r="B182" s="54"/>
      <c r="C182" s="74"/>
      <c r="D182" s="74"/>
      <c r="E182" s="74"/>
      <c r="F182" s="74"/>
      <c r="G182" s="74"/>
    </row>
    <row r="183" spans="1:14">
      <c r="A183" s="194"/>
      <c r="B183" s="54"/>
      <c r="C183" s="74"/>
      <c r="D183" s="74"/>
      <c r="E183" s="74"/>
      <c r="F183" s="74"/>
      <c r="G183" s="74"/>
    </row>
    <row r="184" spans="1:14">
      <c r="A184" s="52"/>
      <c r="B184" s="54"/>
      <c r="C184" s="74"/>
      <c r="D184" s="74"/>
      <c r="E184" s="74"/>
      <c r="F184" s="74"/>
      <c r="G184" s="74"/>
    </row>
    <row r="185" spans="1:14">
      <c r="A185" s="412" t="s">
        <v>165</v>
      </c>
      <c r="B185" s="54"/>
      <c r="C185" s="74"/>
      <c r="D185" s="74"/>
      <c r="E185" s="396"/>
      <c r="F185" s="74"/>
      <c r="G185" s="74"/>
    </row>
    <row r="186" spans="1:14" ht="25.5">
      <c r="A186" s="267" t="s">
        <v>163</v>
      </c>
      <c r="B186" s="264">
        <v>5</v>
      </c>
      <c r="C186" s="264">
        <v>4</v>
      </c>
      <c r="D186" s="264">
        <v>3</v>
      </c>
      <c r="E186" s="264">
        <v>2</v>
      </c>
      <c r="F186" s="264">
        <v>1</v>
      </c>
      <c r="G186" s="264" t="s">
        <v>164</v>
      </c>
    </row>
    <row r="187" spans="1:14">
      <c r="A187" s="52" t="s">
        <v>166</v>
      </c>
      <c r="B187" s="276">
        <v>0.7142857142857143</v>
      </c>
      <c r="C187" s="276">
        <v>0.21428571428571427</v>
      </c>
      <c r="D187" s="276">
        <v>5.3571428571428568E-2</v>
      </c>
      <c r="E187" s="276">
        <v>1.7857142857142856E-2</v>
      </c>
      <c r="F187" s="276">
        <v>0</v>
      </c>
      <c r="G187" s="294">
        <v>4.5999999999999996</v>
      </c>
    </row>
    <row r="188" spans="1:14">
      <c r="A188" s="52"/>
      <c r="B188" s="54"/>
      <c r="C188" s="74"/>
      <c r="D188" s="74"/>
      <c r="E188" s="74"/>
      <c r="F188" s="74"/>
      <c r="G188" s="74"/>
    </row>
    <row r="189" spans="1:14">
      <c r="A189" s="407" t="s">
        <v>278</v>
      </c>
      <c r="B189" s="54"/>
      <c r="C189" s="74"/>
      <c r="D189" s="74"/>
      <c r="E189" s="74"/>
      <c r="F189" s="74"/>
      <c r="G189" s="74"/>
    </row>
    <row r="190" spans="1:14" ht="11.1" customHeight="1">
      <c r="A190" s="194"/>
      <c r="B190" s="54"/>
      <c r="C190" s="74"/>
      <c r="D190" s="74"/>
      <c r="E190" s="74"/>
      <c r="F190" s="74"/>
      <c r="G190" s="74"/>
    </row>
    <row r="191" spans="1:14">
      <c r="A191" s="52"/>
      <c r="B191" s="54"/>
      <c r="C191" s="74"/>
      <c r="D191" s="74"/>
      <c r="E191" s="74"/>
      <c r="F191" s="74"/>
      <c r="G191" s="74"/>
    </row>
    <row r="192" spans="1:14">
      <c r="A192" s="412" t="s">
        <v>167</v>
      </c>
      <c r="B192" s="54"/>
      <c r="C192" s="74"/>
      <c r="D192" s="74"/>
      <c r="E192" s="74"/>
      <c r="F192" s="74"/>
      <c r="G192" s="74"/>
    </row>
    <row r="193" spans="1:13" ht="26.25" thickBot="1">
      <c r="A193" s="267" t="s">
        <v>163</v>
      </c>
      <c r="B193" s="264">
        <v>5</v>
      </c>
      <c r="C193" s="264">
        <v>4</v>
      </c>
      <c r="D193" s="264">
        <v>3</v>
      </c>
      <c r="E193" s="264">
        <v>2</v>
      </c>
      <c r="F193" s="264">
        <v>1</v>
      </c>
      <c r="G193" s="264" t="s">
        <v>233</v>
      </c>
      <c r="H193" s="264" t="s">
        <v>234</v>
      </c>
    </row>
    <row r="194" spans="1:13">
      <c r="A194" s="402" t="s">
        <v>297</v>
      </c>
      <c r="B194" s="276">
        <v>0.8214285714285714</v>
      </c>
      <c r="C194" s="276">
        <v>0.10714285714285714</v>
      </c>
      <c r="D194" s="276">
        <v>1.7857142857142856E-2</v>
      </c>
      <c r="E194" s="276">
        <v>0</v>
      </c>
      <c r="F194" s="276">
        <v>3.5714285714285712E-2</v>
      </c>
      <c r="G194" s="276">
        <v>1.7857142857142856E-2</v>
      </c>
      <c r="H194" s="294">
        <v>4.709090909090909</v>
      </c>
    </row>
    <row r="195" spans="1:13">
      <c r="A195" s="52"/>
      <c r="B195" s="54"/>
      <c r="C195" s="74"/>
      <c r="D195" s="74"/>
      <c r="E195" s="74"/>
      <c r="F195" s="74"/>
      <c r="G195" s="74"/>
    </row>
    <row r="196" spans="1:13">
      <c r="A196" s="407" t="s">
        <v>278</v>
      </c>
      <c r="B196" s="54"/>
      <c r="C196" s="74"/>
      <c r="D196" s="74"/>
      <c r="E196" s="74"/>
      <c r="F196" s="74"/>
      <c r="G196" s="74"/>
    </row>
    <row r="197" spans="1:13" s="402" customFormat="1">
      <c r="A197" s="407"/>
      <c r="B197" s="54"/>
      <c r="C197" s="74"/>
      <c r="D197" s="74"/>
      <c r="E197" s="74"/>
      <c r="F197" s="74"/>
      <c r="G197" s="74"/>
      <c r="H197" s="23"/>
      <c r="I197" s="23"/>
      <c r="J197" s="23"/>
      <c r="K197" s="23"/>
      <c r="L197" s="23"/>
      <c r="M197" s="58"/>
    </row>
    <row r="198" spans="1:13">
      <c r="A198" s="194"/>
      <c r="B198" s="54"/>
      <c r="C198" s="74"/>
      <c r="D198" s="74"/>
      <c r="E198" s="74"/>
      <c r="F198" s="74"/>
      <c r="G198" s="74"/>
    </row>
    <row r="199" spans="1:13">
      <c r="A199" s="412" t="s">
        <v>294</v>
      </c>
      <c r="B199" s="54"/>
      <c r="C199" s="74"/>
      <c r="D199" s="74"/>
      <c r="E199" s="74"/>
      <c r="F199" s="74"/>
      <c r="G199" s="74"/>
    </row>
    <row r="200" spans="1:13" s="402" customFormat="1" ht="13.5" thickBot="1">
      <c r="A200" s="267" t="s">
        <v>163</v>
      </c>
      <c r="B200" s="264" t="s">
        <v>295</v>
      </c>
      <c r="C200" s="264" t="s">
        <v>296</v>
      </c>
      <c r="D200" s="264" t="s">
        <v>233</v>
      </c>
      <c r="E200" s="74"/>
      <c r="F200" s="74"/>
      <c r="G200" s="74"/>
      <c r="H200" s="23"/>
      <c r="I200" s="23"/>
      <c r="J200" s="23"/>
      <c r="K200" s="23"/>
      <c r="L200" s="23"/>
      <c r="M200" s="58"/>
    </row>
    <row r="201" spans="1:13" s="402" customFormat="1">
      <c r="A201" s="402" t="s">
        <v>293</v>
      </c>
      <c r="B201" s="276">
        <v>0.7321428571428571</v>
      </c>
      <c r="C201" s="276">
        <v>0.25</v>
      </c>
      <c r="D201" s="276">
        <v>1.7857142857142856E-2</v>
      </c>
      <c r="E201" s="74"/>
      <c r="F201" s="74"/>
      <c r="G201" s="74"/>
      <c r="H201" s="23"/>
      <c r="I201" s="23"/>
      <c r="J201" s="23"/>
      <c r="K201" s="23"/>
      <c r="L201" s="23"/>
      <c r="M201" s="58"/>
    </row>
    <row r="202" spans="1:13" s="402" customFormat="1">
      <c r="A202" s="403"/>
      <c r="B202" s="54"/>
      <c r="C202" s="74"/>
      <c r="D202" s="74"/>
      <c r="E202" s="74"/>
      <c r="F202" s="74"/>
      <c r="G202" s="74"/>
      <c r="H202" s="23"/>
      <c r="I202" s="23"/>
      <c r="J202" s="23"/>
      <c r="K202" s="23"/>
      <c r="L202" s="23"/>
      <c r="M202" s="58"/>
    </row>
    <row r="203" spans="1:13" s="402" customFormat="1">
      <c r="A203" s="407" t="s">
        <v>278</v>
      </c>
      <c r="B203" s="54"/>
      <c r="C203" s="74"/>
      <c r="D203" s="74"/>
      <c r="E203" s="74"/>
      <c r="F203" s="74"/>
      <c r="G203" s="74"/>
      <c r="H203" s="23"/>
      <c r="I203" s="23"/>
      <c r="J203" s="23"/>
      <c r="K203" s="23"/>
      <c r="L203" s="23"/>
      <c r="M203" s="58"/>
    </row>
    <row r="204" spans="1:13" s="405" customFormat="1">
      <c r="A204" s="407"/>
      <c r="B204" s="54"/>
      <c r="C204" s="74"/>
      <c r="D204" s="74"/>
      <c r="E204" s="74"/>
      <c r="F204" s="74"/>
      <c r="G204" s="74"/>
      <c r="H204" s="23"/>
      <c r="I204" s="23"/>
      <c r="J204" s="23"/>
      <c r="K204" s="23"/>
      <c r="L204" s="23"/>
      <c r="M204" s="58"/>
    </row>
    <row r="205" spans="1:13" s="402" customFormat="1">
      <c r="A205" s="403"/>
      <c r="B205" s="54"/>
      <c r="C205" s="74"/>
      <c r="D205" s="74"/>
      <c r="E205" s="74"/>
      <c r="F205" s="74"/>
      <c r="G205" s="74"/>
      <c r="H205" s="23"/>
      <c r="I205" s="23"/>
      <c r="J205" s="23"/>
      <c r="K205" s="23"/>
      <c r="L205" s="23"/>
      <c r="M205" s="58"/>
    </row>
    <row r="206" spans="1:13">
      <c r="A206" s="412" t="s">
        <v>236</v>
      </c>
      <c r="B206" s="409"/>
      <c r="C206" s="410"/>
      <c r="D206" s="410"/>
      <c r="E206" s="410"/>
      <c r="F206" s="410"/>
      <c r="G206" s="410"/>
    </row>
    <row r="207" spans="1:13" ht="39" thickBot="1">
      <c r="A207" s="267" t="s">
        <v>163</v>
      </c>
      <c r="B207" s="264">
        <v>5</v>
      </c>
      <c r="C207" s="264">
        <v>4</v>
      </c>
      <c r="D207" s="264">
        <v>3</v>
      </c>
      <c r="E207" s="264">
        <v>2</v>
      </c>
      <c r="F207" s="264">
        <v>1</v>
      </c>
      <c r="G207" s="264" t="s">
        <v>233</v>
      </c>
      <c r="H207" s="264" t="s">
        <v>235</v>
      </c>
    </row>
    <row r="208" spans="1:13">
      <c r="A208" s="406" t="s">
        <v>168</v>
      </c>
      <c r="B208" s="413">
        <v>0.6071428571428571</v>
      </c>
      <c r="C208" s="413">
        <v>0.21428571428571427</v>
      </c>
      <c r="D208" s="413">
        <v>7.1428571428571425E-2</v>
      </c>
      <c r="E208" s="413">
        <v>8.9285714285714288E-2</v>
      </c>
      <c r="F208" s="413">
        <v>1.7857142857142856E-2</v>
      </c>
      <c r="G208" s="76">
        <v>0</v>
      </c>
      <c r="H208" s="294">
        <v>4.3035714285714288</v>
      </c>
    </row>
    <row r="209" spans="1:8">
      <c r="A209" s="406" t="s">
        <v>169</v>
      </c>
      <c r="B209" s="413">
        <v>0.6071428571428571</v>
      </c>
      <c r="C209" s="413">
        <v>0.19642857142857142</v>
      </c>
      <c r="D209" s="413">
        <v>0.10714285714285714</v>
      </c>
      <c r="E209" s="413">
        <v>5.3571428571428568E-2</v>
      </c>
      <c r="F209" s="413">
        <v>1.7857142857142856E-2</v>
      </c>
      <c r="G209" s="76">
        <v>1.7857142857142856E-2</v>
      </c>
      <c r="H209" s="294">
        <v>4.3454545454545457</v>
      </c>
    </row>
    <row r="210" spans="1:8">
      <c r="A210" s="406" t="s">
        <v>170</v>
      </c>
      <c r="B210" s="413">
        <v>0.6428571428571429</v>
      </c>
      <c r="C210" s="413">
        <v>0.19642857142857142</v>
      </c>
      <c r="D210" s="413">
        <v>8.9285714285714288E-2</v>
      </c>
      <c r="E210" s="413">
        <v>1.7857142857142856E-2</v>
      </c>
      <c r="F210" s="413">
        <v>1.7857142857142856E-2</v>
      </c>
      <c r="G210" s="76">
        <v>1.7857142857142856E-2</v>
      </c>
      <c r="H210" s="294">
        <v>4.4909090909090912</v>
      </c>
    </row>
    <row r="211" spans="1:8">
      <c r="A211" s="411"/>
      <c r="B211" s="409"/>
      <c r="C211" s="410"/>
      <c r="D211" s="410"/>
      <c r="E211" s="410"/>
      <c r="F211" s="410"/>
      <c r="G211" s="410"/>
    </row>
    <row r="212" spans="1:8">
      <c r="A212" s="407" t="s">
        <v>278</v>
      </c>
      <c r="B212" s="409"/>
      <c r="C212" s="410"/>
      <c r="D212" s="410"/>
      <c r="E212" s="410"/>
      <c r="F212" s="410"/>
      <c r="G212" s="410"/>
    </row>
  </sheetData>
  <mergeCells count="33">
    <mergeCell ref="A154:A162"/>
    <mergeCell ref="A93:I93"/>
    <mergeCell ref="A128:I128"/>
    <mergeCell ref="A43:D43"/>
    <mergeCell ref="A116:A124"/>
    <mergeCell ref="A74:I74"/>
    <mergeCell ref="A79:A80"/>
    <mergeCell ref="A78:E78"/>
    <mergeCell ref="A76:E76"/>
    <mergeCell ref="A75:D75"/>
    <mergeCell ref="F79:F80"/>
    <mergeCell ref="B79:E79"/>
    <mergeCell ref="A50:C50"/>
    <mergeCell ref="A62:C62"/>
    <mergeCell ref="A34:G34"/>
    <mergeCell ref="B35:D35"/>
    <mergeCell ref="E35:G35"/>
    <mergeCell ref="B18:D18"/>
    <mergeCell ref="E18:G18"/>
    <mergeCell ref="A1:M1"/>
    <mergeCell ref="A26:G26"/>
    <mergeCell ref="B27:D27"/>
    <mergeCell ref="E27:G27"/>
    <mergeCell ref="A2:M2"/>
    <mergeCell ref="B10:D10"/>
    <mergeCell ref="A9:G9"/>
    <mergeCell ref="A4:G4"/>
    <mergeCell ref="A8:G8"/>
    <mergeCell ref="A5:G5"/>
    <mergeCell ref="A7:G7"/>
    <mergeCell ref="A6:G6"/>
    <mergeCell ref="E10:G10"/>
    <mergeCell ref="A17:G17"/>
  </mergeCells>
  <conditionalFormatting sqref="B98:B106">
    <cfRule type="duplicateValues" dxfId="3" priority="3"/>
  </conditionalFormatting>
  <conditionalFormatting sqref="B98:B106">
    <cfRule type="duplicateValues" dxfId="2" priority="4"/>
  </conditionalFormatting>
  <conditionalFormatting sqref="B107:B108">
    <cfRule type="duplicateValues" dxfId="1" priority="1"/>
  </conditionalFormatting>
  <conditionalFormatting sqref="B107:B108">
    <cfRule type="duplicateValues" dxfId="0" priority="2"/>
  </conditionalFormatting>
  <pageMargins left="0.7" right="0.7" top="0.75" bottom="0.75" header="0.3" footer="0.3"/>
  <pageSetup scale="13" orientation="landscape" verticalDpi="200" r:id="rId1"/>
  <headerFooter alignWithMargins="0">
    <oddFooter xml:space="preserve">&amp;R_x000D_&amp;1#&amp;"Calibri"&amp;10&amp;KA80000 Internal Use Only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63"/>
  <sheetViews>
    <sheetView topLeftCell="A49" zoomScaleNormal="100" workbookViewId="0">
      <selection activeCell="C30" sqref="C30"/>
    </sheetView>
  </sheetViews>
  <sheetFormatPr defaultColWidth="9.28515625" defaultRowHeight="12.75"/>
  <cols>
    <col min="1" max="1" width="35.28515625" style="112" customWidth="1"/>
    <col min="2" max="2" width="17.7109375" style="87" customWidth="1"/>
    <col min="3" max="3" width="21.28515625" style="88" customWidth="1"/>
    <col min="4" max="4" width="17.28515625" style="88" customWidth="1"/>
    <col min="5" max="5" width="23.42578125" style="88" customWidth="1"/>
    <col min="6" max="6" width="17.7109375" style="88" customWidth="1"/>
    <col min="7" max="8" width="36.5703125" style="88" customWidth="1"/>
    <col min="9" max="9" width="15.28515625" style="88" customWidth="1"/>
    <col min="10" max="10" width="0.5703125" style="89" customWidth="1"/>
    <col min="11" max="12" width="9.28515625" style="112"/>
    <col min="13" max="13" width="11" style="112" bestFit="1" customWidth="1"/>
    <col min="14" max="16384" width="9.28515625" style="112"/>
  </cols>
  <sheetData>
    <row r="1" spans="1:12">
      <c r="A1" s="490" t="str">
        <f>Cover!B8</f>
        <v>Evergy Services, Inc. (ESI) Evaluation, Measurement, and Verification Report  – Commercial &amp; Industrial Databook</v>
      </c>
      <c r="B1" s="490"/>
      <c r="C1" s="490"/>
      <c r="D1" s="490"/>
      <c r="E1" s="490"/>
      <c r="F1" s="490"/>
      <c r="G1" s="490"/>
      <c r="H1" s="490"/>
      <c r="I1" s="490"/>
      <c r="J1" s="490"/>
      <c r="K1" s="168"/>
      <c r="L1" s="168"/>
    </row>
    <row r="2" spans="1:12" ht="34.9" customHeight="1">
      <c r="A2" s="515"/>
      <c r="B2" s="515"/>
      <c r="C2" s="515"/>
      <c r="D2" s="515"/>
      <c r="E2" s="515"/>
      <c r="F2" s="515"/>
      <c r="G2" s="515"/>
      <c r="H2" s="515"/>
      <c r="I2" s="515"/>
      <c r="J2" s="515"/>
      <c r="K2" s="168"/>
      <c r="L2" s="168"/>
    </row>
    <row r="3" spans="1:12">
      <c r="A3" s="527"/>
      <c r="B3" s="527"/>
      <c r="C3" s="527"/>
      <c r="D3" s="527"/>
      <c r="E3" s="527"/>
      <c r="F3" s="527"/>
      <c r="G3" s="527"/>
      <c r="H3" s="527"/>
      <c r="I3" s="527"/>
      <c r="J3" s="527"/>
      <c r="K3" s="168"/>
      <c r="L3" s="168"/>
    </row>
    <row r="4" spans="1:12" ht="30" customHeight="1">
      <c r="A4" s="502" t="s">
        <v>171</v>
      </c>
      <c r="B4" s="502"/>
      <c r="C4" s="502"/>
      <c r="D4" s="502"/>
      <c r="E4" s="502"/>
      <c r="F4" s="502"/>
      <c r="G4" s="502"/>
      <c r="H4" s="200"/>
      <c r="I4" s="200"/>
      <c r="J4" s="103"/>
      <c r="K4" s="168"/>
      <c r="L4" s="168"/>
    </row>
    <row r="5" spans="1:12" ht="15.75">
      <c r="A5" s="503" t="s">
        <v>98</v>
      </c>
      <c r="B5" s="503"/>
      <c r="C5" s="503"/>
      <c r="D5" s="503"/>
      <c r="E5" s="503"/>
      <c r="F5" s="503"/>
      <c r="G5" s="503"/>
      <c r="H5" s="200"/>
      <c r="I5" s="200"/>
      <c r="J5" s="103"/>
      <c r="K5" s="168"/>
      <c r="L5" s="168"/>
    </row>
    <row r="6" spans="1:12" ht="15.75">
      <c r="A6" s="503"/>
      <c r="B6" s="503"/>
      <c r="C6" s="503"/>
      <c r="D6" s="503"/>
      <c r="E6" s="503"/>
      <c r="F6" s="503"/>
      <c r="G6" s="503"/>
      <c r="H6" s="200"/>
      <c r="I6" s="200"/>
      <c r="J6" s="103"/>
      <c r="K6" s="168"/>
      <c r="L6" s="168"/>
    </row>
    <row r="7" spans="1:12">
      <c r="A7" s="504" t="s">
        <v>31</v>
      </c>
      <c r="B7" s="504"/>
      <c r="C7" s="504"/>
      <c r="D7" s="504"/>
      <c r="E7" s="504"/>
      <c r="F7" s="504"/>
      <c r="G7" s="504"/>
      <c r="H7" s="200"/>
      <c r="I7" s="200"/>
      <c r="J7" s="103"/>
      <c r="K7" s="168"/>
      <c r="L7" s="168"/>
    </row>
    <row r="8" spans="1:12" ht="15.75">
      <c r="A8" s="503"/>
      <c r="B8" s="503"/>
      <c r="C8" s="503"/>
      <c r="D8" s="503"/>
      <c r="E8" s="503"/>
      <c r="F8" s="503"/>
      <c r="G8" s="503"/>
      <c r="H8" s="200"/>
      <c r="I8" s="200"/>
      <c r="J8" s="103"/>
      <c r="K8" s="168"/>
      <c r="L8" s="168"/>
    </row>
    <row r="9" spans="1:12">
      <c r="A9" s="459" t="s">
        <v>237</v>
      </c>
      <c r="B9" s="459"/>
      <c r="C9" s="459"/>
      <c r="D9" s="459"/>
      <c r="E9" s="459"/>
      <c r="F9" s="459"/>
      <c r="G9" s="459"/>
      <c r="H9" s="200"/>
      <c r="I9" s="200"/>
      <c r="J9" s="103"/>
      <c r="K9" s="168"/>
      <c r="L9" s="168"/>
    </row>
    <row r="10" spans="1:12" ht="13.5" thickBot="1">
      <c r="A10" s="262"/>
      <c r="B10" s="516" t="s">
        <v>12</v>
      </c>
      <c r="C10" s="517"/>
      <c r="D10" s="518"/>
      <c r="E10" s="512" t="s">
        <v>13</v>
      </c>
      <c r="F10" s="513"/>
      <c r="G10" s="513"/>
      <c r="H10" s="200"/>
      <c r="I10" s="200"/>
      <c r="J10" s="141"/>
      <c r="K10" s="168"/>
      <c r="L10" s="168"/>
    </row>
    <row r="11" spans="1:12" ht="29.45" customHeight="1" thickBot="1">
      <c r="A11" s="267"/>
      <c r="B11" s="268" t="s">
        <v>99</v>
      </c>
      <c r="C11" s="265" t="s">
        <v>100</v>
      </c>
      <c r="D11" s="266" t="s">
        <v>101</v>
      </c>
      <c r="E11" s="264" t="s">
        <v>102</v>
      </c>
      <c r="F11" s="264" t="s">
        <v>100</v>
      </c>
      <c r="G11" s="264" t="s">
        <v>35</v>
      </c>
      <c r="H11" s="200"/>
      <c r="I11" s="200"/>
      <c r="J11" s="142"/>
      <c r="K11" s="168"/>
      <c r="L11" s="168"/>
    </row>
    <row r="12" spans="1:12">
      <c r="A12" s="79" t="s">
        <v>103</v>
      </c>
      <c r="B12" s="130">
        <v>9584680.6968000066</v>
      </c>
      <c r="C12" s="130">
        <v>10383457.570860026</v>
      </c>
      <c r="D12" s="131">
        <f>C12/B12</f>
        <v>1.0833389133481206</v>
      </c>
      <c r="E12" s="130">
        <f>'MEEIA 3 Targets'!G7</f>
        <v>30239803.032836415</v>
      </c>
      <c r="F12" s="130">
        <f>C12*D45</f>
        <v>8472901.3778217826</v>
      </c>
      <c r="G12" s="90">
        <f>F12/E12</f>
        <v>0.28019036263633518</v>
      </c>
      <c r="H12" s="200"/>
      <c r="I12" s="200"/>
      <c r="J12" s="154"/>
      <c r="K12" s="168"/>
      <c r="L12" s="345"/>
    </row>
    <row r="13" spans="1:12">
      <c r="A13" s="79" t="s">
        <v>104</v>
      </c>
      <c r="B13" s="130">
        <v>2058.0003000000006</v>
      </c>
      <c r="C13" s="130">
        <v>1836.1098789549378</v>
      </c>
      <c r="D13" s="131">
        <f>C13/B13</f>
        <v>0.89218154096232993</v>
      </c>
      <c r="E13" s="130">
        <f>'MEEIA 3 Targets'!G15</f>
        <v>4833.6325018933821</v>
      </c>
      <c r="F13" s="130">
        <f>C13*D45</f>
        <v>1498.2656612272294</v>
      </c>
      <c r="G13" s="90">
        <f>F13/E13</f>
        <v>0.30996681287630862</v>
      </c>
      <c r="H13" s="200"/>
      <c r="I13" s="200"/>
      <c r="J13" s="142"/>
      <c r="K13" s="168"/>
      <c r="L13" s="345"/>
    </row>
    <row r="14" spans="1:12">
      <c r="A14" s="70"/>
      <c r="B14" s="130"/>
      <c r="C14" s="130"/>
      <c r="D14" s="90"/>
      <c r="E14" s="200"/>
      <c r="F14" s="200"/>
      <c r="G14" s="200"/>
      <c r="H14" s="200"/>
      <c r="I14" s="200"/>
      <c r="J14" s="141"/>
      <c r="K14" s="168"/>
      <c r="L14" s="168"/>
    </row>
    <row r="15" spans="1:12">
      <c r="A15" s="118" t="s">
        <v>105</v>
      </c>
      <c r="B15" s="130"/>
      <c r="C15" s="130"/>
      <c r="D15" s="90"/>
      <c r="E15" s="200"/>
      <c r="F15" s="200"/>
      <c r="G15" s="200"/>
      <c r="H15" s="200"/>
      <c r="I15" s="200"/>
      <c r="J15" s="141"/>
      <c r="K15" s="168"/>
      <c r="L15" s="168"/>
    </row>
    <row r="16" spans="1:12">
      <c r="A16" s="118"/>
      <c r="B16" s="130"/>
      <c r="C16" s="130"/>
      <c r="D16" s="90"/>
      <c r="E16" s="200"/>
      <c r="F16" s="200"/>
      <c r="G16" s="200"/>
      <c r="H16" s="200"/>
      <c r="I16" s="200"/>
      <c r="J16" s="141"/>
      <c r="K16" s="168"/>
      <c r="L16" s="168"/>
    </row>
    <row r="17" spans="1:10">
      <c r="A17" s="459" t="s">
        <v>172</v>
      </c>
      <c r="B17" s="459"/>
      <c r="C17" s="459"/>
      <c r="D17" s="459"/>
      <c r="E17" s="459"/>
      <c r="F17" s="459"/>
      <c r="G17" s="459"/>
      <c r="H17" s="200"/>
      <c r="I17" s="200"/>
      <c r="J17" s="141"/>
    </row>
    <row r="18" spans="1:10" ht="13.5" thickBot="1">
      <c r="A18" s="262"/>
      <c r="B18" s="516" t="s">
        <v>12</v>
      </c>
      <c r="C18" s="517"/>
      <c r="D18" s="518"/>
      <c r="E18" s="512" t="s">
        <v>13</v>
      </c>
      <c r="F18" s="513"/>
      <c r="G18" s="513"/>
      <c r="H18" s="200"/>
      <c r="I18" s="200"/>
      <c r="J18" s="141"/>
    </row>
    <row r="19" spans="1:10" ht="33.6" customHeight="1" thickBot="1">
      <c r="A19" s="267"/>
      <c r="B19" s="268" t="s">
        <v>99</v>
      </c>
      <c r="C19" s="265" t="s">
        <v>100</v>
      </c>
      <c r="D19" s="266" t="s">
        <v>101</v>
      </c>
      <c r="E19" s="264" t="s">
        <v>102</v>
      </c>
      <c r="F19" s="264" t="s">
        <v>100</v>
      </c>
      <c r="G19" s="264" t="s">
        <v>35</v>
      </c>
      <c r="H19" s="200"/>
      <c r="I19" s="200"/>
      <c r="J19" s="141"/>
    </row>
    <row r="20" spans="1:10">
      <c r="A20" s="79" t="s">
        <v>103</v>
      </c>
      <c r="B20" s="40">
        <f>'PY1 - Evergy Metro'!C12+'PY2 - Evergy Metro'!C12+B12</f>
        <v>34951434.747900009</v>
      </c>
      <c r="C20" s="40">
        <f>'PY1 - Evergy Metro'!D12+'PY2 - Evergy Metro'!D12+C12</f>
        <v>37747524.375848986</v>
      </c>
      <c r="D20" s="131">
        <f>C20/B20</f>
        <v>1.0799992803762362</v>
      </c>
      <c r="E20" s="130">
        <f>'MEEIA 3 Targets'!G7</f>
        <v>30239803.032836415</v>
      </c>
      <c r="F20" s="40">
        <f>'PY1 - Evergy Metro'!G12+'PY2 - Evergy Metro'!G12+F12</f>
        <v>30597177.307757854</v>
      </c>
      <c r="G20" s="90">
        <f>F20/E20</f>
        <v>1.0118180093479239</v>
      </c>
      <c r="H20" s="200"/>
      <c r="I20" s="200"/>
      <c r="J20" s="141"/>
    </row>
    <row r="21" spans="1:10">
      <c r="A21" s="79" t="s">
        <v>104</v>
      </c>
      <c r="B21" s="40">
        <f>'PY1 - Evergy Metro'!C23+'PY2 - Evergy Metro'!C23+B13</f>
        <v>6928.7864</v>
      </c>
      <c r="C21" s="40">
        <f>'PY1 - Evergy Metro'!D23+'PY2 - Evergy Metro'!D23+C13</f>
        <v>7195.4581257172713</v>
      </c>
      <c r="D21" s="131">
        <f>C21/B21</f>
        <v>1.0384875085364547</v>
      </c>
      <c r="E21" s="130">
        <f>'MEEIA 3 Targets'!G15</f>
        <v>4833.6325018933821</v>
      </c>
      <c r="F21" s="40">
        <f>'PY1 - Evergy Metro'!G23+'PY2 - Evergy Metro'!G23+F13</f>
        <v>5830.0376440237378</v>
      </c>
      <c r="G21" s="90">
        <f>F21/E21</f>
        <v>1.206140028589276</v>
      </c>
      <c r="H21" s="200"/>
      <c r="I21" s="200"/>
      <c r="J21" s="141"/>
    </row>
    <row r="22" spans="1:10">
      <c r="A22" s="70"/>
      <c r="B22" s="130"/>
      <c r="C22" s="130"/>
      <c r="D22" s="90"/>
      <c r="E22" s="200"/>
      <c r="F22" s="200"/>
      <c r="G22" s="200"/>
      <c r="H22" s="200"/>
      <c r="I22" s="200"/>
      <c r="J22" s="141"/>
    </row>
    <row r="23" spans="1:10">
      <c r="A23" s="118" t="s">
        <v>105</v>
      </c>
      <c r="B23" s="130"/>
      <c r="C23" s="130"/>
      <c r="D23" s="90"/>
      <c r="E23" s="200"/>
      <c r="F23" s="200"/>
      <c r="G23" s="200"/>
      <c r="H23" s="200"/>
      <c r="I23" s="200"/>
      <c r="J23" s="141"/>
    </row>
    <row r="24" spans="1:10">
      <c r="A24" s="118"/>
      <c r="B24" s="130"/>
      <c r="C24" s="130"/>
      <c r="D24" s="90"/>
      <c r="E24" s="200"/>
      <c r="F24" s="200"/>
      <c r="G24" s="200"/>
      <c r="H24" s="200"/>
      <c r="I24" s="200"/>
      <c r="J24" s="141"/>
    </row>
    <row r="25" spans="1:10" ht="15.75">
      <c r="A25" s="503"/>
      <c r="B25" s="503"/>
      <c r="C25" s="503"/>
      <c r="D25" s="503"/>
      <c r="E25" s="503"/>
      <c r="F25" s="503"/>
      <c r="G25" s="503"/>
      <c r="H25" s="200"/>
      <c r="I25" s="200"/>
      <c r="J25" s="103"/>
    </row>
    <row r="26" spans="1:10">
      <c r="A26" s="459" t="s">
        <v>238</v>
      </c>
      <c r="B26" s="459"/>
      <c r="C26" s="459"/>
      <c r="D26" s="459"/>
      <c r="E26" s="459"/>
      <c r="F26" s="459"/>
      <c r="G26" s="459"/>
      <c r="H26" s="200"/>
      <c r="I26" s="200"/>
      <c r="J26" s="103"/>
    </row>
    <row r="27" spans="1:10" ht="13.5" thickBot="1">
      <c r="A27" s="262"/>
      <c r="B27" s="516" t="s">
        <v>12</v>
      </c>
      <c r="C27" s="517"/>
      <c r="D27" s="518"/>
      <c r="E27" s="512" t="s">
        <v>13</v>
      </c>
      <c r="F27" s="513"/>
      <c r="G27" s="513"/>
      <c r="H27" s="200"/>
      <c r="I27" s="200"/>
      <c r="J27" s="141"/>
    </row>
    <row r="28" spans="1:10" ht="28.5" customHeight="1" thickBot="1">
      <c r="A28" s="267"/>
      <c r="B28" s="268" t="s">
        <v>99</v>
      </c>
      <c r="C28" s="265" t="s">
        <v>100</v>
      </c>
      <c r="D28" s="266" t="s">
        <v>101</v>
      </c>
      <c r="E28" s="264" t="s">
        <v>102</v>
      </c>
      <c r="F28" s="264" t="s">
        <v>100</v>
      </c>
      <c r="G28" s="264" t="s">
        <v>35</v>
      </c>
      <c r="H28" s="200"/>
      <c r="I28" s="200"/>
      <c r="J28" s="142"/>
    </row>
    <row r="29" spans="1:10">
      <c r="A29" s="79" t="s">
        <v>103</v>
      </c>
      <c r="B29" s="442">
        <v>18366395.699999999</v>
      </c>
      <c r="C29" s="442">
        <v>18441487.481906034</v>
      </c>
      <c r="D29" s="443">
        <f>C29/B29</f>
        <v>1.0040885420924495</v>
      </c>
      <c r="E29" s="130">
        <f>'MEEIA 3 Targets'!G25</f>
        <v>10016241.480000008</v>
      </c>
      <c r="F29" s="130">
        <f>C29*D45</f>
        <v>15048253.785235325</v>
      </c>
      <c r="G29" s="90">
        <f>F29/E29</f>
        <v>1.5023852824717754</v>
      </c>
      <c r="H29" s="181"/>
      <c r="I29" s="183"/>
      <c r="J29" s="154"/>
    </row>
    <row r="30" spans="1:10">
      <c r="A30" s="79" t="s">
        <v>104</v>
      </c>
      <c r="B30" s="130">
        <v>4461.6288999999979</v>
      </c>
      <c r="C30" s="130">
        <v>3761.9493070753178</v>
      </c>
      <c r="D30" s="131">
        <f>C30/B30</f>
        <v>0.84317844253593566</v>
      </c>
      <c r="E30" s="130">
        <f>'MEEIA 3 Targets'!G33</f>
        <v>1586.6804398830946</v>
      </c>
      <c r="F30" s="230">
        <f>C30*D45</f>
        <v>3069.7506345734596</v>
      </c>
      <c r="G30" s="90">
        <f>F30/E30</f>
        <v>1.934699992141856</v>
      </c>
      <c r="H30" s="182"/>
      <c r="I30" s="183"/>
      <c r="J30" s="142"/>
    </row>
    <row r="31" spans="1:10">
      <c r="A31" s="70"/>
      <c r="B31" s="130"/>
      <c r="C31" s="130"/>
      <c r="D31" s="90"/>
      <c r="E31" s="200"/>
      <c r="F31" s="200"/>
      <c r="G31" s="200"/>
      <c r="H31" s="200"/>
      <c r="I31" s="200"/>
      <c r="J31" s="141"/>
    </row>
    <row r="32" spans="1:10">
      <c r="A32" s="118" t="s">
        <v>105</v>
      </c>
      <c r="B32" s="130"/>
      <c r="C32" s="130">
        <f>B29-85000</f>
        <v>18281395.699999999</v>
      </c>
      <c r="D32" s="90"/>
      <c r="E32" s="200"/>
      <c r="F32" s="179"/>
      <c r="G32" s="179"/>
      <c r="H32" s="200"/>
      <c r="I32" s="200"/>
      <c r="J32" s="141"/>
    </row>
    <row r="33" spans="1:10">
      <c r="A33" s="118"/>
      <c r="B33" s="130"/>
      <c r="C33" s="130"/>
      <c r="D33" s="90"/>
      <c r="E33" s="200"/>
      <c r="F33" s="179"/>
      <c r="G33" s="179"/>
      <c r="H33" s="200"/>
      <c r="I33" s="200"/>
      <c r="J33" s="141"/>
    </row>
    <row r="34" spans="1:10">
      <c r="A34" s="459" t="s">
        <v>107</v>
      </c>
      <c r="B34" s="459"/>
      <c r="C34" s="459"/>
      <c r="D34" s="459"/>
      <c r="E34" s="459"/>
      <c r="F34" s="459"/>
      <c r="G34" s="459"/>
      <c r="H34" s="200"/>
      <c r="I34" s="200"/>
      <c r="J34" s="141"/>
    </row>
    <row r="35" spans="1:10" ht="13.5" thickBot="1">
      <c r="A35" s="262"/>
      <c r="B35" s="516" t="s">
        <v>12</v>
      </c>
      <c r="C35" s="517"/>
      <c r="D35" s="518"/>
      <c r="E35" s="512" t="s">
        <v>13</v>
      </c>
      <c r="F35" s="513"/>
      <c r="G35" s="513"/>
      <c r="H35" s="200"/>
      <c r="I35" s="200"/>
      <c r="J35" s="141"/>
    </row>
    <row r="36" spans="1:10" ht="29.45" customHeight="1" thickBot="1">
      <c r="A36" s="267"/>
      <c r="B36" s="268" t="s">
        <v>99</v>
      </c>
      <c r="C36" s="265" t="s">
        <v>100</v>
      </c>
      <c r="D36" s="266" t="s">
        <v>101</v>
      </c>
      <c r="E36" s="264" t="s">
        <v>102</v>
      </c>
      <c r="F36" s="264" t="s">
        <v>100</v>
      </c>
      <c r="G36" s="264" t="s">
        <v>35</v>
      </c>
      <c r="H36" s="200"/>
      <c r="I36" s="200"/>
      <c r="J36" s="141"/>
    </row>
    <row r="37" spans="1:10">
      <c r="A37" s="79" t="s">
        <v>103</v>
      </c>
      <c r="B37" s="437">
        <f>'PY1 - Evergy MO West'!C12+'PY2 - Evergy MO West'!C12+B29</f>
        <v>40270006.673900008</v>
      </c>
      <c r="C37" s="437">
        <f>'PY1 - Evergy MO West'!D12+'PY2 - Evergy MO West'!D12+C29</f>
        <v>39617107.542668507</v>
      </c>
      <c r="D37" s="443">
        <f>C37/B37</f>
        <v>0.98378696242792874</v>
      </c>
      <c r="E37" s="130">
        <f>'MEEIA 3 Targets'!G25</f>
        <v>10016241.480000008</v>
      </c>
      <c r="F37" s="40">
        <f>'PY1 - Evergy MO West'!G12+'PY2 - Evergy MO West'!G12+F29</f>
        <v>32246061.308149599</v>
      </c>
      <c r="G37" s="90">
        <f>F37/E37</f>
        <v>3.2193773854730958</v>
      </c>
      <c r="H37" s="200"/>
      <c r="I37" s="200"/>
      <c r="J37" s="141"/>
    </row>
    <row r="38" spans="1:10">
      <c r="A38" s="79" t="s">
        <v>104</v>
      </c>
      <c r="B38" s="40">
        <f>'PY1 - Evergy MO West'!C23+'PY2 - Evergy MO West'!C23+B30</f>
        <v>9184.4452999999976</v>
      </c>
      <c r="C38" s="40">
        <f>'PY1 - Evergy MO West'!D23+'PY2 - Evergy MO West'!D23+C30</f>
        <v>7497.4091559085109</v>
      </c>
      <c r="D38" s="131">
        <f>C38/B38</f>
        <v>0.81631594625627668</v>
      </c>
      <c r="E38" s="130">
        <f>'MEEIA 3 Targets'!G33</f>
        <v>1586.6804398830946</v>
      </c>
      <c r="F38" s="40">
        <f>'PY1 - Evergy MO West'!G23+'PY2 - Evergy MO West'!G23+F30</f>
        <v>6104.4176648159046</v>
      </c>
      <c r="G38" s="90">
        <f>F38/E38</f>
        <v>3.8472886608885615</v>
      </c>
      <c r="H38" s="200"/>
      <c r="I38" s="200"/>
      <c r="J38" s="141"/>
    </row>
    <row r="39" spans="1:10">
      <c r="A39" s="70"/>
      <c r="B39" s="130"/>
      <c r="C39" s="130"/>
      <c r="D39" s="90"/>
      <c r="E39" s="200"/>
      <c r="F39" s="200"/>
      <c r="G39" s="200"/>
      <c r="H39" s="200"/>
      <c r="I39" s="200"/>
      <c r="J39" s="141"/>
    </row>
    <row r="40" spans="1:10">
      <c r="A40" s="118" t="s">
        <v>105</v>
      </c>
      <c r="B40" s="130"/>
      <c r="C40" s="130"/>
      <c r="D40" s="90"/>
      <c r="E40" s="200"/>
      <c r="F40" s="179"/>
      <c r="G40" s="179"/>
      <c r="H40" s="200"/>
      <c r="I40" s="200"/>
      <c r="J40" s="141"/>
    </row>
    <row r="41" spans="1:10">
      <c r="A41" s="118"/>
      <c r="B41" s="130"/>
      <c r="C41" s="130"/>
      <c r="D41" s="90"/>
      <c r="E41" s="200"/>
      <c r="F41" s="179"/>
      <c r="G41" s="179"/>
      <c r="H41" s="200"/>
      <c r="I41" s="200"/>
      <c r="J41" s="141"/>
    </row>
    <row r="42" spans="1:10">
      <c r="A42" s="118"/>
      <c r="B42" s="130"/>
      <c r="C42" s="130"/>
      <c r="D42" s="90"/>
      <c r="E42" s="200"/>
      <c r="F42" s="179"/>
      <c r="G42" s="179"/>
      <c r="H42" s="200"/>
      <c r="I42" s="200"/>
      <c r="J42" s="141"/>
    </row>
    <row r="43" spans="1:10">
      <c r="A43" s="511" t="s">
        <v>108</v>
      </c>
      <c r="B43" s="511"/>
      <c r="C43" s="511"/>
      <c r="D43" s="511"/>
      <c r="E43" s="200"/>
      <c r="F43" s="179"/>
      <c r="G43" s="180"/>
      <c r="H43" s="200"/>
      <c r="I43" s="200"/>
      <c r="J43" s="155"/>
    </row>
    <row r="44" spans="1:10" ht="26.25" thickBot="1">
      <c r="A44" s="269" t="s">
        <v>52</v>
      </c>
      <c r="B44" s="253" t="s">
        <v>53</v>
      </c>
      <c r="C44" s="253" t="s">
        <v>54</v>
      </c>
      <c r="D44" s="253" t="s">
        <v>55</v>
      </c>
      <c r="E44" s="200"/>
      <c r="F44" s="179"/>
      <c r="G44" s="180"/>
      <c r="H44" s="200"/>
      <c r="I44" s="200"/>
      <c r="J44" s="155"/>
    </row>
    <row r="45" spans="1:10" s="52" customFormat="1" ht="13.5" thickTop="1">
      <c r="A45" s="374">
        <v>0.23899999999999999</v>
      </c>
      <c r="B45" s="386">
        <v>0.04</v>
      </c>
      <c r="C45" s="386">
        <v>1.4999999999999999E-2</v>
      </c>
      <c r="D45" s="387">
        <f>1-A45+B45+C45</f>
        <v>0.81600000000000006</v>
      </c>
      <c r="E45" s="200"/>
      <c r="F45" s="180"/>
      <c r="G45" s="180"/>
      <c r="H45" s="200"/>
      <c r="I45" s="200"/>
      <c r="J45" s="157"/>
    </row>
    <row r="46" spans="1:10">
      <c r="A46" s="201"/>
      <c r="B46" s="201"/>
      <c r="C46" s="201"/>
      <c r="D46" s="82"/>
      <c r="E46" s="200"/>
      <c r="F46" s="179"/>
      <c r="G46" s="180"/>
      <c r="H46" s="200"/>
      <c r="I46" s="200"/>
      <c r="J46" s="157"/>
    </row>
    <row r="47" spans="1:10">
      <c r="A47" s="118" t="s">
        <v>263</v>
      </c>
      <c r="B47" s="201"/>
      <c r="C47" s="201"/>
      <c r="D47" s="201"/>
      <c r="E47" s="158"/>
      <c r="F47" s="179"/>
      <c r="G47" s="180"/>
      <c r="H47" s="200"/>
      <c r="I47" s="200"/>
      <c r="J47" s="141"/>
    </row>
    <row r="48" spans="1:10" ht="15.75">
      <c r="A48" s="195"/>
      <c r="B48" s="200"/>
      <c r="C48" s="200"/>
      <c r="D48" s="183"/>
      <c r="E48" s="200"/>
      <c r="F48" s="200"/>
      <c r="G48" s="200"/>
      <c r="H48" s="200"/>
      <c r="I48" s="200"/>
      <c r="J48" s="141"/>
    </row>
    <row r="49" spans="1:13" ht="15.75">
      <c r="A49" s="195"/>
      <c r="B49" s="200"/>
      <c r="C49" s="200"/>
      <c r="D49" s="200"/>
      <c r="E49" s="200"/>
      <c r="F49" s="200"/>
      <c r="G49" s="200"/>
      <c r="H49" s="200"/>
      <c r="I49" s="200"/>
      <c r="J49" s="141"/>
      <c r="K49" s="168"/>
      <c r="L49" s="168"/>
      <c r="M49" s="168"/>
    </row>
    <row r="50" spans="1:13">
      <c r="A50" s="511" t="s">
        <v>110</v>
      </c>
      <c r="B50" s="511"/>
      <c r="C50" s="511"/>
      <c r="D50" s="511"/>
      <c r="E50" s="511"/>
      <c r="F50" s="511"/>
      <c r="G50" s="200"/>
      <c r="H50" s="200"/>
      <c r="I50" s="200"/>
      <c r="J50" s="141"/>
      <c r="K50" s="168"/>
      <c r="L50" s="168"/>
      <c r="M50" s="168"/>
    </row>
    <row r="51" spans="1:13" s="87" customFormat="1" ht="26.25" thickBot="1">
      <c r="A51" s="267" t="s">
        <v>111</v>
      </c>
      <c r="B51" s="264" t="s">
        <v>173</v>
      </c>
      <c r="C51" s="272" t="s">
        <v>113</v>
      </c>
      <c r="D51" s="272" t="s">
        <v>114</v>
      </c>
      <c r="E51" s="272" t="s">
        <v>115</v>
      </c>
      <c r="F51" s="272" t="s">
        <v>116</v>
      </c>
      <c r="G51" s="272" t="s">
        <v>117</v>
      </c>
      <c r="H51" s="272" t="s">
        <v>118</v>
      </c>
      <c r="I51" s="121"/>
      <c r="J51" s="80"/>
      <c r="K51" s="92"/>
      <c r="L51" s="92"/>
      <c r="M51" s="92"/>
    </row>
    <row r="52" spans="1:13">
      <c r="A52" s="159" t="s">
        <v>174</v>
      </c>
      <c r="B52" s="218">
        <v>74</v>
      </c>
      <c r="C52" s="218">
        <v>3465151.0253999992</v>
      </c>
      <c r="D52" s="218">
        <v>3621429.0556141748</v>
      </c>
      <c r="E52" s="219">
        <f>D52/$D$56</f>
        <v>0.36153014743171313</v>
      </c>
      <c r="F52" s="220">
        <v>740.56409999999971</v>
      </c>
      <c r="G52" s="220">
        <v>735.59377496597392</v>
      </c>
      <c r="H52" s="219">
        <f>G52/$G$56</f>
        <v>0.35984644900197527</v>
      </c>
      <c r="I52" s="200"/>
      <c r="J52" s="141"/>
      <c r="K52" s="168"/>
      <c r="L52" s="346"/>
      <c r="M52" s="346"/>
    </row>
    <row r="53" spans="1:13">
      <c r="A53" s="404" t="s">
        <v>176</v>
      </c>
      <c r="B53" s="218">
        <v>67</v>
      </c>
      <c r="C53" s="218">
        <v>4178237.6713999999</v>
      </c>
      <c r="D53" s="218">
        <v>4366675.8515158817</v>
      </c>
      <c r="E53" s="219">
        <f t="shared" ref="E53:E55" si="0">D53/$D$56</f>
        <v>0.43592872872593158</v>
      </c>
      <c r="F53" s="220">
        <v>793.04989999999998</v>
      </c>
      <c r="G53" s="220">
        <v>787.72731445851662</v>
      </c>
      <c r="H53" s="219">
        <f t="shared" ref="H53:H55" si="1">G53/$G$56</f>
        <v>0.38534974946310752</v>
      </c>
      <c r="I53" s="200"/>
      <c r="J53" s="141"/>
      <c r="K53" s="168"/>
      <c r="L53" s="346"/>
      <c r="M53" s="346"/>
    </row>
    <row r="54" spans="1:13">
      <c r="A54" s="404" t="s">
        <v>175</v>
      </c>
      <c r="B54" s="218">
        <v>6</v>
      </c>
      <c r="C54" s="218">
        <v>293992</v>
      </c>
      <c r="D54" s="218">
        <v>307251.01535660261</v>
      </c>
      <c r="E54" s="219">
        <f t="shared" si="0"/>
        <v>3.0673113617457694E-2</v>
      </c>
      <c r="F54" s="220">
        <v>51.157899999999998</v>
      </c>
      <c r="G54" s="220">
        <v>50.814551745529947</v>
      </c>
      <c r="H54" s="219">
        <f t="shared" si="1"/>
        <v>2.4858062459952028E-2</v>
      </c>
      <c r="I54" s="200"/>
      <c r="J54" s="141"/>
      <c r="K54" s="168"/>
      <c r="L54" s="168"/>
      <c r="M54" s="168"/>
    </row>
    <row r="55" spans="1:13">
      <c r="A55" s="159" t="s">
        <v>177</v>
      </c>
      <c r="B55" s="218">
        <v>9</v>
      </c>
      <c r="C55" s="218">
        <v>1647300</v>
      </c>
      <c r="D55" s="218">
        <v>1721593.0964003494</v>
      </c>
      <c r="E55" s="219">
        <f t="shared" si="0"/>
        <v>0.17186801022489748</v>
      </c>
      <c r="F55" s="220">
        <v>473.22839999999997</v>
      </c>
      <c r="G55" s="220">
        <v>470.0523090129646</v>
      </c>
      <c r="H55" s="219">
        <f t="shared" si="1"/>
        <v>0.22994573907496518</v>
      </c>
      <c r="I55" s="200"/>
      <c r="J55" s="141"/>
      <c r="K55" s="168"/>
      <c r="L55" s="168"/>
      <c r="M55" s="168"/>
    </row>
    <row r="56" spans="1:13" ht="13.5" thickBot="1">
      <c r="A56" s="217" t="s">
        <v>125</v>
      </c>
      <c r="B56" s="221">
        <f t="shared" ref="B56:H56" si="2">SUM(B52:B55)</f>
        <v>156</v>
      </c>
      <c r="C56" s="221">
        <f t="shared" si="2"/>
        <v>9584680.6967999991</v>
      </c>
      <c r="D56" s="221">
        <f t="shared" si="2"/>
        <v>10016949.018887009</v>
      </c>
      <c r="E56" s="320">
        <f t="shared" si="2"/>
        <v>0.99999999999999989</v>
      </c>
      <c r="F56" s="224">
        <f t="shared" si="2"/>
        <v>2058.0002999999997</v>
      </c>
      <c r="G56" s="224">
        <f t="shared" si="2"/>
        <v>2044.1879501829851</v>
      </c>
      <c r="H56" s="223">
        <f t="shared" si="2"/>
        <v>1</v>
      </c>
      <c r="I56" s="144"/>
      <c r="J56" s="155"/>
      <c r="K56" s="168"/>
      <c r="L56" s="168"/>
      <c r="M56" s="168"/>
    </row>
    <row r="57" spans="1:13" ht="13.5" thickTop="1">
      <c r="A57" s="197"/>
      <c r="B57" s="160"/>
      <c r="C57" s="160"/>
      <c r="D57" s="128"/>
      <c r="E57" s="161"/>
      <c r="F57" s="128"/>
      <c r="G57" s="144"/>
      <c r="H57" s="144"/>
      <c r="I57" s="144"/>
      <c r="J57" s="155"/>
      <c r="K57" s="168"/>
      <c r="L57" s="168"/>
      <c r="M57" s="168"/>
    </row>
    <row r="58" spans="1:13">
      <c r="A58" s="118" t="s">
        <v>105</v>
      </c>
      <c r="B58" s="126"/>
      <c r="C58" s="121"/>
      <c r="D58" s="121"/>
      <c r="E58" s="121"/>
      <c r="F58" s="121"/>
      <c r="G58" s="144"/>
      <c r="H58" s="144"/>
      <c r="I58" s="144"/>
      <c r="J58" s="155"/>
      <c r="K58" s="168"/>
      <c r="L58" s="168"/>
      <c r="M58" s="168"/>
    </row>
    <row r="59" spans="1:13">
      <c r="A59" s="118"/>
      <c r="B59" s="389"/>
      <c r="C59" s="121"/>
      <c r="D59" s="121"/>
      <c r="E59" s="121"/>
      <c r="F59" s="121"/>
      <c r="G59" s="144"/>
      <c r="H59" s="144"/>
      <c r="I59" s="144"/>
      <c r="J59" s="155"/>
      <c r="K59" s="168"/>
      <c r="L59" s="168"/>
      <c r="M59" s="168"/>
    </row>
    <row r="60" spans="1:13">
      <c r="A60" s="118"/>
      <c r="B60" s="126"/>
      <c r="C60" s="121"/>
      <c r="D60" s="121"/>
      <c r="E60" s="121"/>
      <c r="F60" s="121"/>
      <c r="G60" s="144"/>
      <c r="H60" s="144"/>
      <c r="I60" s="144"/>
      <c r="J60" s="155"/>
      <c r="K60" s="168"/>
      <c r="L60" s="168"/>
      <c r="M60" s="168"/>
    </row>
    <row r="61" spans="1:13">
      <c r="A61" s="511" t="s">
        <v>126</v>
      </c>
      <c r="B61" s="511"/>
      <c r="C61" s="511"/>
      <c r="D61" s="511"/>
      <c r="E61" s="511"/>
      <c r="F61" s="511"/>
      <c r="G61" s="200"/>
      <c r="H61" s="200"/>
      <c r="I61" s="200"/>
      <c r="J61" s="141"/>
      <c r="K61" s="168"/>
      <c r="L61" s="168"/>
      <c r="M61" s="168"/>
    </row>
    <row r="62" spans="1:13" s="54" customFormat="1" ht="26.25" thickBot="1">
      <c r="A62" s="267" t="s">
        <v>111</v>
      </c>
      <c r="B62" s="264" t="s">
        <v>173</v>
      </c>
      <c r="C62" s="272" t="s">
        <v>113</v>
      </c>
      <c r="D62" s="272" t="s">
        <v>114</v>
      </c>
      <c r="E62" s="272" t="s">
        <v>115</v>
      </c>
      <c r="F62" s="272" t="s">
        <v>116</v>
      </c>
      <c r="G62" s="272" t="s">
        <v>117</v>
      </c>
      <c r="H62" s="272" t="s">
        <v>118</v>
      </c>
      <c r="I62" s="121"/>
      <c r="J62" s="80"/>
    </row>
    <row r="63" spans="1:13">
      <c r="A63" s="159" t="s">
        <v>174</v>
      </c>
      <c r="B63" s="218">
        <v>34</v>
      </c>
      <c r="C63" s="218">
        <v>8104010.5099999998</v>
      </c>
      <c r="D63" s="218">
        <v>7406198.0529275956</v>
      </c>
      <c r="E63" s="222">
        <f>D63/$D$67</f>
        <v>0.44329703612600596</v>
      </c>
      <c r="F63" s="220">
        <v>2553.8669999999997</v>
      </c>
      <c r="G63" s="220">
        <v>2431.2042691437546</v>
      </c>
      <c r="H63" s="222">
        <f>G63/$G$67</f>
        <v>0.57240686243537653</v>
      </c>
      <c r="I63" s="200"/>
      <c r="J63" s="141"/>
      <c r="K63" s="168"/>
      <c r="L63" s="168"/>
      <c r="M63" s="168"/>
    </row>
    <row r="64" spans="1:13">
      <c r="A64" s="404" t="s">
        <v>176</v>
      </c>
      <c r="B64" s="218">
        <v>142</v>
      </c>
      <c r="C64" s="218">
        <v>9695513.7905000001</v>
      </c>
      <c r="D64" s="218">
        <v>8860661.677169241</v>
      </c>
      <c r="E64" s="222">
        <f t="shared" ref="E64:E66" si="3">D64/$D$67</f>
        <v>0.53035377011714502</v>
      </c>
      <c r="F64" s="220">
        <v>1809.6274999999998</v>
      </c>
      <c r="G64" s="220">
        <v>1722.7107377008824</v>
      </c>
      <c r="H64" s="222">
        <f t="shared" ref="H64:H66" si="4">G64/$G$67</f>
        <v>0.40559794204309552</v>
      </c>
      <c r="I64" s="200"/>
      <c r="J64" s="141"/>
      <c r="K64" s="168"/>
      <c r="L64" s="168"/>
      <c r="M64" s="168"/>
    </row>
    <row r="65" spans="1:10">
      <c r="A65" s="404" t="s">
        <v>175</v>
      </c>
      <c r="B65" s="218">
        <v>0</v>
      </c>
      <c r="C65" s="218">
        <v>0</v>
      </c>
      <c r="D65" s="218">
        <v>0</v>
      </c>
      <c r="E65" s="222">
        <f t="shared" si="3"/>
        <v>0</v>
      </c>
      <c r="F65" s="220">
        <v>0</v>
      </c>
      <c r="G65" s="220">
        <v>0</v>
      </c>
      <c r="H65" s="222">
        <f t="shared" si="4"/>
        <v>0</v>
      </c>
      <c r="I65" s="200"/>
      <c r="J65" s="141"/>
    </row>
    <row r="66" spans="1:10">
      <c r="A66" s="159" t="s">
        <v>177</v>
      </c>
      <c r="B66" s="218">
        <v>15</v>
      </c>
      <c r="C66" s="218">
        <v>481695.4</v>
      </c>
      <c r="D66" s="218">
        <v>440218.02898478467</v>
      </c>
      <c r="E66" s="222">
        <f t="shared" si="3"/>
        <v>2.6349193756849028E-2</v>
      </c>
      <c r="F66" s="220">
        <v>98.134399999999999</v>
      </c>
      <c r="G66" s="220">
        <v>93.420985599430537</v>
      </c>
      <c r="H66" s="222">
        <f t="shared" si="4"/>
        <v>2.1995195521528024E-2</v>
      </c>
      <c r="I66" s="200"/>
      <c r="J66" s="141"/>
    </row>
    <row r="67" spans="1:10" ht="13.5" thickBot="1">
      <c r="A67" s="217" t="s">
        <v>125</v>
      </c>
      <c r="B67" s="221">
        <f t="shared" ref="B67:H67" si="5">SUM(B63:B66)</f>
        <v>191</v>
      </c>
      <c r="C67" s="221">
        <f t="shared" si="5"/>
        <v>18281219.700499997</v>
      </c>
      <c r="D67" s="221">
        <f t="shared" si="5"/>
        <v>16707077.759081621</v>
      </c>
      <c r="E67" s="223">
        <f t="shared" si="5"/>
        <v>1</v>
      </c>
      <c r="F67" s="224">
        <f t="shared" si="5"/>
        <v>4461.6288999999997</v>
      </c>
      <c r="G67" s="224">
        <f t="shared" si="5"/>
        <v>4247.3359924440674</v>
      </c>
      <c r="H67" s="223">
        <f t="shared" si="5"/>
        <v>1</v>
      </c>
      <c r="I67" s="144"/>
      <c r="J67" s="65"/>
    </row>
    <row r="68" spans="1:10" ht="13.5" thickTop="1">
      <c r="A68" s="197"/>
      <c r="B68" s="160"/>
      <c r="C68" s="160"/>
      <c r="D68" s="128"/>
      <c r="E68" s="161"/>
      <c r="F68" s="128"/>
      <c r="G68" s="144"/>
      <c r="H68" s="144"/>
      <c r="I68" s="144"/>
      <c r="J68" s="65"/>
    </row>
    <row r="69" spans="1:10">
      <c r="A69" s="118" t="s">
        <v>105</v>
      </c>
      <c r="B69" s="126"/>
      <c r="C69" s="121"/>
      <c r="D69" s="121"/>
      <c r="E69" s="121"/>
      <c r="F69" s="121"/>
      <c r="G69" s="144"/>
      <c r="H69" s="144"/>
      <c r="I69" s="144"/>
      <c r="J69" s="65"/>
    </row>
    <row r="70" spans="1:10">
      <c r="A70" s="197"/>
      <c r="B70" s="126"/>
      <c r="C70" s="121"/>
      <c r="D70" s="121"/>
      <c r="E70" s="121"/>
      <c r="F70" s="121"/>
      <c r="G70" s="144"/>
      <c r="H70" s="144"/>
      <c r="I70" s="144"/>
      <c r="J70" s="155"/>
    </row>
    <row r="71" spans="1:10">
      <c r="A71" s="514"/>
      <c r="B71" s="514"/>
      <c r="C71" s="514"/>
      <c r="D71" s="514"/>
      <c r="E71" s="514"/>
      <c r="F71" s="514"/>
      <c r="G71" s="514"/>
      <c r="H71" s="514"/>
      <c r="I71" s="514"/>
      <c r="J71" s="162"/>
    </row>
    <row r="72" spans="1:10">
      <c r="A72" s="515"/>
      <c r="B72" s="515"/>
      <c r="C72" s="515"/>
      <c r="D72" s="515"/>
      <c r="E72" s="515"/>
      <c r="F72" s="168"/>
      <c r="G72" s="168"/>
      <c r="H72" s="168"/>
      <c r="I72" s="168"/>
      <c r="J72" s="103"/>
    </row>
    <row r="73" spans="1:10" ht="15.75">
      <c r="A73" s="503" t="s">
        <v>127</v>
      </c>
      <c r="B73" s="503"/>
      <c r="C73" s="503"/>
      <c r="D73" s="503"/>
      <c r="E73" s="503"/>
      <c r="F73" s="200"/>
      <c r="G73" s="200"/>
      <c r="H73" s="200"/>
      <c r="I73" s="200"/>
      <c r="J73" s="141"/>
    </row>
    <row r="74" spans="1:10">
      <c r="A74" s="515"/>
      <c r="B74" s="515"/>
      <c r="C74" s="515"/>
      <c r="D74" s="515"/>
      <c r="E74" s="515"/>
      <c r="F74" s="144"/>
      <c r="G74" s="144"/>
      <c r="H74" s="144"/>
      <c r="I74" s="144"/>
      <c r="J74" s="155"/>
    </row>
    <row r="75" spans="1:10">
      <c r="A75" s="511" t="s">
        <v>178</v>
      </c>
      <c r="B75" s="511"/>
      <c r="C75" s="511"/>
      <c r="D75" s="511"/>
      <c r="E75" s="511"/>
      <c r="F75" s="200"/>
      <c r="G75" s="200"/>
      <c r="H75" s="200"/>
      <c r="I75" s="200"/>
      <c r="J75" s="155"/>
    </row>
    <row r="76" spans="1:10" ht="26.25" thickBot="1">
      <c r="A76" s="267" t="s">
        <v>179</v>
      </c>
      <c r="B76" s="272" t="s">
        <v>113</v>
      </c>
      <c r="C76" s="272" t="s">
        <v>180</v>
      </c>
      <c r="D76" s="272" t="s">
        <v>173</v>
      </c>
      <c r="E76" s="272" t="s">
        <v>181</v>
      </c>
      <c r="F76" s="144" t="s">
        <v>240</v>
      </c>
      <c r="G76" s="144"/>
      <c r="H76" s="144"/>
      <c r="I76" s="144"/>
      <c r="J76" s="145"/>
    </row>
    <row r="77" spans="1:10">
      <c r="A77" s="163" t="s">
        <v>182</v>
      </c>
      <c r="B77" s="225">
        <v>20250098</v>
      </c>
      <c r="C77" s="226">
        <v>5061.3854000000001</v>
      </c>
      <c r="D77" s="227">
        <v>51</v>
      </c>
      <c r="E77" s="227">
        <v>51</v>
      </c>
      <c r="F77" s="143"/>
      <c r="G77" s="143"/>
      <c r="H77" s="143"/>
      <c r="I77" s="143"/>
      <c r="J77" s="145"/>
    </row>
    <row r="78" spans="1:10">
      <c r="A78" s="163" t="s">
        <v>183</v>
      </c>
      <c r="B78" s="225">
        <v>744035.18200000003</v>
      </c>
      <c r="C78" s="226">
        <v>141.81559999999999</v>
      </c>
      <c r="D78" s="227">
        <v>66</v>
      </c>
      <c r="E78" s="227">
        <v>8</v>
      </c>
      <c r="F78" s="143"/>
      <c r="G78" s="143"/>
      <c r="H78" s="143"/>
      <c r="I78" s="143"/>
      <c r="J78" s="145"/>
    </row>
    <row r="79" spans="1:10">
      <c r="A79" s="163" t="s">
        <v>184</v>
      </c>
      <c r="B79" s="225">
        <v>193955.38800000001</v>
      </c>
      <c r="C79" s="226">
        <v>36.281599999999997</v>
      </c>
      <c r="D79" s="227">
        <v>230</v>
      </c>
      <c r="E79" s="227">
        <v>13</v>
      </c>
      <c r="F79" s="143"/>
      <c r="G79" s="143"/>
      <c r="H79" s="143"/>
      <c r="I79" s="143"/>
      <c r="J79" s="145"/>
    </row>
    <row r="80" spans="1:10" ht="13.5" thickBot="1">
      <c r="A80" s="217" t="s">
        <v>125</v>
      </c>
      <c r="B80" s="318">
        <f>SUM(B77:B79)</f>
        <v>21188088.57</v>
      </c>
      <c r="C80" s="319">
        <f>SUM(C77:C79)</f>
        <v>5239.4826000000003</v>
      </c>
      <c r="D80" s="221">
        <f>SUM(D77:D79)</f>
        <v>347</v>
      </c>
      <c r="E80" s="221">
        <f>SUM(E77:E79)</f>
        <v>72</v>
      </c>
      <c r="F80" s="156"/>
      <c r="G80" s="156"/>
      <c r="H80" s="156"/>
      <c r="I80" s="156"/>
      <c r="J80" s="165"/>
    </row>
    <row r="81" spans="1:10" ht="13.5" thickTop="1">
      <c r="A81" s="197"/>
      <c r="B81" s="52"/>
      <c r="C81" s="52"/>
      <c r="D81" s="52"/>
      <c r="E81" s="52"/>
      <c r="F81" s="156"/>
      <c r="G81" s="156"/>
      <c r="H81" s="156"/>
      <c r="I81" s="156"/>
      <c r="J81" s="165"/>
    </row>
    <row r="82" spans="1:10">
      <c r="A82" s="118" t="s">
        <v>185</v>
      </c>
      <c r="B82" s="118"/>
      <c r="C82" s="118"/>
      <c r="D82" s="118"/>
      <c r="E82" s="118"/>
      <c r="F82" s="55"/>
      <c r="G82" s="55"/>
      <c r="H82" s="55"/>
      <c r="I82" s="55"/>
      <c r="J82" s="165"/>
    </row>
    <row r="83" spans="1:10">
      <c r="A83" s="118" t="s">
        <v>186</v>
      </c>
      <c r="B83" s="118"/>
      <c r="C83" s="118"/>
      <c r="D83" s="118"/>
      <c r="E83" s="118"/>
      <c r="F83" s="55"/>
      <c r="G83" s="55"/>
      <c r="H83" s="55"/>
      <c r="I83" s="55"/>
      <c r="J83" s="165"/>
    </row>
    <row r="84" spans="1:10" s="113" customFormat="1">
      <c r="A84" s="200"/>
      <c r="B84" s="92"/>
      <c r="C84" s="156"/>
      <c r="D84" s="156"/>
      <c r="E84" s="156"/>
      <c r="F84" s="156"/>
      <c r="G84" s="156"/>
      <c r="H84" s="156"/>
      <c r="I84" s="156"/>
      <c r="J84" s="166"/>
    </row>
    <row r="85" spans="1:10">
      <c r="A85" s="200"/>
      <c r="B85" s="92"/>
      <c r="C85" s="156"/>
      <c r="D85" s="156"/>
      <c r="E85" s="156"/>
      <c r="F85" s="156"/>
      <c r="G85" s="156"/>
      <c r="H85" s="156"/>
      <c r="I85" s="156"/>
      <c r="J85" s="155"/>
    </row>
    <row r="86" spans="1:10">
      <c r="A86" s="511" t="s">
        <v>187</v>
      </c>
      <c r="B86" s="511"/>
      <c r="C86" s="511"/>
      <c r="D86" s="511"/>
      <c r="E86" s="511"/>
      <c r="F86" s="146"/>
      <c r="G86" s="146"/>
      <c r="H86" s="146"/>
      <c r="I86" s="146"/>
      <c r="J86" s="155"/>
    </row>
    <row r="87" spans="1:10" ht="39" thickBot="1">
      <c r="A87" s="267" t="s">
        <v>179</v>
      </c>
      <c r="B87" s="272" t="s">
        <v>188</v>
      </c>
      <c r="C87" s="272" t="s">
        <v>189</v>
      </c>
      <c r="D87" s="272" t="s">
        <v>190</v>
      </c>
      <c r="E87" s="272" t="s">
        <v>191</v>
      </c>
      <c r="F87" s="146"/>
      <c r="G87" s="146"/>
      <c r="H87" s="146"/>
      <c r="I87" s="146"/>
      <c r="J87" s="157"/>
    </row>
    <row r="88" spans="1:10">
      <c r="A88" s="163" t="s">
        <v>182</v>
      </c>
      <c r="B88" s="130">
        <v>3798803</v>
      </c>
      <c r="C88" s="228">
        <v>4240789</v>
      </c>
      <c r="D88" s="219">
        <v>1.1163487551210209</v>
      </c>
      <c r="E88" s="283">
        <v>0</v>
      </c>
      <c r="F88" s="146"/>
      <c r="G88" s="146"/>
      <c r="H88" s="146"/>
      <c r="I88" s="146"/>
      <c r="J88" s="141"/>
    </row>
    <row r="89" spans="1:10">
      <c r="A89" s="163" t="s">
        <v>183</v>
      </c>
      <c r="B89" s="130">
        <v>4274757.8377999999</v>
      </c>
      <c r="C89" s="228">
        <v>4264554.5361631373</v>
      </c>
      <c r="D89" s="219">
        <v>0.99761312756792009</v>
      </c>
      <c r="E89" s="283">
        <v>0.11423977780632574</v>
      </c>
      <c r="F89" s="146"/>
      <c r="G89" s="146"/>
      <c r="H89" s="146"/>
      <c r="I89" s="146"/>
      <c r="J89" s="141"/>
    </row>
    <row r="90" spans="1:10">
      <c r="A90" s="163" t="s">
        <v>184</v>
      </c>
      <c r="B90" s="130">
        <v>1511119.8589999995</v>
      </c>
      <c r="C90" s="228">
        <v>1511605.4827238708</v>
      </c>
      <c r="D90" s="219">
        <v>1.0003213667803907</v>
      </c>
      <c r="E90" s="283">
        <v>0.10724125374541806</v>
      </c>
      <c r="F90" s="146"/>
      <c r="G90" s="146"/>
      <c r="H90" s="146"/>
      <c r="I90" s="146"/>
      <c r="J90" s="141"/>
    </row>
    <row r="91" spans="1:10" ht="15.75" thickBot="1">
      <c r="A91" s="217" t="s">
        <v>125</v>
      </c>
      <c r="B91" s="221">
        <f>SUM(B88:B90)</f>
        <v>9584680.6967999991</v>
      </c>
      <c r="C91" s="221">
        <f>SUM(C88:C90)</f>
        <v>10016949.018887008</v>
      </c>
      <c r="D91" s="320">
        <f>C91/B91</f>
        <v>1.0450999188978021</v>
      </c>
      <c r="E91" s="284">
        <v>5.0572762121204984E-2</v>
      </c>
      <c r="F91" s="156"/>
      <c r="G91" s="156"/>
      <c r="H91" s="156"/>
      <c r="I91" s="156"/>
      <c r="J91" s="100"/>
    </row>
    <row r="92" spans="1:10" ht="15.75" thickTop="1">
      <c r="A92" s="197"/>
      <c r="B92" s="52"/>
      <c r="C92" s="52"/>
      <c r="D92" s="52"/>
      <c r="E92" s="52"/>
      <c r="F92" s="156"/>
      <c r="G92" s="156"/>
      <c r="H92" s="156"/>
      <c r="I92" s="156"/>
      <c r="J92" s="100"/>
    </row>
    <row r="93" spans="1:10">
      <c r="A93" s="118" t="s">
        <v>185</v>
      </c>
      <c r="B93" s="118"/>
      <c r="C93" s="118"/>
      <c r="D93" s="118"/>
      <c r="E93" s="118"/>
      <c r="F93" s="146"/>
      <c r="G93" s="146"/>
      <c r="H93" s="146"/>
      <c r="I93" s="146"/>
      <c r="J93" s="155"/>
    </row>
    <row r="94" spans="1:10">
      <c r="A94" s="200"/>
      <c r="B94" s="121"/>
      <c r="C94" s="167"/>
      <c r="D94" s="167"/>
      <c r="E94" s="167"/>
      <c r="F94" s="167"/>
      <c r="G94" s="167"/>
      <c r="H94" s="167"/>
      <c r="I94" s="167"/>
      <c r="J94" s="148"/>
    </row>
    <row r="95" spans="1:10">
      <c r="A95" s="511" t="s">
        <v>192</v>
      </c>
      <c r="B95" s="511"/>
      <c r="C95" s="511"/>
      <c r="D95" s="511"/>
      <c r="E95" s="511"/>
      <c r="F95" s="156"/>
      <c r="G95" s="156"/>
      <c r="H95" s="156"/>
      <c r="I95" s="156"/>
      <c r="J95" s="148"/>
    </row>
    <row r="96" spans="1:10" ht="51.75" thickBot="1">
      <c r="A96" s="267" t="s">
        <v>179</v>
      </c>
      <c r="B96" s="272" t="s">
        <v>193</v>
      </c>
      <c r="C96" s="272" t="s">
        <v>194</v>
      </c>
      <c r="D96" s="272" t="s">
        <v>195</v>
      </c>
      <c r="E96" s="272" t="s">
        <v>191</v>
      </c>
      <c r="F96" s="156"/>
      <c r="G96" s="156"/>
      <c r="H96" s="156"/>
      <c r="I96" s="156"/>
      <c r="J96" s="148"/>
    </row>
    <row r="97" spans="1:10">
      <c r="A97" s="163" t="s">
        <v>182</v>
      </c>
      <c r="B97" s="164">
        <v>854.33449999999993</v>
      </c>
      <c r="C97" s="229">
        <v>737.88622364130276</v>
      </c>
      <c r="D97" s="219">
        <f>C97/B97</f>
        <v>0.86369709246355242</v>
      </c>
      <c r="E97" s="283">
        <v>0</v>
      </c>
      <c r="F97" s="55"/>
      <c r="G97" s="55"/>
      <c r="H97" s="55"/>
      <c r="I97" s="55"/>
      <c r="J97" s="148"/>
    </row>
    <row r="98" spans="1:10">
      <c r="A98" s="163" t="s">
        <v>183</v>
      </c>
      <c r="B98" s="164">
        <v>893.8297</v>
      </c>
      <c r="C98" s="229">
        <v>802.29628079127008</v>
      </c>
      <c r="D98" s="219">
        <f>C98/B98</f>
        <v>0.89759411752738816</v>
      </c>
      <c r="E98" s="283">
        <v>0.22439800934244694</v>
      </c>
      <c r="F98" s="55"/>
      <c r="G98" s="55"/>
      <c r="H98" s="55"/>
      <c r="I98" s="55"/>
      <c r="J98" s="148"/>
    </row>
    <row r="99" spans="1:10">
      <c r="A99" s="163" t="s">
        <v>184</v>
      </c>
      <c r="B99" s="164">
        <v>309.8361000000001</v>
      </c>
      <c r="C99" s="229">
        <v>295.92737452236452</v>
      </c>
      <c r="D99" s="219">
        <f t="shared" ref="D99" si="6">C99/B99</f>
        <v>0.95510940953092427</v>
      </c>
      <c r="E99" s="283">
        <v>0.12012807378145503</v>
      </c>
      <c r="F99" s="55"/>
      <c r="G99" s="55"/>
      <c r="H99" s="55"/>
      <c r="I99" s="55"/>
      <c r="J99" s="148"/>
    </row>
    <row r="100" spans="1:10" ht="13.5" thickBot="1">
      <c r="A100" s="217" t="s">
        <v>125</v>
      </c>
      <c r="B100" s="281">
        <f>SUM(B97:B99)</f>
        <v>2058.0003000000002</v>
      </c>
      <c r="C100" s="281">
        <f>SUM(C97:C99)</f>
        <v>1836.1098789549374</v>
      </c>
      <c r="D100" s="223">
        <f>C100/B100</f>
        <v>0.89218154096232993</v>
      </c>
      <c r="E100" s="284">
        <v>9.5355895217493297E-2</v>
      </c>
      <c r="F100" s="101"/>
      <c r="G100" s="101"/>
      <c r="H100" s="101"/>
      <c r="I100" s="101"/>
      <c r="J100" s="149"/>
    </row>
    <row r="101" spans="1:10" ht="13.5" thickTop="1">
      <c r="A101" s="197"/>
      <c r="B101" s="52"/>
      <c r="C101" s="52"/>
      <c r="D101" s="52"/>
      <c r="E101" s="52"/>
      <c r="F101" s="101"/>
      <c r="G101" s="101"/>
      <c r="H101" s="101"/>
      <c r="I101" s="101"/>
      <c r="J101" s="149"/>
    </row>
    <row r="102" spans="1:10">
      <c r="A102" s="511" t="s">
        <v>196</v>
      </c>
      <c r="B102" s="511"/>
      <c r="C102" s="511"/>
      <c r="D102" s="511"/>
      <c r="E102" s="511"/>
      <c r="F102" s="146"/>
      <c r="G102" s="146"/>
      <c r="H102" s="146"/>
      <c r="I102" s="146"/>
      <c r="J102" s="65"/>
    </row>
    <row r="103" spans="1:10" ht="39" thickBot="1">
      <c r="A103" s="267" t="s">
        <v>179</v>
      </c>
      <c r="B103" s="272" t="s">
        <v>188</v>
      </c>
      <c r="C103" s="272" t="s">
        <v>189</v>
      </c>
      <c r="D103" s="272" t="s">
        <v>190</v>
      </c>
      <c r="E103" s="272" t="s">
        <v>191</v>
      </c>
      <c r="F103" s="146"/>
      <c r="G103" s="146"/>
      <c r="H103" s="146"/>
      <c r="I103" s="146"/>
      <c r="J103" s="157"/>
    </row>
    <row r="104" spans="1:10">
      <c r="A104" s="274" t="s">
        <v>182</v>
      </c>
      <c r="B104" s="230">
        <v>16451295</v>
      </c>
      <c r="C104" s="275">
        <v>16601663.652289879</v>
      </c>
      <c r="D104" s="276">
        <f t="shared" ref="D104:D107" si="7">C104/B104</f>
        <v>1.0091402319568081</v>
      </c>
      <c r="E104" s="283">
        <v>0</v>
      </c>
      <c r="F104" s="146"/>
      <c r="G104" s="146"/>
      <c r="H104" s="146"/>
      <c r="I104" s="146"/>
      <c r="J104" s="141"/>
    </row>
    <row r="105" spans="1:10">
      <c r="A105" s="274" t="s">
        <v>183</v>
      </c>
      <c r="B105" s="230">
        <v>506841.21499999997</v>
      </c>
      <c r="C105" s="275">
        <v>506841.21500000008</v>
      </c>
      <c r="D105" s="276">
        <f t="shared" si="7"/>
        <v>1.0000000000000002</v>
      </c>
      <c r="E105" s="283">
        <v>0</v>
      </c>
      <c r="F105" s="146"/>
      <c r="G105" s="146"/>
      <c r="H105" s="146"/>
      <c r="I105" s="146"/>
      <c r="J105" s="141"/>
    </row>
    <row r="106" spans="1:10">
      <c r="A106" s="274" t="s">
        <v>184</v>
      </c>
      <c r="B106" s="230">
        <v>1323083.4854999997</v>
      </c>
      <c r="C106" s="275">
        <v>1332982.6146161603</v>
      </c>
      <c r="D106" s="276">
        <f t="shared" si="7"/>
        <v>1.0074818628035551</v>
      </c>
      <c r="E106" s="283">
        <v>2.1293941557199898E-2</v>
      </c>
      <c r="F106" s="146"/>
      <c r="G106" s="146"/>
      <c r="H106" s="146"/>
      <c r="I106" s="146"/>
      <c r="J106" s="141"/>
    </row>
    <row r="107" spans="1:10" ht="15.75" thickBot="1">
      <c r="A107" s="217" t="s">
        <v>125</v>
      </c>
      <c r="B107" s="221">
        <f>SUM(B104:B106)</f>
        <v>18281219.7005</v>
      </c>
      <c r="C107" s="221">
        <f>SUM(C104:C106)</f>
        <v>18441487.481906038</v>
      </c>
      <c r="D107" s="277">
        <f t="shared" si="7"/>
        <v>1.0087667991540878</v>
      </c>
      <c r="E107" s="284">
        <v>3.1174046946850476E-3</v>
      </c>
      <c r="F107" s="74"/>
      <c r="G107" s="74"/>
      <c r="H107" s="74"/>
      <c r="I107" s="74"/>
      <c r="J107" s="100"/>
    </row>
    <row r="108" spans="1:10" ht="15.75" thickTop="1">
      <c r="A108" s="197"/>
      <c r="B108" s="52"/>
      <c r="C108" s="52"/>
      <c r="D108" s="52"/>
      <c r="E108" s="52"/>
      <c r="F108" s="74"/>
      <c r="G108" s="74"/>
      <c r="H108" s="74"/>
      <c r="I108" s="74"/>
      <c r="J108" s="100"/>
    </row>
    <row r="109" spans="1:10">
      <c r="A109" s="118" t="s">
        <v>185</v>
      </c>
      <c r="B109" s="118"/>
      <c r="C109" s="118"/>
      <c r="D109" s="118"/>
      <c r="E109" s="118"/>
      <c r="F109" s="146"/>
      <c r="G109" s="146"/>
      <c r="H109" s="146"/>
      <c r="I109" s="146"/>
      <c r="J109" s="65"/>
    </row>
    <row r="110" spans="1:10">
      <c r="A110" s="200"/>
      <c r="B110" s="121"/>
      <c r="C110" s="167"/>
      <c r="D110" s="167"/>
      <c r="E110" s="167"/>
      <c r="F110" s="167"/>
      <c r="G110" s="167"/>
      <c r="H110" s="167"/>
      <c r="I110" s="167"/>
      <c r="J110" s="278"/>
    </row>
    <row r="111" spans="1:10">
      <c r="A111" s="511" t="s">
        <v>197</v>
      </c>
      <c r="B111" s="511"/>
      <c r="C111" s="511"/>
      <c r="D111" s="511"/>
      <c r="E111" s="511"/>
      <c r="F111" s="74"/>
      <c r="G111" s="74"/>
      <c r="H111" s="74"/>
      <c r="I111" s="74"/>
      <c r="J111" s="278"/>
    </row>
    <row r="112" spans="1:10" ht="51.75" thickBot="1">
      <c r="A112" s="267" t="s">
        <v>179</v>
      </c>
      <c r="B112" s="272" t="s">
        <v>193</v>
      </c>
      <c r="C112" s="272" t="s">
        <v>194</v>
      </c>
      <c r="D112" s="272" t="s">
        <v>195</v>
      </c>
      <c r="E112" s="272" t="s">
        <v>191</v>
      </c>
      <c r="F112" s="74"/>
      <c r="G112" s="74"/>
      <c r="H112" s="74"/>
      <c r="I112" s="74"/>
      <c r="J112" s="278"/>
    </row>
    <row r="113" spans="1:13">
      <c r="A113" s="274" t="s">
        <v>182</v>
      </c>
      <c r="B113" s="279">
        <v>4207.0509000000002</v>
      </c>
      <c r="C113" s="280">
        <v>3335.0358018269535</v>
      </c>
      <c r="D113" s="276">
        <f t="shared" ref="D113:D116" si="8">C113/B113</f>
        <v>0.79272532733724554</v>
      </c>
      <c r="E113" s="283">
        <v>0</v>
      </c>
      <c r="F113" s="55"/>
      <c r="G113" s="55"/>
      <c r="H113" s="55"/>
      <c r="I113" s="55"/>
      <c r="J113" s="278"/>
      <c r="K113" s="168"/>
      <c r="L113" s="168"/>
      <c r="M113" s="168"/>
    </row>
    <row r="114" spans="1:13">
      <c r="A114" s="274" t="s">
        <v>183</v>
      </c>
      <c r="B114" s="279">
        <v>43.773600000000002</v>
      </c>
      <c r="C114" s="280">
        <v>25.908027747514172</v>
      </c>
      <c r="D114" s="276">
        <f t="shared" si="8"/>
        <v>0.59186422289951413</v>
      </c>
      <c r="E114" s="283">
        <v>0</v>
      </c>
      <c r="F114" s="55"/>
      <c r="G114" s="55"/>
      <c r="H114" s="55"/>
      <c r="I114" s="55"/>
      <c r="J114" s="278"/>
      <c r="K114" s="168"/>
      <c r="L114" s="168"/>
      <c r="M114" s="168"/>
    </row>
    <row r="115" spans="1:13">
      <c r="A115" s="274" t="s">
        <v>184</v>
      </c>
      <c r="B115" s="279">
        <v>210.80439999999996</v>
      </c>
      <c r="C115" s="280">
        <v>401.00547750085309</v>
      </c>
      <c r="D115" s="276">
        <f t="shared" si="8"/>
        <v>1.9022633185116304</v>
      </c>
      <c r="E115" s="283">
        <v>1.1087408911995547</v>
      </c>
      <c r="F115" s="55"/>
      <c r="G115" s="55"/>
      <c r="H115" s="55"/>
      <c r="I115" s="55"/>
      <c r="J115" s="278"/>
      <c r="K115" s="168"/>
      <c r="L115" s="168"/>
      <c r="M115" s="168"/>
    </row>
    <row r="116" spans="1:13" ht="13.5" thickBot="1">
      <c r="A116" s="217" t="s">
        <v>125</v>
      </c>
      <c r="B116" s="281">
        <f>SUM(B113:B115)</f>
        <v>4461.6289000000006</v>
      </c>
      <c r="C116" s="281">
        <f>SUM(C113:C115)</f>
        <v>3761.9493070753206</v>
      </c>
      <c r="D116" s="223">
        <f t="shared" si="8"/>
        <v>0.84317844253593566</v>
      </c>
      <c r="E116" s="284">
        <v>0.2989933339904588</v>
      </c>
      <c r="F116" s="282"/>
      <c r="G116" s="282"/>
      <c r="H116" s="282"/>
      <c r="I116" s="282"/>
      <c r="J116" s="147"/>
      <c r="K116" s="168"/>
      <c r="L116" s="168"/>
      <c r="M116" s="168"/>
    </row>
    <row r="117" spans="1:13" ht="13.5" thickTop="1">
      <c r="A117" s="197"/>
      <c r="B117" s="52"/>
      <c r="C117" s="52"/>
      <c r="D117" s="52"/>
      <c r="E117" s="52"/>
      <c r="F117" s="282"/>
      <c r="G117" s="282"/>
      <c r="H117" s="282"/>
      <c r="I117" s="282"/>
      <c r="J117" s="147"/>
      <c r="K117" s="168"/>
      <c r="L117" s="168"/>
      <c r="M117" s="168"/>
    </row>
    <row r="118" spans="1:13" ht="15">
      <c r="A118" s="118" t="s">
        <v>185</v>
      </c>
      <c r="B118" s="92"/>
      <c r="C118" s="156"/>
      <c r="D118" s="156"/>
      <c r="E118" s="156"/>
      <c r="F118" s="156"/>
      <c r="G118" s="156"/>
      <c r="H118" s="156"/>
      <c r="I118" s="156"/>
      <c r="J118" s="100"/>
      <c r="K118" s="168"/>
      <c r="L118" s="168"/>
      <c r="M118" s="168"/>
    </row>
    <row r="119" spans="1:13">
      <c r="A119" s="104"/>
      <c r="B119" s="92"/>
      <c r="C119" s="150"/>
      <c r="D119" s="150"/>
      <c r="E119" s="150"/>
      <c r="F119" s="150"/>
      <c r="G119" s="150"/>
      <c r="H119" s="150"/>
      <c r="I119" s="150"/>
      <c r="J119" s="165"/>
      <c r="K119" s="168"/>
      <c r="L119" s="168"/>
      <c r="M119" s="168"/>
    </row>
    <row r="120" spans="1:13">
      <c r="A120" s="511" t="s">
        <v>198</v>
      </c>
      <c r="B120" s="511"/>
      <c r="C120" s="511"/>
      <c r="D120" s="511"/>
      <c r="E120" s="511"/>
      <c r="F120" s="511"/>
      <c r="G120" s="511"/>
      <c r="H120" s="511"/>
      <c r="I120" s="200"/>
      <c r="J120" s="155"/>
      <c r="K120" s="168"/>
      <c r="L120" s="168"/>
      <c r="M120" s="168"/>
    </row>
    <row r="121" spans="1:13">
      <c r="A121" s="523" t="s">
        <v>199</v>
      </c>
      <c r="B121" s="523" t="s">
        <v>200</v>
      </c>
      <c r="C121" s="519" t="s">
        <v>201</v>
      </c>
      <c r="D121" s="519" t="s">
        <v>202</v>
      </c>
      <c r="E121" s="519" t="s">
        <v>203</v>
      </c>
      <c r="F121" s="519" t="s">
        <v>204</v>
      </c>
      <c r="G121" s="519" t="s">
        <v>205</v>
      </c>
      <c r="H121" s="519" t="s">
        <v>206</v>
      </c>
      <c r="I121" s="151"/>
      <c r="J121" s="149"/>
      <c r="K121" s="168"/>
      <c r="L121" s="168"/>
      <c r="M121" s="168"/>
    </row>
    <row r="122" spans="1:13" ht="15.75" thickBot="1">
      <c r="A122" s="524"/>
      <c r="B122" s="524"/>
      <c r="C122" s="520"/>
      <c r="D122" s="520"/>
      <c r="E122" s="520"/>
      <c r="F122" s="520"/>
      <c r="G122" s="520"/>
      <c r="H122" s="520"/>
      <c r="I122" s="151"/>
      <c r="J122" s="100"/>
      <c r="K122" s="168"/>
      <c r="L122" s="168"/>
      <c r="M122" s="168"/>
    </row>
    <row r="123" spans="1:13">
      <c r="A123" s="92">
        <v>8222807368</v>
      </c>
      <c r="B123" s="92" t="s">
        <v>241</v>
      </c>
      <c r="C123" s="285">
        <v>9460157</v>
      </c>
      <c r="D123" s="285">
        <v>9639464.2886479273</v>
      </c>
      <c r="E123" s="286">
        <f>D123/C123</f>
        <v>1.0189539442789297</v>
      </c>
      <c r="F123" s="400">
        <v>2488.42</v>
      </c>
      <c r="G123" s="400">
        <v>1839.1694785645848</v>
      </c>
      <c r="H123" s="286">
        <f t="shared" ref="H123:H134" si="9">IFERROR(G123/F123,1)</f>
        <v>0.73909126215212251</v>
      </c>
      <c r="I123" s="44"/>
      <c r="J123" s="165"/>
      <c r="K123" s="168"/>
      <c r="L123" s="168"/>
      <c r="M123" s="168"/>
    </row>
    <row r="124" spans="1:13" s="113" customFormat="1">
      <c r="A124" s="92">
        <v>2697292819</v>
      </c>
      <c r="B124" s="92" t="s">
        <v>242</v>
      </c>
      <c r="C124" s="285">
        <v>4073826</v>
      </c>
      <c r="D124" s="285">
        <v>4020468.2538252007</v>
      </c>
      <c r="E124" s="286">
        <f>D124/C124</f>
        <v>0.98690230113539479</v>
      </c>
      <c r="F124" s="400">
        <v>1182.82</v>
      </c>
      <c r="G124" s="400">
        <v>1144.0964818710081</v>
      </c>
      <c r="H124" s="286">
        <f t="shared" si="9"/>
        <v>0.96726169820514374</v>
      </c>
      <c r="I124" s="44"/>
      <c r="J124" s="152"/>
      <c r="K124" s="200"/>
      <c r="L124" s="200"/>
      <c r="M124" s="168"/>
    </row>
    <row r="125" spans="1:13">
      <c r="A125" s="92">
        <v>7189546916</v>
      </c>
      <c r="B125" s="92">
        <v>3698</v>
      </c>
      <c r="C125" s="287">
        <v>2917312</v>
      </c>
      <c r="D125" s="287">
        <v>2941731.1098167482</v>
      </c>
      <c r="E125" s="286">
        <f t="shared" ref="E125:E134" si="10">D125/C125</f>
        <v>1.0083704142089527</v>
      </c>
      <c r="F125" s="401">
        <v>535.80999999999995</v>
      </c>
      <c r="G125" s="401">
        <v>351.7698413913605</v>
      </c>
      <c r="H125" s="286">
        <f t="shared" si="9"/>
        <v>0.65651973907049244</v>
      </c>
      <c r="I125" s="45"/>
      <c r="J125" s="155"/>
      <c r="K125" s="168"/>
      <c r="L125" s="168"/>
      <c r="M125" s="168"/>
    </row>
    <row r="126" spans="1:13">
      <c r="A126" s="92">
        <v>8229413590</v>
      </c>
      <c r="B126" s="92" t="s">
        <v>243</v>
      </c>
      <c r="C126" s="287">
        <v>2514641</v>
      </c>
      <c r="D126" s="287">
        <v>2956627</v>
      </c>
      <c r="E126" s="286">
        <f t="shared" si="10"/>
        <v>1.1757650495637348</v>
      </c>
      <c r="F126" s="401">
        <v>617.36</v>
      </c>
      <c r="G126" s="401">
        <v>500.9078236413028</v>
      </c>
      <c r="H126" s="286">
        <f t="shared" si="9"/>
        <v>0.81137071342701628</v>
      </c>
      <c r="I126" s="45"/>
      <c r="J126" s="155"/>
      <c r="K126" s="168"/>
      <c r="L126" s="168"/>
      <c r="M126" s="168"/>
    </row>
    <row r="127" spans="1:13">
      <c r="A127" s="92">
        <v>8470302578</v>
      </c>
      <c r="B127" s="92">
        <v>3874</v>
      </c>
      <c r="C127" s="288">
        <v>1284162</v>
      </c>
      <c r="D127" s="288">
        <v>1284162</v>
      </c>
      <c r="E127" s="286">
        <f t="shared" si="10"/>
        <v>1</v>
      </c>
      <c r="F127" s="289">
        <v>236.97839999999999</v>
      </c>
      <c r="G127" s="289">
        <v>236.97839999999999</v>
      </c>
      <c r="H127" s="286">
        <f t="shared" si="9"/>
        <v>1</v>
      </c>
      <c r="I127" s="46"/>
      <c r="J127" s="155"/>
      <c r="K127" s="168"/>
      <c r="L127" s="168"/>
      <c r="M127" s="168"/>
    </row>
    <row r="128" spans="1:13">
      <c r="A128" s="92">
        <v>1072969945</v>
      </c>
      <c r="B128" s="92">
        <v>4141</v>
      </c>
      <c r="C128" s="288">
        <v>294418.78200000001</v>
      </c>
      <c r="D128" s="288">
        <v>294412.38939000008</v>
      </c>
      <c r="E128" s="286">
        <f t="shared" si="10"/>
        <v>0.99997828735668115</v>
      </c>
      <c r="F128" s="289">
        <v>55.107500000000002</v>
      </c>
      <c r="G128" s="289">
        <v>39.050132100000006</v>
      </c>
      <c r="H128" s="286">
        <f t="shared" si="9"/>
        <v>0.70861737694506199</v>
      </c>
      <c r="I128" s="46"/>
      <c r="J128" s="155"/>
      <c r="K128" s="168"/>
      <c r="L128" s="168"/>
      <c r="M128" s="168"/>
    </row>
    <row r="129" spans="1:15">
      <c r="A129" s="92">
        <v>2503717440</v>
      </c>
      <c r="B129" s="92">
        <v>4089</v>
      </c>
      <c r="C129" s="288">
        <v>240172</v>
      </c>
      <c r="D129" s="288">
        <v>284737.0576</v>
      </c>
      <c r="E129" s="286">
        <f t="shared" si="10"/>
        <v>1.1855547590893194</v>
      </c>
      <c r="F129" s="289">
        <v>43.212099999999992</v>
      </c>
      <c r="G129" s="289">
        <v>49.191447999999994</v>
      </c>
      <c r="H129" s="286">
        <f t="shared" si="9"/>
        <v>1.1383720763397289</v>
      </c>
      <c r="I129" s="46"/>
      <c r="J129" s="155"/>
      <c r="K129" s="168"/>
      <c r="L129" s="168"/>
      <c r="M129" s="168"/>
    </row>
    <row r="130" spans="1:15">
      <c r="A130" s="92">
        <v>5347374380</v>
      </c>
      <c r="B130" s="92">
        <v>3529</v>
      </c>
      <c r="C130" s="288">
        <v>209444.4</v>
      </c>
      <c r="D130" s="288">
        <v>209444.40000000002</v>
      </c>
      <c r="E130" s="286">
        <f t="shared" si="10"/>
        <v>1.0000000000000002</v>
      </c>
      <c r="F130" s="289">
        <v>43.506599999999999</v>
      </c>
      <c r="G130" s="289">
        <v>25.75</v>
      </c>
      <c r="H130" s="286">
        <f t="shared" si="9"/>
        <v>0.59186422289951413</v>
      </c>
      <c r="I130" s="46"/>
      <c r="J130" s="155"/>
      <c r="K130" s="168"/>
      <c r="L130" s="168"/>
      <c r="M130" s="168"/>
    </row>
    <row r="131" spans="1:15">
      <c r="A131" s="92">
        <v>7211133431</v>
      </c>
      <c r="B131" s="92">
        <v>4238</v>
      </c>
      <c r="C131" s="288">
        <v>80634.600000000006</v>
      </c>
      <c r="D131" s="288">
        <v>82103.7984</v>
      </c>
      <c r="E131" s="286">
        <f t="shared" si="10"/>
        <v>1.0182204463096487</v>
      </c>
      <c r="F131" s="289">
        <v>16.440000000000001</v>
      </c>
      <c r="G131" s="289">
        <v>35.889749999999999</v>
      </c>
      <c r="H131" s="286">
        <f t="shared" si="9"/>
        <v>2.1830748175182482</v>
      </c>
      <c r="I131" s="46"/>
      <c r="J131" s="155"/>
      <c r="K131" s="168"/>
      <c r="L131" s="168"/>
      <c r="M131" s="168"/>
    </row>
    <row r="132" spans="1:15">
      <c r="A132" s="92">
        <v>8429393562</v>
      </c>
      <c r="B132" s="92">
        <v>4076</v>
      </c>
      <c r="C132" s="288">
        <v>49432.356000000007</v>
      </c>
      <c r="D132" s="288">
        <v>49432.356</v>
      </c>
      <c r="E132" s="286">
        <f t="shared" si="10"/>
        <v>0.99999999999999989</v>
      </c>
      <c r="F132" s="289">
        <v>10.3544</v>
      </c>
      <c r="G132" s="289">
        <v>10.3544</v>
      </c>
      <c r="H132" s="286">
        <f t="shared" si="9"/>
        <v>1</v>
      </c>
      <c r="I132" s="46"/>
      <c r="J132" s="155"/>
      <c r="K132" s="168"/>
      <c r="L132" s="168"/>
      <c r="M132" s="168"/>
    </row>
    <row r="133" spans="1:15">
      <c r="A133" s="92">
        <v>2078341962</v>
      </c>
      <c r="B133" s="92">
        <v>3974</v>
      </c>
      <c r="C133" s="288">
        <v>43694.879999999997</v>
      </c>
      <c r="D133" s="288">
        <v>43724.808000000005</v>
      </c>
      <c r="E133" s="286">
        <f t="shared" si="10"/>
        <v>1.0006849315068496</v>
      </c>
      <c r="F133" s="289">
        <v>5.7091000000000003</v>
      </c>
      <c r="G133" s="289">
        <v>4.9880000000000004</v>
      </c>
      <c r="H133" s="286">
        <f t="shared" si="9"/>
        <v>0.87369287628522885</v>
      </c>
      <c r="I133" s="46"/>
      <c r="J133" s="155"/>
      <c r="K133" s="168"/>
      <c r="L133" s="168"/>
      <c r="M133" s="168"/>
    </row>
    <row r="134" spans="1:15">
      <c r="A134" s="92">
        <v>7155795447</v>
      </c>
      <c r="B134" s="92">
        <v>4096</v>
      </c>
      <c r="C134" s="288">
        <v>20193.552</v>
      </c>
      <c r="D134" s="288">
        <v>19478.736000000004</v>
      </c>
      <c r="E134" s="286">
        <f t="shared" si="10"/>
        <v>0.9646017699115047</v>
      </c>
      <c r="F134" s="289">
        <v>3.7797000000000001</v>
      </c>
      <c r="G134" s="289">
        <v>2.5704000000000002</v>
      </c>
      <c r="H134" s="286">
        <f t="shared" si="9"/>
        <v>0.68005397253750299</v>
      </c>
      <c r="I134" s="46"/>
      <c r="J134" s="155"/>
      <c r="K134" s="168"/>
      <c r="L134" s="168"/>
      <c r="M134" s="168"/>
    </row>
    <row r="135" spans="1:15">
      <c r="A135" s="52"/>
      <c r="B135" s="52"/>
      <c r="C135" s="52"/>
      <c r="D135" s="52"/>
      <c r="E135" s="52"/>
      <c r="F135" s="52"/>
      <c r="G135" s="52"/>
      <c r="H135" s="52"/>
      <c r="I135" s="46"/>
      <c r="J135" s="155"/>
      <c r="K135" s="168"/>
      <c r="L135" s="168"/>
      <c r="M135" s="168"/>
    </row>
    <row r="136" spans="1:15">
      <c r="A136" s="118" t="s">
        <v>185</v>
      </c>
      <c r="B136" s="194"/>
      <c r="C136" s="194"/>
      <c r="D136" s="194"/>
      <c r="E136" s="194"/>
      <c r="F136" s="194"/>
      <c r="G136" s="194"/>
      <c r="H136" s="194"/>
      <c r="I136" s="194"/>
      <c r="J136" s="155"/>
      <c r="K136" s="168"/>
      <c r="L136" s="168"/>
      <c r="M136" s="168"/>
    </row>
    <row r="137" spans="1:15">
      <c r="A137" s="168"/>
      <c r="B137" s="92"/>
      <c r="C137" s="156"/>
      <c r="D137" s="156"/>
      <c r="E137" s="156"/>
      <c r="F137" s="156"/>
      <c r="G137" s="156"/>
      <c r="H137" s="156"/>
      <c r="I137" s="156"/>
      <c r="J137" s="155"/>
      <c r="K137" s="168"/>
      <c r="L137" s="168"/>
      <c r="M137" s="168"/>
    </row>
    <row r="138" spans="1:15">
      <c r="A138" s="511" t="s">
        <v>207</v>
      </c>
      <c r="B138" s="511"/>
      <c r="C138" s="511"/>
      <c r="D138" s="511"/>
      <c r="E138" s="511"/>
      <c r="F138" s="511"/>
      <c r="G138" s="511"/>
      <c r="H138" s="511"/>
      <c r="I138" s="200"/>
      <c r="J138" s="155"/>
      <c r="K138" s="168"/>
      <c r="L138" s="168"/>
      <c r="M138" s="168"/>
    </row>
    <row r="139" spans="1:15">
      <c r="A139" s="523" t="s">
        <v>208</v>
      </c>
      <c r="B139" s="523" t="s">
        <v>209</v>
      </c>
      <c r="C139" s="519" t="s">
        <v>210</v>
      </c>
      <c r="D139" s="519" t="s">
        <v>211</v>
      </c>
      <c r="E139" s="519" t="s">
        <v>212</v>
      </c>
      <c r="F139" s="519" t="s">
        <v>213</v>
      </c>
      <c r="G139" s="521" t="s">
        <v>214</v>
      </c>
      <c r="H139" s="521"/>
      <c r="I139" s="153"/>
      <c r="J139" s="155"/>
      <c r="K139" s="168"/>
      <c r="L139" s="168"/>
      <c r="M139" s="168"/>
    </row>
    <row r="140" spans="1:15" ht="13.5" thickBot="1">
      <c r="A140" s="524"/>
      <c r="B140" s="524"/>
      <c r="C140" s="520"/>
      <c r="D140" s="520"/>
      <c r="E140" s="520"/>
      <c r="F140" s="520"/>
      <c r="G140" s="522"/>
      <c r="H140" s="522"/>
      <c r="I140" s="153"/>
      <c r="J140" s="155"/>
      <c r="K140" s="168"/>
      <c r="L140" s="168"/>
      <c r="M140" s="168"/>
    </row>
    <row r="141" spans="1:15">
      <c r="A141" s="92">
        <f t="shared" ref="A141:B152" si="11">A123</f>
        <v>8222807368</v>
      </c>
      <c r="B141" s="92" t="str">
        <f t="shared" si="11"/>
        <v>3633, 4181, 4182, 4183</v>
      </c>
      <c r="C141" s="45">
        <f t="shared" ref="C141:C152" si="12">E123</f>
        <v>1.0189539442789297</v>
      </c>
      <c r="D141" s="290">
        <f t="shared" ref="D141:D152" si="13">(SUM($D$123:$D$134)-D123)/(SUM($C$123:$C$134)-C123)-SUM($D$123:$D$134)/SUM($C$123:$C$134)</f>
        <v>8.9883653916280615E-3</v>
      </c>
      <c r="E141" s="45">
        <f t="shared" ref="E141:E152" si="14">H123</f>
        <v>0.73909126215212251</v>
      </c>
      <c r="F141" s="290">
        <f>(SUM($G$123:$G$134)-G123)/(SUM($F$123:$F$134)-F123)-SUM($G$123:$G$134)/SUM($F$123:$F$134)</f>
        <v>6.3573022305866811E-2</v>
      </c>
      <c r="G141" s="526" t="s">
        <v>280</v>
      </c>
      <c r="H141" s="526"/>
      <c r="I141" s="185"/>
      <c r="J141" s="155"/>
      <c r="K141" s="168"/>
      <c r="L141" s="168"/>
      <c r="M141" s="168"/>
      <c r="N141" s="168"/>
      <c r="O141" s="168"/>
    </row>
    <row r="142" spans="1:15">
      <c r="A142" s="54">
        <f t="shared" si="11"/>
        <v>2697292819</v>
      </c>
      <c r="B142" s="92" t="str">
        <f t="shared" si="11"/>
        <v>3477, 4068</v>
      </c>
      <c r="C142" s="45">
        <f t="shared" si="12"/>
        <v>0.98690230113539479</v>
      </c>
      <c r="D142" s="290">
        <f t="shared" si="13"/>
        <v>1.0281929115729449E-2</v>
      </c>
      <c r="E142" s="45">
        <f t="shared" si="14"/>
        <v>0.96726169820514374</v>
      </c>
      <c r="F142" s="290">
        <f t="shared" ref="F142:F152" si="15">(SUM($G$123:$G$134)-G124)/(SUM($F$123:$F$134)-F124)-SUM($G$123:$G$134)/SUM($F$123:$F$134)</f>
        <v>-4.6035719381949614E-2</v>
      </c>
      <c r="G142" s="525" t="s">
        <v>264</v>
      </c>
      <c r="H142" s="525"/>
      <c r="I142" s="156"/>
      <c r="J142" s="155"/>
      <c r="K142" s="168"/>
      <c r="L142" s="168"/>
      <c r="M142" s="168"/>
      <c r="N142" s="168"/>
      <c r="O142" s="168"/>
    </row>
    <row r="143" spans="1:15">
      <c r="A143" s="54">
        <f t="shared" si="11"/>
        <v>7189546916</v>
      </c>
      <c r="B143" s="92">
        <f t="shared" si="11"/>
        <v>3698</v>
      </c>
      <c r="C143" s="45">
        <f t="shared" si="12"/>
        <v>1.0083704142089527</v>
      </c>
      <c r="D143" s="290">
        <f t="shared" si="13"/>
        <v>3.4691022287292039E-3</v>
      </c>
      <c r="E143" s="45">
        <f t="shared" si="14"/>
        <v>0.65651973907049244</v>
      </c>
      <c r="F143" s="290">
        <f>(SUM($G$123:$G$134)-G125)/(SUM($F$123:$F$134)-F125)-SUM($G$123:$G$134)/SUM($F$123:$F$134)</f>
        <v>1.7412111056544943E-2</v>
      </c>
      <c r="G143" s="525" t="s">
        <v>265</v>
      </c>
      <c r="H143" s="525"/>
      <c r="I143" s="156"/>
      <c r="J143" s="155"/>
      <c r="K143" s="168"/>
      <c r="L143" s="168"/>
      <c r="M143" s="168"/>
      <c r="N143" s="168"/>
      <c r="O143" s="168"/>
    </row>
    <row r="144" spans="1:15">
      <c r="A144" s="54">
        <f t="shared" si="11"/>
        <v>8229413590</v>
      </c>
      <c r="B144" s="92" t="str">
        <f t="shared" si="11"/>
        <v>4385, 4561</v>
      </c>
      <c r="C144" s="45">
        <f t="shared" si="12"/>
        <v>1.1757650495637348</v>
      </c>
      <c r="D144" s="290">
        <f t="shared" si="13"/>
        <v>-1.9616242848035315E-2</v>
      </c>
      <c r="E144" s="45">
        <f t="shared" si="14"/>
        <v>0.81137071342701628</v>
      </c>
      <c r="F144" s="290">
        <f t="shared" si="15"/>
        <v>-2.6661983919640253E-4</v>
      </c>
      <c r="G144" s="525" t="s">
        <v>266</v>
      </c>
      <c r="H144" s="525"/>
      <c r="I144" s="156"/>
      <c r="J144" s="155"/>
      <c r="K144" s="168"/>
      <c r="L144" s="168"/>
      <c r="M144" s="168"/>
      <c r="N144" s="168"/>
      <c r="O144" s="168"/>
    </row>
    <row r="145" spans="1:15">
      <c r="A145" s="54">
        <f t="shared" si="11"/>
        <v>8470302578</v>
      </c>
      <c r="B145" s="92">
        <f t="shared" si="11"/>
        <v>3874</v>
      </c>
      <c r="C145" s="45">
        <f t="shared" si="12"/>
        <v>1</v>
      </c>
      <c r="D145" s="290">
        <f t="shared" si="13"/>
        <v>1.9417981156062414E-3</v>
      </c>
      <c r="E145" s="45">
        <f t="shared" si="14"/>
        <v>1</v>
      </c>
      <c r="F145" s="290">
        <f t="shared" si="15"/>
        <v>-9.030272821830776E-3</v>
      </c>
      <c r="G145" s="525" t="s">
        <v>267</v>
      </c>
      <c r="H145" s="525"/>
      <c r="I145" s="156"/>
      <c r="J145" s="155"/>
      <c r="K145" s="168"/>
      <c r="L145" s="168"/>
      <c r="M145" s="168"/>
      <c r="N145" s="168"/>
      <c r="O145" s="168"/>
    </row>
    <row r="146" spans="1:15">
      <c r="A146" s="54">
        <f t="shared" si="11"/>
        <v>1072969945</v>
      </c>
      <c r="B146" s="92">
        <f t="shared" si="11"/>
        <v>4141</v>
      </c>
      <c r="C146" s="45">
        <f t="shared" si="12"/>
        <v>0.99997828735668115</v>
      </c>
      <c r="D146" s="290">
        <f t="shared" si="13"/>
        <v>4.2441136355231279E-4</v>
      </c>
      <c r="E146" s="45">
        <f t="shared" si="14"/>
        <v>0.70861737694506199</v>
      </c>
      <c r="F146" s="290">
        <f t="shared" si="15"/>
        <v>1.0709987863380954E-3</v>
      </c>
      <c r="G146" s="525" t="s">
        <v>268</v>
      </c>
      <c r="H146" s="525"/>
      <c r="I146" s="156"/>
      <c r="J146" s="155"/>
      <c r="K146" s="168"/>
      <c r="L146" s="168"/>
      <c r="M146" s="168"/>
      <c r="N146" s="168"/>
      <c r="O146" s="168"/>
    </row>
    <row r="147" spans="1:15">
      <c r="A147" s="54">
        <f t="shared" si="11"/>
        <v>2503717440</v>
      </c>
      <c r="B147" s="92">
        <f t="shared" si="11"/>
        <v>4089</v>
      </c>
      <c r="C147" s="45">
        <f t="shared" si="12"/>
        <v>1.1855547590893194</v>
      </c>
      <c r="D147" s="290">
        <f t="shared" si="13"/>
        <v>-1.7823540540282679E-3</v>
      </c>
      <c r="E147" s="45">
        <f t="shared" si="14"/>
        <v>1.1383720763397289</v>
      </c>
      <c r="F147" s="290">
        <f t="shared" si="15"/>
        <v>-2.7359300434137701E-3</v>
      </c>
      <c r="G147" s="525" t="s">
        <v>269</v>
      </c>
      <c r="H147" s="525"/>
      <c r="I147" s="156"/>
      <c r="J147" s="155"/>
      <c r="K147" s="168"/>
      <c r="L147" s="168"/>
      <c r="M147" s="168"/>
      <c r="N147" s="168"/>
      <c r="O147" s="168"/>
    </row>
    <row r="148" spans="1:15">
      <c r="A148" s="54">
        <f t="shared" si="11"/>
        <v>5347374380</v>
      </c>
      <c r="B148" s="92">
        <f t="shared" si="11"/>
        <v>3529</v>
      </c>
      <c r="C148" s="45">
        <f t="shared" si="12"/>
        <v>1.0000000000000002</v>
      </c>
      <c r="D148" s="290">
        <f t="shared" si="13"/>
        <v>3.0047916095599092E-4</v>
      </c>
      <c r="E148" s="45">
        <f t="shared" si="14"/>
        <v>0.59186422289951413</v>
      </c>
      <c r="F148" s="290">
        <f t="shared" si="15"/>
        <v>1.8212376193288415E-3</v>
      </c>
      <c r="G148" s="525" t="s">
        <v>270</v>
      </c>
      <c r="H148" s="525"/>
      <c r="I148" s="156"/>
      <c r="J148" s="155"/>
      <c r="K148" s="168"/>
      <c r="L148" s="168"/>
      <c r="M148" s="168"/>
      <c r="N148" s="168"/>
      <c r="O148" s="168"/>
    </row>
    <row r="149" spans="1:15">
      <c r="A149" s="54">
        <f t="shared" si="11"/>
        <v>7211133431</v>
      </c>
      <c r="B149" s="92">
        <f t="shared" si="11"/>
        <v>4238</v>
      </c>
      <c r="C149" s="45">
        <f t="shared" si="12"/>
        <v>1.0182204463096487</v>
      </c>
      <c r="D149" s="290">
        <f t="shared" si="13"/>
        <v>4.5370707181024983E-5</v>
      </c>
      <c r="E149" s="45">
        <f t="shared" si="14"/>
        <v>2.1830748175182482</v>
      </c>
      <c r="F149" s="290">
        <f t="shared" si="15"/>
        <v>-4.3238335321793553E-3</v>
      </c>
      <c r="G149" s="525" t="s">
        <v>271</v>
      </c>
      <c r="H149" s="525"/>
      <c r="I149" s="156"/>
      <c r="J149" s="155"/>
      <c r="K149" s="168"/>
      <c r="L149" s="168"/>
      <c r="M149" s="168"/>
      <c r="N149" s="168"/>
      <c r="O149" s="168"/>
    </row>
    <row r="150" spans="1:15">
      <c r="A150" s="54">
        <f t="shared" si="11"/>
        <v>8429393562</v>
      </c>
      <c r="B150" s="92">
        <f t="shared" si="11"/>
        <v>4076</v>
      </c>
      <c r="C150" s="45">
        <f t="shared" si="12"/>
        <v>0.99999999999999989</v>
      </c>
      <c r="D150" s="290">
        <f t="shared" si="13"/>
        <v>7.0381246763950855E-5</v>
      </c>
      <c r="E150" s="45">
        <f t="shared" si="14"/>
        <v>1</v>
      </c>
      <c r="F150" s="290">
        <f t="shared" si="15"/>
        <v>-3.774637727672614E-4</v>
      </c>
      <c r="G150" s="525" t="s">
        <v>267</v>
      </c>
      <c r="H150" s="525"/>
      <c r="I150" s="156"/>
      <c r="J150" s="155"/>
      <c r="K150" s="168"/>
      <c r="L150" s="168"/>
      <c r="M150" s="168"/>
      <c r="N150" s="168"/>
      <c r="O150" s="168"/>
    </row>
    <row r="151" spans="1:15">
      <c r="A151" s="92">
        <f t="shared" si="11"/>
        <v>2078341962</v>
      </c>
      <c r="B151" s="92">
        <f t="shared" si="11"/>
        <v>3974</v>
      </c>
      <c r="C151" s="45">
        <f t="shared" si="12"/>
        <v>1.0006849315068496</v>
      </c>
      <c r="D151" s="290">
        <f t="shared" si="13"/>
        <v>6.0779999517812655E-5</v>
      </c>
      <c r="E151" s="45">
        <f t="shared" si="14"/>
        <v>0.87369287628522885</v>
      </c>
      <c r="F151" s="290">
        <f t="shared" si="15"/>
        <v>-7.0159457677188009E-5</v>
      </c>
      <c r="G151" s="525" t="s">
        <v>272</v>
      </c>
      <c r="H151" s="525"/>
      <c r="I151" s="156"/>
      <c r="J151" s="155"/>
      <c r="K151" s="168"/>
      <c r="L151" s="168"/>
      <c r="M151" s="168"/>
      <c r="N151" s="168"/>
      <c r="O151" s="168"/>
    </row>
    <row r="152" spans="1:15">
      <c r="A152" s="92">
        <f t="shared" si="11"/>
        <v>7155795447</v>
      </c>
      <c r="B152" s="92">
        <f t="shared" si="11"/>
        <v>4096</v>
      </c>
      <c r="C152" s="45">
        <f t="shared" si="12"/>
        <v>0.9646017699115047</v>
      </c>
      <c r="D152" s="290">
        <f t="shared" si="13"/>
        <v>6.2480519308572013E-5</v>
      </c>
      <c r="E152" s="45">
        <f t="shared" si="14"/>
        <v>0.68005397253750299</v>
      </c>
      <c r="F152" s="290">
        <f t="shared" si="15"/>
        <v>9.3357389364778776E-5</v>
      </c>
      <c r="G152" s="525" t="s">
        <v>273</v>
      </c>
      <c r="H152" s="525"/>
      <c r="I152" s="156"/>
      <c r="J152" s="155"/>
      <c r="K152" s="168"/>
      <c r="L152" s="168"/>
      <c r="M152" s="168"/>
      <c r="N152" s="168"/>
      <c r="O152" s="168"/>
    </row>
    <row r="153" spans="1:15">
      <c r="A153" s="168"/>
      <c r="B153" s="92"/>
      <c r="C153" s="156"/>
      <c r="D153" s="156"/>
      <c r="E153" s="45"/>
      <c r="F153" s="156"/>
      <c r="G153" s="156"/>
      <c r="H153" s="156"/>
      <c r="I153" s="156"/>
      <c r="J153" s="155"/>
      <c r="K153" s="168"/>
      <c r="L153" s="168"/>
      <c r="M153" s="168"/>
      <c r="N153" s="168"/>
      <c r="O153" s="168"/>
    </row>
    <row r="154" spans="1:15">
      <c r="A154" s="118" t="s">
        <v>185</v>
      </c>
      <c r="B154" s="92"/>
      <c r="C154" s="156"/>
      <c r="D154" s="156"/>
      <c r="E154" s="156"/>
      <c r="F154" s="156"/>
      <c r="G154" s="156"/>
      <c r="H154" s="156"/>
      <c r="I154" s="156"/>
      <c r="J154" s="155"/>
      <c r="K154" s="168"/>
      <c r="L154" s="168"/>
      <c r="M154" s="168"/>
      <c r="N154" s="168"/>
      <c r="O154" s="168"/>
    </row>
    <row r="155" spans="1:15">
      <c r="A155" s="168"/>
      <c r="B155" s="92"/>
      <c r="C155" s="156"/>
      <c r="D155" s="156"/>
      <c r="E155" s="156"/>
      <c r="F155" s="156"/>
      <c r="G155" s="156"/>
      <c r="H155" s="156"/>
      <c r="I155" s="156"/>
      <c r="J155" s="155"/>
      <c r="K155" s="168"/>
      <c r="L155" s="168"/>
      <c r="M155" s="168"/>
      <c r="N155" s="168"/>
      <c r="O155" s="168"/>
    </row>
    <row r="156" spans="1:15">
      <c r="A156" s="52"/>
      <c r="B156" s="54"/>
      <c r="C156" s="74"/>
      <c r="D156" s="74"/>
      <c r="E156" s="74"/>
      <c r="F156" s="74"/>
      <c r="G156" s="74"/>
      <c r="H156" s="156"/>
      <c r="I156" s="156"/>
      <c r="J156" s="155"/>
      <c r="K156" s="168"/>
      <c r="L156" s="168"/>
      <c r="M156" s="168"/>
      <c r="N156" s="168"/>
      <c r="O156" s="168"/>
    </row>
    <row r="157" spans="1:15">
      <c r="A157" s="52"/>
      <c r="B157" s="54"/>
      <c r="C157" s="74"/>
      <c r="D157" s="74"/>
      <c r="E157" s="74"/>
      <c r="F157" s="74"/>
      <c r="G157" s="74"/>
      <c r="H157" s="156"/>
      <c r="I157" s="156"/>
      <c r="J157" s="155"/>
      <c r="K157" s="168"/>
      <c r="L157" s="168"/>
      <c r="M157" s="168"/>
      <c r="N157" s="168"/>
      <c r="O157" s="168"/>
    </row>
    <row r="158" spans="1:15">
      <c r="A158" s="52"/>
      <c r="B158" s="54"/>
      <c r="C158" s="74"/>
      <c r="D158" s="74"/>
      <c r="E158" s="74"/>
      <c r="F158" s="74"/>
      <c r="G158" s="74"/>
      <c r="H158" s="156"/>
      <c r="I158" s="156"/>
      <c r="J158" s="155"/>
      <c r="K158" s="168"/>
      <c r="L158" s="168"/>
      <c r="M158" s="168"/>
      <c r="N158" s="168"/>
      <c r="O158" s="168"/>
    </row>
    <row r="159" spans="1:15">
      <c r="A159" s="168"/>
      <c r="B159" s="92"/>
      <c r="C159" s="156"/>
      <c r="D159" s="156"/>
      <c r="E159" s="156"/>
      <c r="F159" s="156"/>
      <c r="G159" s="156"/>
      <c r="H159" s="156"/>
      <c r="I159" s="156"/>
      <c r="J159" s="155"/>
      <c r="K159" s="168"/>
      <c r="L159" s="168"/>
      <c r="M159" s="168"/>
      <c r="N159" s="168"/>
      <c r="O159" s="168"/>
    </row>
    <row r="160" spans="1:15">
      <c r="A160" s="168"/>
      <c r="B160" s="92"/>
      <c r="C160" s="156"/>
      <c r="D160" s="156"/>
      <c r="E160" s="156"/>
      <c r="F160" s="156"/>
      <c r="G160" s="156"/>
      <c r="H160" s="156"/>
      <c r="I160" s="156"/>
      <c r="J160" s="155"/>
      <c r="K160" s="168"/>
      <c r="L160" s="168"/>
      <c r="M160" s="168"/>
      <c r="N160" s="168"/>
      <c r="O160" s="168"/>
    </row>
    <row r="161" spans="1:15">
      <c r="A161" s="168"/>
      <c r="B161" s="92"/>
      <c r="C161" s="156"/>
      <c r="D161" s="156"/>
      <c r="E161" s="156"/>
      <c r="F161" s="156"/>
      <c r="G161" s="156"/>
      <c r="H161" s="156"/>
      <c r="I161" s="156"/>
      <c r="J161" s="155"/>
      <c r="K161" s="168"/>
      <c r="L161" s="168"/>
      <c r="M161" s="168"/>
      <c r="N161" s="168"/>
      <c r="O161" s="168"/>
    </row>
    <row r="162" spans="1:15">
      <c r="A162" s="168"/>
      <c r="B162" s="92"/>
      <c r="C162" s="156"/>
      <c r="D162" s="156"/>
      <c r="E162" s="156"/>
      <c r="F162" s="156"/>
      <c r="G162" s="156"/>
      <c r="H162" s="156"/>
      <c r="I162" s="156"/>
      <c r="J162" s="155"/>
      <c r="K162" s="168"/>
      <c r="L162" s="168"/>
      <c r="M162" s="168"/>
      <c r="N162" s="168"/>
      <c r="O162" s="168"/>
    </row>
    <row r="163" spans="1:15">
      <c r="A163" s="168"/>
      <c r="B163" s="92"/>
      <c r="C163" s="156"/>
      <c r="D163" s="156"/>
      <c r="E163" s="156"/>
      <c r="F163" s="156"/>
      <c r="G163" s="156"/>
      <c r="H163" s="156"/>
      <c r="I163" s="156"/>
      <c r="J163" s="155"/>
      <c r="K163" s="168"/>
      <c r="L163" s="168"/>
      <c r="M163" s="168"/>
      <c r="N163" s="168"/>
      <c r="O163" s="168"/>
    </row>
  </sheetData>
  <mergeCells count="62">
    <mergeCell ref="G146:H146"/>
    <mergeCell ref="G150:H150"/>
    <mergeCell ref="G147:H147"/>
    <mergeCell ref="G148:H148"/>
    <mergeCell ref="G149:H149"/>
    <mergeCell ref="G151:H151"/>
    <mergeCell ref="G152:H152"/>
    <mergeCell ref="A1:J1"/>
    <mergeCell ref="G141:H141"/>
    <mergeCell ref="G142:H142"/>
    <mergeCell ref="G143:H143"/>
    <mergeCell ref="G145:H145"/>
    <mergeCell ref="G144:H144"/>
    <mergeCell ref="A2:J2"/>
    <mergeCell ref="A3:J3"/>
    <mergeCell ref="E10:G10"/>
    <mergeCell ref="A4:G4"/>
    <mergeCell ref="A5:G5"/>
    <mergeCell ref="A9:G9"/>
    <mergeCell ref="B10:D10"/>
    <mergeCell ref="A6:G6"/>
    <mergeCell ref="F139:F140"/>
    <mergeCell ref="G139:H140"/>
    <mergeCell ref="A120:H120"/>
    <mergeCell ref="A121:A122"/>
    <mergeCell ref="B121:B122"/>
    <mergeCell ref="C121:C122"/>
    <mergeCell ref="A139:A140"/>
    <mergeCell ref="B139:B140"/>
    <mergeCell ref="C139:C140"/>
    <mergeCell ref="D139:D140"/>
    <mergeCell ref="E139:E140"/>
    <mergeCell ref="A102:E102"/>
    <mergeCell ref="A111:E111"/>
    <mergeCell ref="D121:D122"/>
    <mergeCell ref="A138:H138"/>
    <mergeCell ref="E121:E122"/>
    <mergeCell ref="F121:F122"/>
    <mergeCell ref="G121:G122"/>
    <mergeCell ref="H121:H122"/>
    <mergeCell ref="A7:G7"/>
    <mergeCell ref="A71:I71"/>
    <mergeCell ref="A75:E75"/>
    <mergeCell ref="A25:G25"/>
    <mergeCell ref="A72:E72"/>
    <mergeCell ref="A50:F50"/>
    <mergeCell ref="A8:G8"/>
    <mergeCell ref="A26:G26"/>
    <mergeCell ref="B27:D27"/>
    <mergeCell ref="A43:D43"/>
    <mergeCell ref="A74:E74"/>
    <mergeCell ref="A17:G17"/>
    <mergeCell ref="B18:D18"/>
    <mergeCell ref="E18:G18"/>
    <mergeCell ref="A34:G34"/>
    <mergeCell ref="B35:D35"/>
    <mergeCell ref="A86:E86"/>
    <mergeCell ref="A95:E95"/>
    <mergeCell ref="A61:F61"/>
    <mergeCell ref="A73:E73"/>
    <mergeCell ref="E27:G27"/>
    <mergeCell ref="E35:G35"/>
  </mergeCells>
  <pageMargins left="0.7" right="0.7" top="0.75" bottom="0.75" header="0.3" footer="0.3"/>
  <pageSetup scale="16" orientation="landscape" verticalDpi="200" r:id="rId1"/>
  <headerFooter alignWithMargins="0">
    <oddFooter xml:space="preserve">&amp;R_x000D_&amp;1#&amp;"Calibri"&amp;10&amp;KA80000 Internal Use Only </oddFooter>
  </headerFooter>
  <rowBreaks count="1" manualBreakCount="1">
    <brk id="85" max="16383"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9"/>
  <sheetViews>
    <sheetView workbookViewId="0">
      <selection activeCell="I31" sqref="I31"/>
    </sheetView>
  </sheetViews>
  <sheetFormatPr defaultColWidth="9.28515625" defaultRowHeight="12.75"/>
  <cols>
    <col min="1" max="1" width="35.7109375" style="52" customWidth="1"/>
    <col min="2" max="2" width="17.7109375" style="54" customWidth="1"/>
    <col min="3" max="3" width="15.7109375" style="74" customWidth="1"/>
    <col min="4" max="4" width="17.28515625" style="74" customWidth="1"/>
    <col min="5" max="6" width="17.7109375" style="74" customWidth="1"/>
    <col min="7" max="7" width="17.42578125" style="74" customWidth="1"/>
    <col min="8" max="9" width="15.28515625" style="74" customWidth="1"/>
    <col min="10" max="10" width="0.5703125" style="65" customWidth="1"/>
    <col min="11" max="16384" width="9.28515625" style="52"/>
  </cols>
  <sheetData>
    <row r="1" spans="1:10" ht="13.35" customHeight="1">
      <c r="A1" s="490" t="str">
        <f>Cover!B8</f>
        <v>Evergy Services, Inc. (ESI) Evaluation, Measurement, and Verification Report  – Commercial &amp; Industrial Databook</v>
      </c>
      <c r="B1" s="490"/>
      <c r="C1" s="490"/>
      <c r="D1" s="490"/>
      <c r="E1" s="490"/>
      <c r="F1" s="490"/>
      <c r="G1" s="490"/>
      <c r="H1" s="490"/>
      <c r="I1" s="490"/>
      <c r="J1" s="490"/>
    </row>
    <row r="2" spans="1:10" ht="35.25" customHeight="1">
      <c r="A2" s="528"/>
      <c r="B2" s="528"/>
      <c r="C2" s="528"/>
      <c r="D2" s="528"/>
      <c r="E2" s="528"/>
      <c r="F2" s="528"/>
      <c r="G2" s="528"/>
      <c r="H2" s="528"/>
      <c r="I2" s="528"/>
      <c r="J2" s="528"/>
    </row>
    <row r="3" spans="1:10">
      <c r="A3" s="529"/>
      <c r="B3" s="529"/>
      <c r="C3" s="529"/>
      <c r="D3" s="529"/>
      <c r="E3" s="529"/>
      <c r="F3" s="529"/>
      <c r="G3" s="529"/>
      <c r="H3" s="529"/>
      <c r="I3" s="529"/>
      <c r="J3" s="529"/>
    </row>
    <row r="4" spans="1:10" ht="30" customHeight="1">
      <c r="A4" s="502" t="s">
        <v>215</v>
      </c>
      <c r="B4" s="502"/>
      <c r="C4" s="502"/>
      <c r="D4" s="502"/>
      <c r="E4" s="502"/>
      <c r="F4" s="502"/>
      <c r="G4" s="502"/>
      <c r="H4" s="200"/>
      <c r="I4" s="200"/>
      <c r="J4" s="103"/>
    </row>
    <row r="5" spans="1:10" ht="15.75">
      <c r="A5" s="503" t="s">
        <v>98</v>
      </c>
      <c r="B5" s="503"/>
      <c r="C5" s="503"/>
      <c r="D5" s="503"/>
      <c r="E5" s="503"/>
      <c r="F5" s="503"/>
      <c r="G5" s="503"/>
      <c r="H5" s="200"/>
      <c r="I5" s="200"/>
      <c r="J5" s="103"/>
    </row>
    <row r="6" spans="1:10" ht="12.75" customHeight="1">
      <c r="A6" s="503"/>
      <c r="B6" s="503"/>
      <c r="C6" s="503"/>
      <c r="D6" s="503"/>
      <c r="E6" s="503"/>
      <c r="F6" s="503"/>
      <c r="G6" s="503"/>
      <c r="H6" s="200"/>
      <c r="I6" s="200"/>
      <c r="J6" s="103"/>
    </row>
    <row r="7" spans="1:10" ht="12.75" customHeight="1">
      <c r="A7" s="504" t="s">
        <v>216</v>
      </c>
      <c r="B7" s="504"/>
      <c r="C7" s="504"/>
      <c r="D7" s="504"/>
      <c r="E7" s="504"/>
      <c r="F7" s="504"/>
      <c r="G7" s="504"/>
      <c r="H7" s="200"/>
      <c r="I7" s="200"/>
      <c r="J7" s="103"/>
    </row>
    <row r="8" spans="1:10" ht="12.75" customHeight="1">
      <c r="A8" s="195"/>
      <c r="B8" s="195"/>
      <c r="C8" s="195"/>
      <c r="D8" s="195"/>
      <c r="E8" s="195"/>
      <c r="F8" s="195"/>
      <c r="G8" s="195"/>
      <c r="H8" s="200"/>
      <c r="I8" s="200"/>
      <c r="J8" s="103"/>
    </row>
    <row r="9" spans="1:10" s="112" customFormat="1">
      <c r="A9" s="459" t="s">
        <v>239</v>
      </c>
      <c r="B9" s="459"/>
      <c r="C9" s="459"/>
      <c r="D9" s="459"/>
      <c r="E9" s="459"/>
      <c r="F9" s="459"/>
      <c r="G9" s="459"/>
      <c r="H9" s="200"/>
      <c r="I9" s="200"/>
      <c r="J9" s="103"/>
    </row>
    <row r="10" spans="1:10" s="112" customFormat="1" ht="13.5" thickBot="1">
      <c r="A10" s="262"/>
      <c r="B10" s="516" t="s">
        <v>12</v>
      </c>
      <c r="C10" s="517"/>
      <c r="D10" s="518"/>
      <c r="E10" s="512" t="s">
        <v>13</v>
      </c>
      <c r="F10" s="513"/>
      <c r="G10" s="513"/>
      <c r="H10" s="200"/>
      <c r="I10" s="200"/>
      <c r="J10" s="141"/>
    </row>
    <row r="11" spans="1:10" s="112" customFormat="1" ht="26.25" thickBot="1">
      <c r="A11" s="267"/>
      <c r="B11" s="268" t="s">
        <v>99</v>
      </c>
      <c r="C11" s="265" t="s">
        <v>100</v>
      </c>
      <c r="D11" s="266" t="s">
        <v>101</v>
      </c>
      <c r="E11" s="264" t="s">
        <v>102</v>
      </c>
      <c r="F11" s="264" t="s">
        <v>100</v>
      </c>
      <c r="G11" s="264" t="s">
        <v>217</v>
      </c>
      <c r="H11" s="200"/>
      <c r="I11" s="200"/>
      <c r="J11" s="142"/>
    </row>
    <row r="12" spans="1:10" s="112" customFormat="1">
      <c r="A12" s="79" t="s">
        <v>103</v>
      </c>
      <c r="B12" s="436">
        <v>25058</v>
      </c>
      <c r="C12" s="435">
        <v>25058</v>
      </c>
      <c r="D12" s="434">
        <f>C12/B12</f>
        <v>1</v>
      </c>
      <c r="E12" s="130">
        <f>'MEEIA 3 Targets'!G8</f>
        <v>19454539.392000027</v>
      </c>
      <c r="F12" s="130">
        <f>C12*D44</f>
        <v>19445.008000000002</v>
      </c>
      <c r="G12" s="384">
        <f>F12/E12</f>
        <v>9.9951006848283713E-4</v>
      </c>
      <c r="H12" s="200"/>
      <c r="I12" s="200"/>
      <c r="J12" s="154"/>
    </row>
    <row r="13" spans="1:10" s="112" customFormat="1">
      <c r="A13" s="79" t="s">
        <v>104</v>
      </c>
      <c r="B13" s="433">
        <v>3.9293</v>
      </c>
      <c r="C13" s="230">
        <v>3.9293</v>
      </c>
      <c r="D13" s="434">
        <f>C13/B13</f>
        <v>1</v>
      </c>
      <c r="E13" s="164">
        <f>'MEEIA 3 Targets'!G16</f>
        <v>181.95839999999995</v>
      </c>
      <c r="F13" s="164">
        <f>C13*D44</f>
        <v>3.0491368000000003</v>
      </c>
      <c r="G13" s="384">
        <f>F13/E13</f>
        <v>1.6757329147761253E-2</v>
      </c>
      <c r="H13" s="200"/>
      <c r="I13" s="200"/>
      <c r="J13" s="142"/>
    </row>
    <row r="14" spans="1:10" s="112" customFormat="1">
      <c r="A14" s="70"/>
      <c r="B14" s="130"/>
      <c r="C14" s="130"/>
      <c r="D14" s="330"/>
      <c r="E14" s="164"/>
      <c r="F14" s="164"/>
      <c r="G14" s="90"/>
      <c r="H14" s="200"/>
      <c r="I14" s="200"/>
      <c r="J14" s="142"/>
    </row>
    <row r="15" spans="1:10" s="112" customFormat="1">
      <c r="A15" s="118" t="s">
        <v>105</v>
      </c>
      <c r="B15" s="130"/>
      <c r="C15" s="130"/>
      <c r="D15" s="90"/>
      <c r="E15" s="200"/>
      <c r="F15" s="200"/>
      <c r="G15" s="200"/>
      <c r="H15" s="200"/>
      <c r="I15" s="200"/>
      <c r="J15" s="141"/>
    </row>
    <row r="16" spans="1:10" s="112" customFormat="1">
      <c r="A16" s="118"/>
      <c r="B16" s="130"/>
      <c r="C16" s="130"/>
      <c r="D16" s="90"/>
      <c r="E16" s="200"/>
      <c r="F16" s="200"/>
      <c r="G16" s="200"/>
      <c r="H16" s="200"/>
      <c r="I16" s="200"/>
      <c r="J16" s="141"/>
    </row>
    <row r="17" spans="1:10" s="112" customFormat="1">
      <c r="A17" s="459" t="s">
        <v>172</v>
      </c>
      <c r="B17" s="459"/>
      <c r="C17" s="459"/>
      <c r="D17" s="459"/>
      <c r="E17" s="459"/>
      <c r="F17" s="459"/>
      <c r="G17" s="459"/>
      <c r="H17" s="200"/>
      <c r="I17" s="200"/>
      <c r="J17" s="141"/>
    </row>
    <row r="18" spans="1:10" s="112" customFormat="1" ht="13.5" thickBot="1">
      <c r="A18" s="262"/>
      <c r="B18" s="516" t="s">
        <v>12</v>
      </c>
      <c r="C18" s="517"/>
      <c r="D18" s="518"/>
      <c r="E18" s="512" t="s">
        <v>13</v>
      </c>
      <c r="F18" s="513"/>
      <c r="G18" s="513"/>
      <c r="H18" s="200"/>
      <c r="I18" s="200"/>
      <c r="J18" s="141"/>
    </row>
    <row r="19" spans="1:10" s="112" customFormat="1" ht="26.25" thickBot="1">
      <c r="A19" s="267"/>
      <c r="B19" s="268" t="s">
        <v>99</v>
      </c>
      <c r="C19" s="265" t="s">
        <v>100</v>
      </c>
      <c r="D19" s="266" t="s">
        <v>101</v>
      </c>
      <c r="E19" s="264" t="s">
        <v>102</v>
      </c>
      <c r="F19" s="264" t="s">
        <v>100</v>
      </c>
      <c r="G19" s="264" t="s">
        <v>217</v>
      </c>
      <c r="H19" s="200"/>
      <c r="I19" s="200"/>
      <c r="J19" s="141"/>
    </row>
    <row r="20" spans="1:10" s="112" customFormat="1">
      <c r="A20" s="79" t="s">
        <v>103</v>
      </c>
      <c r="B20" s="40">
        <f>'PY1 - Evergy Metro'!C13+'PY2 - Evergy Metro'!C13+B12</f>
        <v>25058</v>
      </c>
      <c r="C20" s="40">
        <f>'PY1 - Evergy Metro'!D13+'PY2 - Evergy Metro'!D13+C12</f>
        <v>25058</v>
      </c>
      <c r="D20" s="131">
        <f>C20/B20</f>
        <v>1</v>
      </c>
      <c r="E20" s="130">
        <f>'MEEIA 3 Targets'!G8</f>
        <v>19454539.392000027</v>
      </c>
      <c r="F20" s="40">
        <f>'PY1 - Evergy Metro'!G13+'PY2 - Evergy Metro'!G13+F12</f>
        <v>19445.008000000002</v>
      </c>
      <c r="G20" s="384">
        <f>F20/E20</f>
        <v>9.9951006848283713E-4</v>
      </c>
      <c r="H20" s="200"/>
      <c r="I20" s="200"/>
      <c r="J20" s="141"/>
    </row>
    <row r="21" spans="1:10" s="112" customFormat="1">
      <c r="A21" s="79" t="s">
        <v>104</v>
      </c>
      <c r="B21" s="40">
        <f>'PY1 - Evergy Metro'!C24+'PY2 - Evergy Metro'!C24+B13</f>
        <v>3.9293</v>
      </c>
      <c r="C21" s="40">
        <f>'PY1 - Evergy Metro'!D24+'PY2 - Evergy Metro'!D24+C13</f>
        <v>3.9293</v>
      </c>
      <c r="D21" s="131">
        <f>C21/B21</f>
        <v>1</v>
      </c>
      <c r="E21" s="164">
        <f>'MEEIA 3 Targets'!G16</f>
        <v>181.95839999999995</v>
      </c>
      <c r="F21" s="40">
        <f>'PY1 - Evergy Metro'!G24+'PY2 - Evergy Metro'!G24+F13</f>
        <v>3.0491368000000003</v>
      </c>
      <c r="G21" s="384">
        <f>F21/E21</f>
        <v>1.6757329147761253E-2</v>
      </c>
      <c r="H21" s="200"/>
      <c r="I21" s="200"/>
      <c r="J21" s="141"/>
    </row>
    <row r="22" spans="1:10" s="112" customFormat="1">
      <c r="A22" s="70"/>
      <c r="B22" s="130"/>
      <c r="C22" s="130"/>
      <c r="D22" s="330"/>
      <c r="E22" s="164"/>
      <c r="F22" s="164"/>
      <c r="G22" s="90"/>
      <c r="H22" s="200"/>
      <c r="I22" s="200"/>
      <c r="J22" s="141"/>
    </row>
    <row r="23" spans="1:10" s="112" customFormat="1">
      <c r="A23" s="495" t="s">
        <v>218</v>
      </c>
      <c r="B23" s="495"/>
      <c r="C23" s="495"/>
      <c r="D23" s="495"/>
      <c r="E23" s="495"/>
      <c r="F23" s="495"/>
      <c r="G23" s="495"/>
      <c r="H23" s="200"/>
      <c r="I23" s="200"/>
      <c r="J23" s="141"/>
    </row>
    <row r="24" spans="1:10" s="112" customFormat="1">
      <c r="A24" s="118" t="s">
        <v>105</v>
      </c>
      <c r="B24" s="130"/>
      <c r="C24" s="130"/>
      <c r="D24" s="90"/>
      <c r="E24" s="200"/>
      <c r="F24" s="200"/>
      <c r="G24" s="200"/>
      <c r="H24" s="200"/>
      <c r="I24" s="200"/>
      <c r="J24" s="141"/>
    </row>
    <row r="25" spans="1:10" s="112" customFormat="1">
      <c r="A25" s="118"/>
      <c r="B25" s="130"/>
      <c r="C25" s="130"/>
      <c r="D25" s="90"/>
      <c r="E25" s="200"/>
      <c r="F25" s="200"/>
      <c r="G25" s="200"/>
      <c r="H25" s="200"/>
      <c r="I25" s="200"/>
      <c r="J25" s="141"/>
    </row>
    <row r="26" spans="1:10" s="112" customFormat="1">
      <c r="A26" s="459" t="s">
        <v>238</v>
      </c>
      <c r="B26" s="459"/>
      <c r="C26" s="459"/>
      <c r="D26" s="459"/>
      <c r="E26" s="459"/>
      <c r="F26" s="459"/>
      <c r="G26" s="459"/>
      <c r="H26" s="200"/>
      <c r="I26" s="200"/>
      <c r="J26" s="103"/>
    </row>
    <row r="27" spans="1:10" s="112" customFormat="1" ht="13.5" thickBot="1">
      <c r="A27" s="262"/>
      <c r="B27" s="516" t="s">
        <v>12</v>
      </c>
      <c r="C27" s="517"/>
      <c r="D27" s="518"/>
      <c r="E27" s="512" t="s">
        <v>13</v>
      </c>
      <c r="F27" s="513"/>
      <c r="G27" s="513"/>
      <c r="H27" s="200"/>
      <c r="I27" s="200"/>
      <c r="J27" s="141"/>
    </row>
    <row r="28" spans="1:10" s="112" customFormat="1" ht="26.25" thickBot="1">
      <c r="A28" s="267"/>
      <c r="B28" s="268" t="s">
        <v>99</v>
      </c>
      <c r="C28" s="265" t="s">
        <v>100</v>
      </c>
      <c r="D28" s="266" t="s">
        <v>101</v>
      </c>
      <c r="E28" s="264" t="s">
        <v>102</v>
      </c>
      <c r="F28" s="264" t="s">
        <v>100</v>
      </c>
      <c r="G28" s="264" t="s">
        <v>217</v>
      </c>
      <c r="H28" s="200"/>
      <c r="I28" s="200"/>
      <c r="J28" s="142"/>
    </row>
    <row r="29" spans="1:10" s="112" customFormat="1">
      <c r="A29" s="79" t="s">
        <v>103</v>
      </c>
      <c r="B29" s="325">
        <v>337632</v>
      </c>
      <c r="C29" s="326">
        <v>342926.73569198948</v>
      </c>
      <c r="D29" s="131">
        <f>C29/B29</f>
        <v>1.0156819723604087</v>
      </c>
      <c r="E29" s="130">
        <f>'MEEIA 3 Targets'!G26</f>
        <v>20470674.240000032</v>
      </c>
      <c r="F29" s="130">
        <f>C29*D44</f>
        <v>266111.14689698385</v>
      </c>
      <c r="G29" s="384">
        <f>F29/E29</f>
        <v>1.2999627846990908E-2</v>
      </c>
      <c r="H29" s="181"/>
      <c r="I29" s="183"/>
      <c r="J29" s="154"/>
    </row>
    <row r="30" spans="1:10" s="112" customFormat="1">
      <c r="A30" s="79" t="s">
        <v>104</v>
      </c>
      <c r="B30" s="327">
        <v>52.943300000000001</v>
      </c>
      <c r="C30" s="130">
        <v>46.055161924790404</v>
      </c>
      <c r="D30" s="131">
        <f>C30/B30</f>
        <v>0.86989594386429259</v>
      </c>
      <c r="E30" s="130">
        <f>'MEEIA 3 Targets'!G34</f>
        <v>227.44799999999998</v>
      </c>
      <c r="F30" s="164">
        <f>C30*D44</f>
        <v>35.738805653637357</v>
      </c>
      <c r="G30" s="384">
        <f>F30/E30</f>
        <v>0.15712956655427773</v>
      </c>
      <c r="H30" s="182"/>
      <c r="I30" s="183"/>
      <c r="J30" s="142"/>
    </row>
    <row r="31" spans="1:10" ht="15">
      <c r="I31" s="432"/>
      <c r="J31" s="100"/>
    </row>
    <row r="32" spans="1:10">
      <c r="A32" s="118" t="s">
        <v>105</v>
      </c>
      <c r="I32" s="432"/>
      <c r="J32" s="147"/>
    </row>
    <row r="33" spans="1:10">
      <c r="I33" s="432"/>
      <c r="J33" s="147"/>
    </row>
    <row r="34" spans="1:10">
      <c r="A34" s="459" t="s">
        <v>107</v>
      </c>
      <c r="B34" s="459"/>
      <c r="C34" s="459"/>
      <c r="D34" s="459"/>
      <c r="E34" s="459"/>
      <c r="F34" s="459"/>
      <c r="G34" s="459"/>
    </row>
    <row r="35" spans="1:10" ht="13.5" thickBot="1">
      <c r="A35" s="262"/>
      <c r="B35" s="516" t="s">
        <v>12</v>
      </c>
      <c r="C35" s="517"/>
      <c r="D35" s="518"/>
      <c r="E35" s="512" t="s">
        <v>13</v>
      </c>
      <c r="F35" s="513"/>
      <c r="G35" s="513"/>
    </row>
    <row r="36" spans="1:10" ht="26.25" thickBot="1">
      <c r="A36" s="267"/>
      <c r="B36" s="268" t="s">
        <v>99</v>
      </c>
      <c r="C36" s="265" t="s">
        <v>100</v>
      </c>
      <c r="D36" s="266" t="s">
        <v>101</v>
      </c>
      <c r="E36" s="264" t="s">
        <v>102</v>
      </c>
      <c r="F36" s="264" t="s">
        <v>100</v>
      </c>
      <c r="G36" s="264" t="s">
        <v>217</v>
      </c>
    </row>
    <row r="37" spans="1:10">
      <c r="A37" s="79" t="s">
        <v>103</v>
      </c>
      <c r="B37" s="40">
        <f>'PY1 - Evergy MO West'!C13+'PY2 - Evergy MO West'!C13+B29</f>
        <v>805427</v>
      </c>
      <c r="C37" s="40">
        <f>'PY1 - Evergy MO West'!D13+'PY2 - Evergy MO West'!D13+C29</f>
        <v>793289.73569198954</v>
      </c>
      <c r="D37" s="131">
        <f>C37/B37</f>
        <v>0.98493064634285854</v>
      </c>
      <c r="E37" s="130">
        <f>'MEEIA 3 Targets'!G26</f>
        <v>20470674.240000032</v>
      </c>
      <c r="F37" s="40">
        <f>'PY1 - Evergy MO West'!G13+'PY2 - Evergy MO West'!G13+F29</f>
        <v>716474.14689698385</v>
      </c>
      <c r="G37" s="384">
        <f>F37/E37</f>
        <v>3.5000026794280263E-2</v>
      </c>
    </row>
    <row r="38" spans="1:10">
      <c r="A38" s="79" t="s">
        <v>104</v>
      </c>
      <c r="B38" s="40">
        <f>'PY1 - Evergy MO West'!C24+'PY2 - Evergy MO West'!C24+B30</f>
        <v>126.44329999999999</v>
      </c>
      <c r="C38" s="40">
        <f>'PY1 - Evergy MO West'!D24+'PY2 - Evergy MO West'!D24+C30</f>
        <v>112.36516192479041</v>
      </c>
      <c r="D38" s="131">
        <f>C38/B38</f>
        <v>0.88866046619148997</v>
      </c>
      <c r="E38" s="130">
        <f>'MEEIA 3 Targets'!G34</f>
        <v>227.44799999999998</v>
      </c>
      <c r="F38" s="40">
        <f>'PY1 - Evergy MO West'!G24+'PY2 - Evergy MO West'!G24+F30</f>
        <v>102.04880565363736</v>
      </c>
      <c r="G38" s="384">
        <f>F38/E38</f>
        <v>0.4486687315502329</v>
      </c>
    </row>
    <row r="40" spans="1:10">
      <c r="A40" s="118" t="s">
        <v>105</v>
      </c>
    </row>
    <row r="41" spans="1:10">
      <c r="A41" s="118"/>
      <c r="E41" s="376"/>
      <c r="F41" s="376"/>
      <c r="G41" s="376"/>
      <c r="H41" s="376"/>
    </row>
    <row r="42" spans="1:10">
      <c r="A42" s="511" t="s">
        <v>108</v>
      </c>
      <c r="B42" s="511"/>
      <c r="C42" s="511"/>
      <c r="D42" s="511"/>
      <c r="E42" s="383"/>
      <c r="F42" s="383"/>
      <c r="G42" s="383"/>
      <c r="H42" s="383"/>
    </row>
    <row r="43" spans="1:10" ht="26.25" thickBot="1">
      <c r="A43" s="269" t="s">
        <v>52</v>
      </c>
      <c r="B43" s="390" t="s">
        <v>53</v>
      </c>
      <c r="C43" s="390" t="s">
        <v>54</v>
      </c>
      <c r="D43" s="253" t="s">
        <v>55</v>
      </c>
      <c r="E43" s="377"/>
      <c r="F43" s="377"/>
      <c r="G43" s="377"/>
      <c r="H43" s="377"/>
    </row>
    <row r="44" spans="1:10" ht="13.5" thickTop="1">
      <c r="A44" s="374">
        <v>0.23899999999999999</v>
      </c>
      <c r="B44" s="386">
        <v>0</v>
      </c>
      <c r="C44" s="386">
        <v>1.4999999999999999E-2</v>
      </c>
      <c r="D44" s="375">
        <f>1-A44+B44+C44</f>
        <v>0.77600000000000002</v>
      </c>
      <c r="E44" s="376"/>
      <c r="F44" s="378"/>
      <c r="G44" s="378"/>
      <c r="H44" s="379"/>
    </row>
    <row r="45" spans="1:10">
      <c r="A45" s="201"/>
      <c r="B45" s="201"/>
      <c r="C45" s="201"/>
      <c r="D45" s="132"/>
      <c r="E45" s="380"/>
      <c r="F45" s="380"/>
      <c r="G45" s="380"/>
      <c r="H45" s="381"/>
    </row>
    <row r="46" spans="1:10">
      <c r="A46" s="118" t="s">
        <v>279</v>
      </c>
      <c r="B46" s="201"/>
      <c r="C46" s="201"/>
      <c r="D46" s="201"/>
      <c r="E46" s="382"/>
      <c r="F46" s="380"/>
      <c r="G46" s="380"/>
      <c r="H46" s="380"/>
    </row>
    <row r="48" spans="1:10">
      <c r="A48" s="511" t="s">
        <v>110</v>
      </c>
      <c r="B48" s="511"/>
      <c r="C48" s="511"/>
      <c r="D48" s="511"/>
      <c r="E48" s="511"/>
      <c r="F48" s="511"/>
      <c r="G48" s="200"/>
      <c r="H48" s="200"/>
    </row>
    <row r="49" spans="1:8" ht="39" thickBot="1">
      <c r="A49" s="267" t="s">
        <v>111</v>
      </c>
      <c r="B49" s="264" t="s">
        <v>173</v>
      </c>
      <c r="C49" s="272" t="s">
        <v>113</v>
      </c>
      <c r="D49" s="272" t="s">
        <v>114</v>
      </c>
      <c r="E49" s="272" t="s">
        <v>115</v>
      </c>
      <c r="F49" s="272" t="s">
        <v>116</v>
      </c>
      <c r="G49" s="272" t="s">
        <v>117</v>
      </c>
      <c r="H49" s="272" t="s">
        <v>118</v>
      </c>
    </row>
    <row r="50" spans="1:8">
      <c r="A50" s="159" t="s">
        <v>219</v>
      </c>
      <c r="B50" s="218">
        <v>2</v>
      </c>
      <c r="C50" s="218">
        <v>25058</v>
      </c>
      <c r="D50" s="218">
        <v>25058</v>
      </c>
      <c r="E50" s="219">
        <f>D50/$D$51</f>
        <v>1</v>
      </c>
      <c r="F50" s="220">
        <v>3.9293</v>
      </c>
      <c r="G50" s="220">
        <v>3.9293</v>
      </c>
      <c r="H50" s="219">
        <f>G50/$G$51</f>
        <v>1</v>
      </c>
    </row>
    <row r="51" spans="1:8" ht="13.5" thickBot="1">
      <c r="A51" s="217" t="s">
        <v>125</v>
      </c>
      <c r="B51" s="221">
        <f t="shared" ref="B51:H51" si="0">SUM(B50:B50)</f>
        <v>2</v>
      </c>
      <c r="C51" s="221">
        <f t="shared" si="0"/>
        <v>25058</v>
      </c>
      <c r="D51" s="221">
        <f t="shared" si="0"/>
        <v>25058</v>
      </c>
      <c r="E51" s="277">
        <f t="shared" si="0"/>
        <v>1</v>
      </c>
      <c r="F51" s="224">
        <f t="shared" si="0"/>
        <v>3.9293</v>
      </c>
      <c r="G51" s="224">
        <f t="shared" si="0"/>
        <v>3.9293</v>
      </c>
      <c r="H51" s="223">
        <f t="shared" si="0"/>
        <v>1</v>
      </c>
    </row>
    <row r="52" spans="1:8" ht="13.5" thickTop="1">
      <c r="A52" s="197"/>
      <c r="B52" s="160"/>
      <c r="C52" s="160"/>
      <c r="D52" s="128"/>
      <c r="E52" s="161"/>
      <c r="F52" s="128"/>
      <c r="G52" s="144"/>
      <c r="H52" s="144"/>
    </row>
    <row r="53" spans="1:8">
      <c r="A53" s="118" t="s">
        <v>105</v>
      </c>
      <c r="B53" s="126"/>
      <c r="C53" s="121"/>
      <c r="D53" s="121"/>
      <c r="E53" s="121"/>
      <c r="F53" s="121"/>
      <c r="G53" s="144"/>
      <c r="H53" s="144"/>
    </row>
    <row r="54" spans="1:8">
      <c r="A54" s="118"/>
      <c r="B54" s="126"/>
      <c r="C54" s="121"/>
      <c r="D54" s="121"/>
      <c r="E54" s="121"/>
      <c r="F54" s="121"/>
      <c r="G54" s="144"/>
      <c r="H54" s="144"/>
    </row>
    <row r="55" spans="1:8">
      <c r="A55" s="511" t="s">
        <v>126</v>
      </c>
      <c r="B55" s="511"/>
      <c r="C55" s="511"/>
      <c r="D55" s="511"/>
      <c r="E55" s="511"/>
      <c r="F55" s="511"/>
      <c r="G55" s="200"/>
      <c r="H55" s="200"/>
    </row>
    <row r="56" spans="1:8" ht="39" thickBot="1">
      <c r="A56" s="267" t="s">
        <v>111</v>
      </c>
      <c r="B56" s="264" t="s">
        <v>173</v>
      </c>
      <c r="C56" s="272" t="s">
        <v>113</v>
      </c>
      <c r="D56" s="272" t="s">
        <v>114</v>
      </c>
      <c r="E56" s="272" t="s">
        <v>115</v>
      </c>
      <c r="F56" s="272" t="s">
        <v>116</v>
      </c>
      <c r="G56" s="272" t="s">
        <v>117</v>
      </c>
      <c r="H56" s="272" t="s">
        <v>118</v>
      </c>
    </row>
    <row r="57" spans="1:8">
      <c r="A57" s="159" t="s">
        <v>219</v>
      </c>
      <c r="B57" s="218">
        <v>1</v>
      </c>
      <c r="C57" s="218">
        <v>337632</v>
      </c>
      <c r="D57" s="218">
        <v>342926.73569198948</v>
      </c>
      <c r="E57" s="222">
        <f>D57/$D$58</f>
        <v>1</v>
      </c>
      <c r="F57" s="220">
        <v>52.943300000000001</v>
      </c>
      <c r="G57" s="220">
        <v>46.055161924790404</v>
      </c>
      <c r="H57" s="222">
        <f>G57/$G$58</f>
        <v>1</v>
      </c>
    </row>
    <row r="58" spans="1:8" ht="13.5" thickBot="1">
      <c r="A58" s="217" t="s">
        <v>125</v>
      </c>
      <c r="B58" s="221">
        <f t="shared" ref="B58:H58" si="1">SUM(B57:B57)</f>
        <v>1</v>
      </c>
      <c r="C58" s="221">
        <f t="shared" si="1"/>
        <v>337632</v>
      </c>
      <c r="D58" s="221">
        <f t="shared" si="1"/>
        <v>342926.73569198948</v>
      </c>
      <c r="E58" s="223">
        <f t="shared" si="1"/>
        <v>1</v>
      </c>
      <c r="F58" s="224">
        <f t="shared" si="1"/>
        <v>52.943300000000001</v>
      </c>
      <c r="G58" s="224">
        <f t="shared" si="1"/>
        <v>46.055161924790404</v>
      </c>
      <c r="H58" s="223">
        <f t="shared" si="1"/>
        <v>1</v>
      </c>
    </row>
    <row r="59" spans="1:8" ht="13.5" thickTop="1">
      <c r="A59" s="197"/>
      <c r="B59" s="160"/>
      <c r="C59" s="160"/>
      <c r="D59" s="128"/>
      <c r="E59" s="161"/>
      <c r="F59" s="128"/>
      <c r="G59" s="144"/>
      <c r="H59" s="144"/>
    </row>
  </sheetData>
  <mergeCells count="23">
    <mergeCell ref="A55:F55"/>
    <mergeCell ref="A34:G34"/>
    <mergeCell ref="B35:D35"/>
    <mergeCell ref="E35:G35"/>
    <mergeCell ref="A42:D42"/>
    <mergeCell ref="A48:F48"/>
    <mergeCell ref="A26:G26"/>
    <mergeCell ref="B27:D27"/>
    <mergeCell ref="E27:G27"/>
    <mergeCell ref="A17:G17"/>
    <mergeCell ref="B18:D18"/>
    <mergeCell ref="E18:G18"/>
    <mergeCell ref="A23:G23"/>
    <mergeCell ref="A1:J1"/>
    <mergeCell ref="B10:D10"/>
    <mergeCell ref="E10:G10"/>
    <mergeCell ref="A5:G5"/>
    <mergeCell ref="A2:J2"/>
    <mergeCell ref="A3:J3"/>
    <mergeCell ref="A4:G4"/>
    <mergeCell ref="A6:G6"/>
    <mergeCell ref="A7:G7"/>
    <mergeCell ref="A9:G9"/>
  </mergeCells>
  <pageMargins left="0.7" right="0.7" top="0.75" bottom="0.75" header="0.3" footer="0.3"/>
  <pageSetup scale="55" orientation="landscape" verticalDpi="200" r:id="rId1"/>
  <headerFooter alignWithMargins="0">
    <oddFooter xml:space="preserve">&amp;R_x000D_&amp;1#&amp;"Calibri"&amp;10&amp;KA80000 Internal Use Only </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01"/>
  <sheetViews>
    <sheetView showGridLines="0" workbookViewId="0">
      <selection sqref="A1:T1"/>
    </sheetView>
  </sheetViews>
  <sheetFormatPr defaultColWidth="8.7109375" defaultRowHeight="12.75"/>
  <cols>
    <col min="1" max="1" width="49.7109375" customWidth="1"/>
    <col min="2" max="2" width="17.7109375" style="2" customWidth="1"/>
    <col min="3" max="3" width="17.5703125" style="23" customWidth="1"/>
    <col min="4" max="4" width="16.7109375" style="23" customWidth="1"/>
    <col min="5" max="6" width="17.7109375" style="23" customWidth="1"/>
    <col min="7" max="9" width="17.42578125" style="23" customWidth="1"/>
    <col min="10" max="11" width="15.28515625" style="23" customWidth="1"/>
    <col min="12" max="12" width="0.42578125" style="58" customWidth="1"/>
  </cols>
  <sheetData>
    <row r="1" spans="1:20" ht="13.35" customHeight="1">
      <c r="A1" s="490" t="str">
        <f>Cover!B8</f>
        <v>Evergy Services, Inc. (ESI) Evaluation, Measurement, and Verification Report  – Commercial &amp; Industrial Databook</v>
      </c>
      <c r="B1" s="490"/>
      <c r="C1" s="490"/>
      <c r="D1" s="490"/>
      <c r="E1" s="490"/>
      <c r="F1" s="490"/>
      <c r="G1" s="490"/>
      <c r="H1" s="490"/>
      <c r="I1" s="490"/>
      <c r="J1" s="490"/>
      <c r="K1" s="490"/>
      <c r="L1" s="490"/>
      <c r="M1" s="490"/>
      <c r="N1" s="490"/>
      <c r="O1" s="490"/>
      <c r="P1" s="490"/>
      <c r="Q1" s="490"/>
      <c r="R1" s="490"/>
      <c r="S1" s="490"/>
      <c r="T1" s="490"/>
    </row>
    <row r="2" spans="1:20" ht="35.25" customHeight="1">
      <c r="A2" s="491"/>
      <c r="B2" s="491"/>
      <c r="C2" s="491"/>
      <c r="D2" s="491"/>
      <c r="E2" s="491"/>
      <c r="F2" s="491"/>
      <c r="G2" s="491"/>
      <c r="H2" s="491"/>
      <c r="I2" s="491"/>
      <c r="J2" s="491"/>
      <c r="K2" s="491"/>
      <c r="L2" s="491"/>
    </row>
    <row r="3" spans="1:20">
      <c r="A3" s="492"/>
      <c r="B3" s="492"/>
      <c r="C3" s="492"/>
      <c r="D3" s="492"/>
      <c r="E3" s="492"/>
      <c r="F3" s="492"/>
      <c r="G3" s="492"/>
      <c r="H3" s="492"/>
      <c r="I3" s="492"/>
      <c r="J3" s="492"/>
      <c r="K3" s="492"/>
      <c r="L3" s="492"/>
    </row>
    <row r="4" spans="1:20" ht="30" customHeight="1">
      <c r="A4" s="502" t="s">
        <v>220</v>
      </c>
      <c r="B4" s="502"/>
      <c r="C4" s="502"/>
      <c r="D4" s="502"/>
      <c r="E4" s="502"/>
      <c r="F4" s="502"/>
      <c r="G4" s="502"/>
      <c r="H4" s="193"/>
      <c r="I4" s="193"/>
      <c r="J4" s="5"/>
      <c r="K4" s="5"/>
      <c r="L4" s="56"/>
    </row>
    <row r="5" spans="1:20" ht="15.75">
      <c r="A5" s="503" t="s">
        <v>98</v>
      </c>
      <c r="B5" s="503"/>
      <c r="C5" s="503"/>
      <c r="D5" s="503"/>
      <c r="E5" s="503"/>
      <c r="F5" s="503"/>
      <c r="G5" s="503"/>
      <c r="H5" s="195"/>
      <c r="I5" s="195"/>
      <c r="J5" s="5"/>
      <c r="K5" s="5"/>
      <c r="L5" s="56"/>
    </row>
    <row r="6" spans="1:20" ht="13.5" customHeight="1">
      <c r="A6" s="503"/>
      <c r="B6" s="503"/>
      <c r="C6" s="503"/>
      <c r="D6" s="503"/>
      <c r="E6" s="503"/>
      <c r="F6" s="503"/>
      <c r="G6" s="503"/>
      <c r="H6" s="195"/>
      <c r="I6" s="195"/>
      <c r="J6" s="5"/>
      <c r="K6" s="5"/>
      <c r="L6" s="56"/>
    </row>
    <row r="7" spans="1:20" ht="13.5" customHeight="1">
      <c r="A7" s="504" t="s">
        <v>31</v>
      </c>
      <c r="B7" s="504"/>
      <c r="C7" s="504"/>
      <c r="D7" s="504"/>
      <c r="E7" s="504"/>
      <c r="F7" s="504"/>
      <c r="G7" s="504"/>
      <c r="H7" s="199"/>
      <c r="I7" s="199"/>
      <c r="J7" s="5"/>
      <c r="K7" s="5"/>
      <c r="L7" s="56"/>
    </row>
    <row r="8" spans="1:20" ht="13.5" customHeight="1">
      <c r="A8" s="5"/>
      <c r="B8" s="5"/>
      <c r="C8" s="5"/>
      <c r="D8" s="5"/>
      <c r="E8" s="5"/>
      <c r="F8" s="5"/>
      <c r="G8" s="5"/>
      <c r="H8" s="5"/>
      <c r="I8" s="5"/>
      <c r="J8" s="5"/>
      <c r="K8" s="5"/>
      <c r="L8" s="56"/>
    </row>
    <row r="9" spans="1:20" ht="12.75" customHeight="1">
      <c r="A9" s="5"/>
      <c r="B9" s="5"/>
      <c r="C9" s="5"/>
      <c r="D9" s="5"/>
      <c r="E9" s="5"/>
      <c r="F9" s="5"/>
      <c r="G9" s="5"/>
      <c r="H9" s="5"/>
      <c r="I9" s="5"/>
      <c r="J9" s="5"/>
      <c r="K9" s="5"/>
      <c r="L9" s="56"/>
    </row>
    <row r="10" spans="1:20">
      <c r="A10" s="5"/>
      <c r="B10" s="5"/>
      <c r="C10" s="5"/>
      <c r="D10" s="5"/>
      <c r="E10" s="5"/>
      <c r="F10" s="5"/>
      <c r="G10" s="5"/>
      <c r="H10" s="5"/>
      <c r="I10" s="5"/>
      <c r="J10" s="5"/>
      <c r="K10" s="5"/>
      <c r="L10" s="109"/>
    </row>
    <row r="11" spans="1:20" ht="13.5" customHeight="1">
      <c r="A11" s="5"/>
      <c r="B11" s="5"/>
      <c r="C11" s="5"/>
      <c r="D11" s="5"/>
      <c r="E11" s="5"/>
      <c r="F11" s="5"/>
      <c r="G11" s="5"/>
      <c r="H11" s="5"/>
      <c r="I11" s="5"/>
      <c r="J11" s="5"/>
      <c r="K11" s="5"/>
      <c r="L11" s="110"/>
    </row>
    <row r="12" spans="1:20" ht="13.5" customHeight="1">
      <c r="A12" s="5"/>
      <c r="B12" s="5"/>
      <c r="C12" s="5"/>
      <c r="D12" s="5"/>
      <c r="E12" s="5"/>
      <c r="F12" s="5"/>
      <c r="G12" s="5"/>
      <c r="H12" s="5"/>
      <c r="I12" s="5"/>
      <c r="J12" s="5"/>
      <c r="K12" s="5"/>
      <c r="L12" s="57"/>
    </row>
    <row r="13" spans="1:20" ht="13.5" customHeight="1">
      <c r="A13" s="38"/>
      <c r="B13" s="75"/>
      <c r="C13" s="13"/>
      <c r="D13" s="75"/>
      <c r="E13" s="13"/>
      <c r="F13" s="75"/>
      <c r="G13" s="13"/>
      <c r="H13" s="13"/>
      <c r="I13" s="13"/>
      <c r="K13" s="5"/>
      <c r="L13" s="60"/>
    </row>
    <row r="14" spans="1:20" ht="13.5" customHeight="1">
      <c r="A14" s="38"/>
      <c r="B14" s="75"/>
      <c r="C14" s="13"/>
      <c r="D14" s="75"/>
      <c r="E14" s="13"/>
      <c r="F14" s="75"/>
      <c r="G14" s="13"/>
      <c r="H14" s="13"/>
      <c r="I14" s="13"/>
      <c r="K14" s="5"/>
      <c r="L14" s="60"/>
    </row>
    <row r="15" spans="1:20" ht="13.5" customHeight="1">
      <c r="A15" s="38"/>
      <c r="B15" s="75"/>
      <c r="C15" s="13"/>
      <c r="D15" s="75"/>
      <c r="E15" s="13"/>
      <c r="F15" s="75"/>
      <c r="G15" s="13"/>
      <c r="H15" s="13"/>
      <c r="I15" s="13"/>
      <c r="K15" s="5"/>
      <c r="L15" s="60"/>
    </row>
    <row r="16" spans="1:20">
      <c r="K16" s="5"/>
      <c r="L16" s="60"/>
    </row>
    <row r="17" spans="11:12">
      <c r="K17" s="5"/>
      <c r="L17" s="60"/>
    </row>
    <row r="18" spans="11:12">
      <c r="K18" s="5"/>
      <c r="L18" s="60"/>
    </row>
    <row r="19" spans="11:12">
      <c r="K19" s="5"/>
      <c r="L19" s="60"/>
    </row>
    <row r="20" spans="11:12">
      <c r="K20" s="5"/>
      <c r="L20" s="60"/>
    </row>
    <row r="21" spans="11:12">
      <c r="K21" s="5"/>
      <c r="L21" s="60"/>
    </row>
    <row r="22" spans="11:12">
      <c r="K22" s="5"/>
      <c r="L22" s="60"/>
    </row>
    <row r="23" spans="11:12">
      <c r="K23" s="5"/>
      <c r="L23" s="60"/>
    </row>
    <row r="24" spans="11:12">
      <c r="K24" s="5"/>
      <c r="L24" s="60"/>
    </row>
    <row r="25" spans="11:12">
      <c r="K25" s="5"/>
      <c r="L25" s="60"/>
    </row>
    <row r="26" spans="11:12">
      <c r="K26" s="5"/>
      <c r="L26" s="60"/>
    </row>
    <row r="27" spans="11:12">
      <c r="K27" s="5"/>
      <c r="L27" s="60"/>
    </row>
    <row r="28" spans="11:12">
      <c r="K28" s="5"/>
      <c r="L28" s="60"/>
    </row>
    <row r="29" spans="11:12">
      <c r="K29" s="5"/>
      <c r="L29" s="60"/>
    </row>
    <row r="30" spans="11:12">
      <c r="K30" s="5"/>
      <c r="L30" s="60"/>
    </row>
    <row r="31" spans="11:12">
      <c r="K31" s="5"/>
      <c r="L31" s="60"/>
    </row>
    <row r="32" spans="11:12">
      <c r="K32" s="5"/>
      <c r="L32" s="60"/>
    </row>
    <row r="33" spans="11:12">
      <c r="K33" s="5"/>
      <c r="L33" s="60"/>
    </row>
    <row r="34" spans="11:12">
      <c r="K34" s="5"/>
      <c r="L34" s="60"/>
    </row>
    <row r="35" spans="11:12">
      <c r="K35" s="5"/>
      <c r="L35" s="60"/>
    </row>
    <row r="36" spans="11:12">
      <c r="K36" s="5"/>
      <c r="L36" s="60"/>
    </row>
    <row r="37" spans="11:12">
      <c r="K37" s="5"/>
      <c r="L37" s="60"/>
    </row>
    <row r="38" spans="11:12">
      <c r="K38" s="5"/>
      <c r="L38" s="60"/>
    </row>
    <row r="39" spans="11:12">
      <c r="K39" s="5"/>
      <c r="L39" s="60"/>
    </row>
    <row r="40" spans="11:12">
      <c r="K40" s="5"/>
      <c r="L40" s="60"/>
    </row>
    <row r="41" spans="11:12">
      <c r="K41" s="5"/>
      <c r="L41" s="60"/>
    </row>
    <row r="42" spans="11:12">
      <c r="K42" s="5"/>
      <c r="L42" s="60"/>
    </row>
    <row r="43" spans="11:12">
      <c r="K43" s="5"/>
      <c r="L43" s="60"/>
    </row>
    <row r="44" spans="11:12">
      <c r="K44" s="5"/>
      <c r="L44" s="60"/>
    </row>
    <row r="45" spans="11:12">
      <c r="K45" s="5"/>
      <c r="L45" s="60"/>
    </row>
    <row r="46" spans="11:12">
      <c r="K46" s="5"/>
      <c r="L46" s="60"/>
    </row>
    <row r="47" spans="11:12">
      <c r="K47" s="5"/>
      <c r="L47" s="60"/>
    </row>
    <row r="48" spans="11:12">
      <c r="K48" s="5"/>
      <c r="L48" s="60"/>
    </row>
    <row r="49" spans="11:12">
      <c r="K49" s="5"/>
      <c r="L49" s="60"/>
    </row>
    <row r="50" spans="11:12">
      <c r="K50" s="5"/>
      <c r="L50" s="60"/>
    </row>
    <row r="51" spans="11:12">
      <c r="K51" s="5"/>
      <c r="L51" s="60"/>
    </row>
    <row r="52" spans="11:12">
      <c r="K52" s="5"/>
      <c r="L52" s="60"/>
    </row>
    <row r="53" spans="11:12">
      <c r="K53" s="5"/>
      <c r="L53" s="60"/>
    </row>
    <row r="54" spans="11:12">
      <c r="K54" s="5"/>
      <c r="L54" s="60"/>
    </row>
    <row r="55" spans="11:12">
      <c r="K55" s="5"/>
      <c r="L55" s="60"/>
    </row>
    <row r="56" spans="11:12">
      <c r="K56" s="5"/>
      <c r="L56" s="60"/>
    </row>
    <row r="57" spans="11:12">
      <c r="K57" s="5"/>
      <c r="L57" s="60"/>
    </row>
    <row r="58" spans="11:12">
      <c r="K58" s="5"/>
      <c r="L58" s="60"/>
    </row>
    <row r="59" spans="11:12">
      <c r="K59" s="5"/>
      <c r="L59" s="60"/>
    </row>
    <row r="60" spans="11:12">
      <c r="K60" s="5"/>
      <c r="L60" s="60"/>
    </row>
    <row r="61" spans="11:12">
      <c r="K61" s="5"/>
      <c r="L61" s="60"/>
    </row>
    <row r="62" spans="11:12">
      <c r="K62" s="5"/>
      <c r="L62" s="60"/>
    </row>
    <row r="63" spans="11:12">
      <c r="K63" s="5"/>
      <c r="L63" s="60"/>
    </row>
    <row r="64" spans="11:12">
      <c r="K64" s="5"/>
      <c r="L64" s="60"/>
    </row>
    <row r="65" spans="11:12">
      <c r="K65" s="5"/>
      <c r="L65" s="60"/>
    </row>
    <row r="66" spans="11:12">
      <c r="K66" s="5"/>
      <c r="L66" s="60"/>
    </row>
    <row r="67" spans="11:12">
      <c r="K67" s="5"/>
      <c r="L67" s="60"/>
    </row>
    <row r="68" spans="11:12">
      <c r="K68" s="5"/>
      <c r="L68" s="60"/>
    </row>
    <row r="69" spans="11:12">
      <c r="K69" s="5"/>
      <c r="L69" s="60"/>
    </row>
    <row r="70" spans="11:12">
      <c r="K70" s="5"/>
      <c r="L70" s="60"/>
    </row>
    <row r="71" spans="11:12">
      <c r="K71" s="5"/>
      <c r="L71" s="60"/>
    </row>
    <row r="72" spans="11:12">
      <c r="K72" s="5"/>
      <c r="L72" s="60"/>
    </row>
    <row r="73" spans="11:12">
      <c r="K73" s="5"/>
      <c r="L73" s="60"/>
    </row>
    <row r="74" spans="11:12">
      <c r="K74" s="5"/>
      <c r="L74" s="60"/>
    </row>
    <row r="75" spans="11:12">
      <c r="K75" s="5"/>
      <c r="L75" s="60"/>
    </row>
    <row r="76" spans="11:12">
      <c r="K76" s="5"/>
      <c r="L76" s="60"/>
    </row>
    <row r="77" spans="11:12">
      <c r="K77" s="5"/>
      <c r="L77" s="60"/>
    </row>
    <row r="78" spans="11:12">
      <c r="K78" s="5"/>
      <c r="L78" s="60"/>
    </row>
    <row r="79" spans="11:12">
      <c r="K79" s="5"/>
      <c r="L79" s="60"/>
    </row>
    <row r="80" spans="11:12">
      <c r="K80" s="5"/>
      <c r="L80" s="60"/>
    </row>
    <row r="81" spans="11:12">
      <c r="K81" s="5"/>
      <c r="L81" s="60"/>
    </row>
    <row r="82" spans="11:12">
      <c r="K82" s="5"/>
      <c r="L82" s="60"/>
    </row>
    <row r="83" spans="11:12">
      <c r="K83" s="5"/>
      <c r="L83" s="60"/>
    </row>
    <row r="84" spans="11:12">
      <c r="K84" s="5"/>
      <c r="L84" s="60"/>
    </row>
    <row r="85" spans="11:12">
      <c r="K85" s="5"/>
      <c r="L85" s="60"/>
    </row>
    <row r="86" spans="11:12">
      <c r="K86" s="5"/>
      <c r="L86" s="60"/>
    </row>
    <row r="87" spans="11:12">
      <c r="K87" s="5"/>
      <c r="L87" s="60"/>
    </row>
    <row r="88" spans="11:12">
      <c r="K88" s="5"/>
      <c r="L88" s="60"/>
    </row>
    <row r="89" spans="11:12">
      <c r="K89" s="5"/>
      <c r="L89" s="60"/>
    </row>
    <row r="90" spans="11:12">
      <c r="K90" s="5"/>
      <c r="L90" s="60"/>
    </row>
    <row r="91" spans="11:12">
      <c r="K91" s="5"/>
      <c r="L91" s="60"/>
    </row>
    <row r="92" spans="11:12">
      <c r="K92" s="5"/>
      <c r="L92" s="60"/>
    </row>
    <row r="93" spans="11:12">
      <c r="K93" s="5"/>
      <c r="L93" s="60"/>
    </row>
    <row r="94" spans="11:12">
      <c r="K94" s="5"/>
      <c r="L94" s="60"/>
    </row>
    <row r="95" spans="11:12">
      <c r="K95" s="5"/>
      <c r="L95" s="60"/>
    </row>
    <row r="96" spans="11:12">
      <c r="K96" s="5"/>
      <c r="L96" s="60"/>
    </row>
    <row r="97" spans="11:12">
      <c r="K97" s="5"/>
      <c r="L97" s="60"/>
    </row>
    <row r="98" spans="11:12">
      <c r="K98" s="5"/>
      <c r="L98" s="60"/>
    </row>
    <row r="99" spans="11:12">
      <c r="K99" s="5"/>
      <c r="L99" s="60"/>
    </row>
    <row r="100" spans="11:12">
      <c r="K100" s="5"/>
      <c r="L100" s="60"/>
    </row>
    <row r="101" spans="11:12">
      <c r="K101" s="5"/>
      <c r="L101" s="60"/>
    </row>
    <row r="102" spans="11:12">
      <c r="K102" s="5"/>
      <c r="L102" s="60"/>
    </row>
    <row r="103" spans="11:12">
      <c r="K103" s="5"/>
      <c r="L103" s="60"/>
    </row>
    <row r="104" spans="11:12">
      <c r="K104" s="5"/>
      <c r="L104" s="60"/>
    </row>
    <row r="105" spans="11:12">
      <c r="K105" s="5"/>
      <c r="L105" s="60"/>
    </row>
    <row r="106" spans="11:12">
      <c r="K106" s="5"/>
      <c r="L106" s="60"/>
    </row>
    <row r="107" spans="11:12">
      <c r="K107" s="5"/>
      <c r="L107" s="60"/>
    </row>
    <row r="108" spans="11:12">
      <c r="K108" s="5"/>
      <c r="L108" s="60"/>
    </row>
    <row r="109" spans="11:12">
      <c r="K109" s="5"/>
      <c r="L109" s="60"/>
    </row>
    <row r="110" spans="11:12">
      <c r="K110" s="5"/>
      <c r="L110" s="60"/>
    </row>
    <row r="111" spans="11:12">
      <c r="K111" s="5"/>
      <c r="L111" s="60"/>
    </row>
    <row r="112" spans="11:12">
      <c r="K112" s="5"/>
      <c r="L112" s="60"/>
    </row>
    <row r="113" spans="11:12">
      <c r="K113" s="5"/>
      <c r="L113" s="60"/>
    </row>
    <row r="114" spans="11:12">
      <c r="K114" s="5"/>
      <c r="L114" s="60"/>
    </row>
    <row r="115" spans="11:12">
      <c r="K115" s="5"/>
      <c r="L115" s="60"/>
    </row>
    <row r="116" spans="11:12">
      <c r="K116" s="5"/>
      <c r="L116" s="60"/>
    </row>
    <row r="117" spans="11:12">
      <c r="K117" s="5"/>
      <c r="L117" s="60"/>
    </row>
    <row r="118" spans="11:12">
      <c r="K118" s="5"/>
      <c r="L118" s="60"/>
    </row>
    <row r="119" spans="11:12">
      <c r="K119" s="5"/>
      <c r="L119" s="60"/>
    </row>
    <row r="120" spans="11:12">
      <c r="K120" s="5"/>
      <c r="L120" s="60"/>
    </row>
    <row r="121" spans="11:12">
      <c r="K121" s="5"/>
      <c r="L121" s="60"/>
    </row>
    <row r="122" spans="11:12">
      <c r="K122" s="5"/>
      <c r="L122" s="60"/>
    </row>
    <row r="123" spans="11:12">
      <c r="K123" s="5"/>
      <c r="L123" s="60"/>
    </row>
    <row r="124" spans="11:12">
      <c r="K124" s="5"/>
      <c r="L124" s="60"/>
    </row>
    <row r="125" spans="11:12">
      <c r="K125" s="5"/>
      <c r="L125" s="60"/>
    </row>
    <row r="126" spans="11:12">
      <c r="K126" s="5"/>
      <c r="L126" s="60"/>
    </row>
    <row r="127" spans="11:12">
      <c r="K127" s="5"/>
      <c r="L127" s="60"/>
    </row>
    <row r="128" spans="11:12">
      <c r="K128" s="5"/>
      <c r="L128" s="60"/>
    </row>
    <row r="129" spans="11:12">
      <c r="K129" s="5"/>
      <c r="L129" s="60"/>
    </row>
    <row r="130" spans="11:12">
      <c r="K130" s="5"/>
      <c r="L130" s="60"/>
    </row>
    <row r="131" spans="11:12">
      <c r="K131" s="5"/>
      <c r="L131" s="60"/>
    </row>
    <row r="132" spans="11:12">
      <c r="K132" s="5"/>
      <c r="L132" s="60"/>
    </row>
    <row r="133" spans="11:12">
      <c r="K133" s="5"/>
      <c r="L133" s="60"/>
    </row>
    <row r="134" spans="11:12">
      <c r="K134" s="5"/>
      <c r="L134" s="60"/>
    </row>
    <row r="135" spans="11:12">
      <c r="K135" s="5"/>
      <c r="L135" s="60"/>
    </row>
    <row r="136" spans="11:12">
      <c r="K136" s="5"/>
      <c r="L136" s="60"/>
    </row>
    <row r="137" spans="11:12">
      <c r="K137" s="5"/>
      <c r="L137" s="60"/>
    </row>
    <row r="138" spans="11:12">
      <c r="K138" s="5"/>
      <c r="L138" s="60"/>
    </row>
    <row r="139" spans="11:12">
      <c r="K139" s="5"/>
      <c r="L139" s="60"/>
    </row>
    <row r="140" spans="11:12">
      <c r="K140" s="5"/>
      <c r="L140" s="60"/>
    </row>
    <row r="141" spans="11:12">
      <c r="K141" s="5"/>
      <c r="L141" s="60"/>
    </row>
    <row r="142" spans="11:12">
      <c r="K142" s="5"/>
      <c r="L142" s="60"/>
    </row>
    <row r="143" spans="11:12">
      <c r="K143" s="5"/>
      <c r="L143" s="60"/>
    </row>
    <row r="144" spans="11:12">
      <c r="K144" s="5"/>
      <c r="L144" s="60"/>
    </row>
    <row r="145" spans="11:12">
      <c r="K145" s="5"/>
      <c r="L145" s="60"/>
    </row>
    <row r="146" spans="11:12">
      <c r="K146" s="5"/>
      <c r="L146" s="60"/>
    </row>
    <row r="147" spans="11:12">
      <c r="K147" s="5"/>
      <c r="L147" s="60"/>
    </row>
    <row r="148" spans="11:12">
      <c r="K148" s="5"/>
      <c r="L148" s="60"/>
    </row>
    <row r="149" spans="11:12">
      <c r="K149" s="5"/>
      <c r="L149" s="60"/>
    </row>
    <row r="150" spans="11:12">
      <c r="K150" s="5"/>
      <c r="L150" s="60"/>
    </row>
    <row r="151" spans="11:12">
      <c r="K151" s="5"/>
      <c r="L151" s="60"/>
    </row>
    <row r="152" spans="11:12">
      <c r="K152" s="5"/>
      <c r="L152" s="60"/>
    </row>
    <row r="153" spans="11:12">
      <c r="K153" s="5"/>
      <c r="L153" s="60"/>
    </row>
    <row r="154" spans="11:12">
      <c r="K154" s="5"/>
      <c r="L154" s="60"/>
    </row>
    <row r="155" spans="11:12">
      <c r="K155" s="5"/>
      <c r="L155" s="60"/>
    </row>
    <row r="156" spans="11:12">
      <c r="K156" s="5"/>
      <c r="L156" s="60"/>
    </row>
    <row r="157" spans="11:12">
      <c r="K157" s="5"/>
      <c r="L157" s="60"/>
    </row>
    <row r="158" spans="11:12">
      <c r="K158" s="5"/>
      <c r="L158" s="60"/>
    </row>
    <row r="159" spans="11:12">
      <c r="K159" s="5"/>
      <c r="L159" s="60"/>
    </row>
    <row r="160" spans="11:12">
      <c r="K160" s="5"/>
      <c r="L160" s="60"/>
    </row>
    <row r="161" spans="11:12">
      <c r="K161" s="5"/>
      <c r="L161" s="60"/>
    </row>
    <row r="162" spans="11:12">
      <c r="K162" s="5"/>
      <c r="L162" s="60"/>
    </row>
    <row r="163" spans="11:12">
      <c r="K163" s="5"/>
      <c r="L163" s="60"/>
    </row>
    <row r="164" spans="11:12">
      <c r="K164" s="5"/>
      <c r="L164" s="60"/>
    </row>
    <row r="165" spans="11:12">
      <c r="K165" s="5"/>
      <c r="L165" s="60"/>
    </row>
    <row r="166" spans="11:12">
      <c r="K166" s="5"/>
      <c r="L166" s="60"/>
    </row>
    <row r="167" spans="11:12">
      <c r="K167" s="5"/>
      <c r="L167" s="60"/>
    </row>
    <row r="168" spans="11:12">
      <c r="K168" s="5"/>
      <c r="L168" s="60"/>
    </row>
    <row r="169" spans="11:12">
      <c r="K169" s="5"/>
      <c r="L169" s="60"/>
    </row>
    <row r="170" spans="11:12">
      <c r="K170" s="5"/>
      <c r="L170" s="60"/>
    </row>
    <row r="171" spans="11:12">
      <c r="K171" s="5"/>
      <c r="L171" s="60"/>
    </row>
    <row r="172" spans="11:12">
      <c r="K172" s="5"/>
      <c r="L172" s="60"/>
    </row>
    <row r="173" spans="11:12">
      <c r="K173" s="5"/>
      <c r="L173" s="60"/>
    </row>
    <row r="174" spans="11:12">
      <c r="K174" s="5"/>
      <c r="L174" s="60"/>
    </row>
    <row r="175" spans="11:12">
      <c r="K175" s="5"/>
      <c r="L175" s="60"/>
    </row>
    <row r="176" spans="11:12">
      <c r="K176" s="5"/>
      <c r="L176" s="60"/>
    </row>
    <row r="177" spans="11:12">
      <c r="K177" s="5"/>
      <c r="L177" s="60"/>
    </row>
    <row r="178" spans="11:12">
      <c r="K178" s="5"/>
      <c r="L178" s="60"/>
    </row>
    <row r="179" spans="11:12">
      <c r="K179" s="5"/>
      <c r="L179" s="60"/>
    </row>
    <row r="180" spans="11:12">
      <c r="K180" s="5"/>
      <c r="L180" s="60"/>
    </row>
    <row r="181" spans="11:12">
      <c r="K181" s="5"/>
      <c r="L181" s="60"/>
    </row>
    <row r="182" spans="11:12">
      <c r="K182" s="5"/>
      <c r="L182" s="60"/>
    </row>
    <row r="183" spans="11:12">
      <c r="K183" s="5"/>
      <c r="L183" s="60"/>
    </row>
    <row r="184" spans="11:12">
      <c r="K184" s="5"/>
      <c r="L184" s="60"/>
    </row>
    <row r="185" spans="11:12">
      <c r="K185" s="5"/>
      <c r="L185" s="60"/>
    </row>
    <row r="186" spans="11:12">
      <c r="K186" s="5"/>
      <c r="L186" s="60"/>
    </row>
    <row r="187" spans="11:12">
      <c r="K187" s="5"/>
      <c r="L187" s="60"/>
    </row>
    <row r="188" spans="11:12">
      <c r="K188" s="5"/>
      <c r="L188" s="60"/>
    </row>
    <row r="189" spans="11:12">
      <c r="K189" s="5"/>
      <c r="L189" s="60"/>
    </row>
    <row r="190" spans="11:12">
      <c r="K190" s="5"/>
      <c r="L190" s="60"/>
    </row>
    <row r="204" spans="1:12">
      <c r="A204" s="30"/>
    </row>
    <row r="205" spans="1:12">
      <c r="L205" s="83"/>
    </row>
    <row r="212" spans="2:10">
      <c r="B212"/>
      <c r="C212"/>
      <c r="D212"/>
      <c r="E212"/>
      <c r="F212"/>
      <c r="G212"/>
      <c r="H212"/>
      <c r="I212"/>
      <c r="J212"/>
    </row>
    <row r="230" spans="1:12">
      <c r="L230" s="83"/>
    </row>
    <row r="232" spans="1:12">
      <c r="A232" s="30"/>
    </row>
    <row r="250" spans="11:11">
      <c r="K250"/>
    </row>
    <row r="276" spans="4:11">
      <c r="D276"/>
      <c r="E276"/>
      <c r="F276"/>
      <c r="G276"/>
      <c r="H276"/>
      <c r="I276"/>
      <c r="J276"/>
      <c r="K276"/>
    </row>
    <row r="301" spans="2:11">
      <c r="B301"/>
      <c r="C301"/>
      <c r="D301"/>
      <c r="E301"/>
      <c r="F301"/>
      <c r="G301"/>
      <c r="H301"/>
      <c r="I301"/>
      <c r="J301"/>
      <c r="K301"/>
    </row>
  </sheetData>
  <mergeCells count="7">
    <mergeCell ref="A1:T1"/>
    <mergeCell ref="A2:L2"/>
    <mergeCell ref="A3:L3"/>
    <mergeCell ref="A6:G6"/>
    <mergeCell ref="A7:G7"/>
    <mergeCell ref="A5:G5"/>
    <mergeCell ref="A4:G4"/>
  </mergeCells>
  <pageMargins left="0.7" right="0.7" top="0.75" bottom="0.75" header="0.3" footer="0.3"/>
  <pageSetup orientation="portrait" r:id="rId1"/>
  <headerFooter>
    <oddFooter xml:space="preserve">&amp;R_x000D_&amp;1#&amp;"Calibri"&amp;10&amp;KA80000 Internal Use Only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3BF7-EDCB-4827-8D66-CEC18D9A44EB}">
  <dimension ref="B2:K37"/>
  <sheetViews>
    <sheetView topLeftCell="A34" workbookViewId="0">
      <selection activeCell="K15" sqref="K15"/>
    </sheetView>
  </sheetViews>
  <sheetFormatPr defaultColWidth="9.140625" defaultRowHeight="14.25"/>
  <cols>
    <col min="1" max="1" width="9.140625" style="211"/>
    <col min="2" max="2" width="38.5703125" style="211" customWidth="1"/>
    <col min="3" max="3" width="9.140625" style="211"/>
    <col min="4" max="6" width="14" style="211" bestFit="1" customWidth="1"/>
    <col min="7" max="7" width="14" style="211" customWidth="1"/>
    <col min="8" max="9" width="9.140625" style="211"/>
    <col min="10" max="10" width="12.28515625" style="211" bestFit="1" customWidth="1"/>
    <col min="11" max="16384" width="9.140625" style="211"/>
  </cols>
  <sheetData>
    <row r="2" spans="2:11">
      <c r="B2" s="530" t="s">
        <v>221</v>
      </c>
      <c r="C2" s="530"/>
      <c r="D2" s="530"/>
      <c r="E2" s="530"/>
      <c r="F2" s="530"/>
      <c r="G2" s="530"/>
      <c r="H2" s="530"/>
    </row>
    <row r="4" spans="2:11">
      <c r="D4" s="530" t="s">
        <v>222</v>
      </c>
      <c r="E4" s="530"/>
      <c r="F4" s="530"/>
      <c r="G4" s="530"/>
    </row>
    <row r="5" spans="2:11" ht="15">
      <c r="B5" s="212" t="s">
        <v>223</v>
      </c>
      <c r="D5" s="212" t="s">
        <v>224</v>
      </c>
      <c r="E5" s="212" t="s">
        <v>225</v>
      </c>
      <c r="F5" s="212" t="s">
        <v>226</v>
      </c>
      <c r="G5" s="212" t="s">
        <v>125</v>
      </c>
    </row>
    <row r="6" spans="2:11">
      <c r="B6" s="211" t="s">
        <v>227</v>
      </c>
      <c r="D6" s="213">
        <v>14019242.584024405</v>
      </c>
      <c r="E6" s="213">
        <v>19107931.287316639</v>
      </c>
      <c r="F6" s="213">
        <v>20850203.558348488</v>
      </c>
      <c r="G6" s="214">
        <f t="shared" ref="G6:G10" si="0">SUM(D6:F6)</f>
        <v>53977377.429689527</v>
      </c>
    </row>
    <row r="7" spans="2:11">
      <c r="B7" s="211" t="s">
        <v>228</v>
      </c>
      <c r="D7" s="213">
        <v>5216972.5208675945</v>
      </c>
      <c r="E7" s="213">
        <v>11114231.393720426</v>
      </c>
      <c r="F7" s="213">
        <v>13908599.118248396</v>
      </c>
      <c r="G7" s="214">
        <f t="shared" si="0"/>
        <v>30239803.032836415</v>
      </c>
    </row>
    <row r="8" spans="2:11">
      <c r="B8" s="211" t="s">
        <v>229</v>
      </c>
      <c r="D8" s="213">
        <v>3273111.0720000048</v>
      </c>
      <c r="E8" s="213">
        <v>7191745.9200000102</v>
      </c>
      <c r="F8" s="213">
        <v>8989682.4000000134</v>
      </c>
      <c r="G8" s="214">
        <f t="shared" si="0"/>
        <v>19454539.392000027</v>
      </c>
    </row>
    <row r="9" spans="2:11">
      <c r="B9" s="211" t="s">
        <v>230</v>
      </c>
      <c r="D9" s="213">
        <v>0</v>
      </c>
      <c r="E9" s="213">
        <v>0</v>
      </c>
      <c r="F9" s="213">
        <v>0</v>
      </c>
      <c r="G9" s="214">
        <f t="shared" si="0"/>
        <v>0</v>
      </c>
    </row>
    <row r="10" spans="2:11" ht="15" thickBot="1">
      <c r="D10" s="215">
        <f>SUM(D6:D9)</f>
        <v>22509326.176892005</v>
      </c>
      <c r="E10" s="215">
        <f>SUM(E6:E9)</f>
        <v>37413908.601037078</v>
      </c>
      <c r="F10" s="215">
        <f>SUM(F6:F9)</f>
        <v>43748485.076596893</v>
      </c>
      <c r="G10" s="216">
        <f t="shared" si="0"/>
        <v>103671719.85452598</v>
      </c>
    </row>
    <row r="11" spans="2:11" ht="15" thickTop="1">
      <c r="D11" s="213"/>
      <c r="E11" s="213"/>
      <c r="F11" s="213"/>
      <c r="G11" s="214"/>
    </row>
    <row r="12" spans="2:11">
      <c r="D12" s="321"/>
      <c r="E12" s="321"/>
      <c r="F12" s="321"/>
      <c r="G12" s="321"/>
    </row>
    <row r="13" spans="2:11" ht="15">
      <c r="B13" s="212" t="s">
        <v>231</v>
      </c>
      <c r="D13" s="212" t="s">
        <v>224</v>
      </c>
      <c r="E13" s="212" t="s">
        <v>225</v>
      </c>
      <c r="F13" s="212" t="s">
        <v>226</v>
      </c>
      <c r="G13" s="212" t="s">
        <v>125</v>
      </c>
    </row>
    <row r="14" spans="2:11">
      <c r="B14" s="211" t="s">
        <v>227</v>
      </c>
      <c r="D14" s="213">
        <v>2181.3606491348082</v>
      </c>
      <c r="E14" s="213">
        <v>3012.8918591184029</v>
      </c>
      <c r="F14" s="213">
        <v>3328.3622788785306</v>
      </c>
      <c r="G14" s="214">
        <f>SUM(D14:F14)</f>
        <v>8522.6147871317407</v>
      </c>
      <c r="J14" s="211">
        <f>1/10</f>
        <v>0.1</v>
      </c>
      <c r="K14" s="211">
        <f>1/15</f>
        <v>6.6666666666666666E-2</v>
      </c>
    </row>
    <row r="15" spans="2:11">
      <c r="B15" s="211" t="s">
        <v>228</v>
      </c>
      <c r="D15" s="213">
        <v>833.89855122297024</v>
      </c>
      <c r="E15" s="213">
        <v>1776.5363762427864</v>
      </c>
      <c r="F15" s="213">
        <v>2223.1975744276256</v>
      </c>
      <c r="G15" s="214">
        <f>SUM(D15:F15)</f>
        <v>4833.6325018933821</v>
      </c>
      <c r="J15" s="388">
        <f>(J14-K14)*12*1000</f>
        <v>400.00000000000006</v>
      </c>
    </row>
    <row r="16" spans="2:11">
      <c r="B16" s="211" t="s">
        <v>229</v>
      </c>
      <c r="D16" s="213">
        <v>24.494399999999995</v>
      </c>
      <c r="E16" s="213">
        <v>69.98399999999998</v>
      </c>
      <c r="F16" s="213">
        <v>87.479999999999976</v>
      </c>
      <c r="G16" s="214">
        <f>SUM(D16:F16)</f>
        <v>181.95839999999995</v>
      </c>
    </row>
    <row r="17" spans="2:7">
      <c r="B17" s="211" t="s">
        <v>230</v>
      </c>
      <c r="G17" s="214">
        <f>SUM(D17:F17)</f>
        <v>0</v>
      </c>
    </row>
    <row r="18" spans="2:7" ht="15" thickBot="1">
      <c r="D18" s="216">
        <f>SUM(D14:D17)</f>
        <v>3039.7536003577784</v>
      </c>
      <c r="E18" s="216">
        <f>SUM(E14:E17)</f>
        <v>4859.4122353611892</v>
      </c>
      <c r="F18" s="216">
        <f>SUM(F14:F17)</f>
        <v>5639.0398533061561</v>
      </c>
      <c r="G18" s="216">
        <f>SUM(G14:G17)</f>
        <v>13538.205689025122</v>
      </c>
    </row>
    <row r="19" spans="2:7" ht="15" thickTop="1"/>
    <row r="22" spans="2:7">
      <c r="D22" s="530" t="s">
        <v>232</v>
      </c>
      <c r="E22" s="530"/>
      <c r="F22" s="530"/>
      <c r="G22" s="530"/>
    </row>
    <row r="23" spans="2:7" ht="15">
      <c r="B23" s="212" t="s">
        <v>223</v>
      </c>
      <c r="D23" s="212" t="s">
        <v>224</v>
      </c>
      <c r="E23" s="212" t="s">
        <v>225</v>
      </c>
      <c r="F23" s="212" t="s">
        <v>226</v>
      </c>
      <c r="G23" s="212" t="s">
        <v>125</v>
      </c>
    </row>
    <row r="24" spans="2:7">
      <c r="B24" s="211" t="s">
        <v>227</v>
      </c>
      <c r="D24" s="213">
        <v>13647811.670186047</v>
      </c>
      <c r="E24" s="213">
        <v>16447376.807865005</v>
      </c>
      <c r="F24" s="213">
        <v>16551008.720851503</v>
      </c>
      <c r="G24" s="214">
        <f t="shared" ref="G24:G28" si="1">SUM(D24:F24)</f>
        <v>46646197.198902555</v>
      </c>
    </row>
    <row r="25" spans="2:7">
      <c r="B25" s="211" t="s">
        <v>228</v>
      </c>
      <c r="D25" s="213">
        <v>2663601.4800000014</v>
      </c>
      <c r="E25" s="213">
        <v>3676320.0000000028</v>
      </c>
      <c r="F25" s="213">
        <v>3676320.0000000028</v>
      </c>
      <c r="G25" s="214">
        <f t="shared" si="1"/>
        <v>10016241.480000008</v>
      </c>
    </row>
    <row r="26" spans="2:7">
      <c r="B26" s="211" t="s">
        <v>229</v>
      </c>
      <c r="D26" s="213">
        <v>3618888.8400000054</v>
      </c>
      <c r="E26" s="213">
        <v>7639682.4000000106</v>
      </c>
      <c r="F26" s="213">
        <v>9212103.000000013</v>
      </c>
      <c r="G26" s="214">
        <f t="shared" si="1"/>
        <v>20470674.240000032</v>
      </c>
    </row>
    <row r="27" spans="2:7">
      <c r="B27" s="211" t="s">
        <v>230</v>
      </c>
      <c r="D27" s="213">
        <v>0</v>
      </c>
      <c r="E27" s="213">
        <v>0</v>
      </c>
      <c r="F27" s="213">
        <v>0</v>
      </c>
      <c r="G27" s="214">
        <f t="shared" si="1"/>
        <v>0</v>
      </c>
    </row>
    <row r="28" spans="2:7" ht="15" thickBot="1">
      <c r="D28" s="215">
        <f>SUM(D24:D27)</f>
        <v>19930301.990186051</v>
      </c>
      <c r="E28" s="215">
        <f>SUM(E24:E27)</f>
        <v>27763379.207865018</v>
      </c>
      <c r="F28" s="215">
        <f>SUM(F24:F27)</f>
        <v>29439431.720851518</v>
      </c>
      <c r="G28" s="216">
        <f t="shared" si="1"/>
        <v>77133112.918902576</v>
      </c>
    </row>
    <row r="29" spans="2:7" ht="15" thickTop="1">
      <c r="D29" s="213"/>
      <c r="E29" s="213"/>
      <c r="F29" s="213"/>
      <c r="G29" s="214"/>
    </row>
    <row r="30" spans="2:7">
      <c r="D30" s="213"/>
      <c r="E30" s="213"/>
      <c r="F30" s="213"/>
    </row>
    <row r="31" spans="2:7" ht="15">
      <c r="B31" s="212" t="s">
        <v>231</v>
      </c>
      <c r="D31" s="212" t="s">
        <v>224</v>
      </c>
      <c r="E31" s="212" t="s">
        <v>225</v>
      </c>
      <c r="F31" s="212" t="s">
        <v>226</v>
      </c>
      <c r="G31" s="212" t="s">
        <v>125</v>
      </c>
    </row>
    <row r="32" spans="2:7">
      <c r="B32" s="211" t="s">
        <v>227</v>
      </c>
      <c r="D32" s="213">
        <v>2160.5437632000007</v>
      </c>
      <c r="E32" s="213">
        <v>2653.0255379999999</v>
      </c>
      <c r="F32" s="213">
        <v>2700.3203699999999</v>
      </c>
      <c r="G32" s="214">
        <f>SUM(D32:F32)</f>
        <v>7513.8896712000005</v>
      </c>
    </row>
    <row r="33" spans="2:7">
      <c r="B33" s="211" t="s">
        <v>228</v>
      </c>
      <c r="D33" s="213">
        <v>422.94239999999996</v>
      </c>
      <c r="E33" s="213">
        <v>581.86901994154721</v>
      </c>
      <c r="F33" s="213">
        <v>581.86901994154721</v>
      </c>
      <c r="G33" s="214">
        <f>SUM(D33:F33)</f>
        <v>1586.6804398830946</v>
      </c>
    </row>
    <row r="34" spans="2:7">
      <c r="B34" s="211" t="s">
        <v>229</v>
      </c>
      <c r="D34" s="213">
        <v>30.617999999999999</v>
      </c>
      <c r="E34" s="213">
        <v>87.47999999999999</v>
      </c>
      <c r="F34" s="213">
        <v>109.35</v>
      </c>
      <c r="G34" s="214">
        <f>SUM(D34:F34)</f>
        <v>227.44799999999998</v>
      </c>
    </row>
    <row r="35" spans="2:7">
      <c r="B35" s="211" t="s">
        <v>230</v>
      </c>
      <c r="G35" s="214">
        <f>SUM(D35:F35)</f>
        <v>0</v>
      </c>
    </row>
    <row r="36" spans="2:7" ht="15" thickBot="1">
      <c r="D36" s="216">
        <f>SUM(D32:D35)</f>
        <v>2614.1041632000006</v>
      </c>
      <c r="E36" s="216">
        <f>SUM(E32:E35)</f>
        <v>3322.3745579415472</v>
      </c>
      <c r="F36" s="216">
        <f>SUM(F32:F35)</f>
        <v>3391.5393899415471</v>
      </c>
      <c r="G36" s="216">
        <f>SUM(G32:G35)</f>
        <v>9328.0181110830963</v>
      </c>
    </row>
    <row r="37" spans="2:7" ht="15" thickTop="1"/>
  </sheetData>
  <mergeCells count="3">
    <mergeCell ref="B2:H2"/>
    <mergeCell ref="D4:G4"/>
    <mergeCell ref="D22:G22"/>
  </mergeCells>
  <pageMargins left="0.7" right="0.7" top="0.75" bottom="0.75" header="0.3" footer="0.3"/>
  <pageSetup orientation="portrait" r:id="rId1"/>
  <headerFooter>
    <oddFooter xml:space="preserve">&amp;R_x000D_&amp;1#&amp;"Calibri"&amp;10&amp;KA80000 Internal Use Only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D891-B243-490F-BF19-E28A7E36093B}">
  <dimension ref="B3:H16"/>
  <sheetViews>
    <sheetView workbookViewId="0">
      <selection activeCell="E9" sqref="E9"/>
    </sheetView>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5" t="s">
        <v>10</v>
      </c>
    </row>
    <row r="4" spans="2:8" ht="13.5" thickBot="1">
      <c r="B4" s="469" t="s">
        <v>11</v>
      </c>
      <c r="C4" s="471" t="s">
        <v>12</v>
      </c>
      <c r="D4" s="471"/>
      <c r="E4" s="472"/>
      <c r="F4" s="473" t="s">
        <v>13</v>
      </c>
      <c r="G4" s="471"/>
      <c r="H4" s="471"/>
    </row>
    <row r="5" spans="2:8" ht="60.75" customHeight="1" thickBot="1">
      <c r="B5" s="470"/>
      <c r="C5" s="242" t="s">
        <v>14</v>
      </c>
      <c r="D5" s="242" t="s">
        <v>15</v>
      </c>
      <c r="E5" s="243" t="s">
        <v>16</v>
      </c>
      <c r="F5" s="242" t="s">
        <v>17</v>
      </c>
      <c r="G5" s="242" t="s">
        <v>18</v>
      </c>
      <c r="H5" s="247" t="s">
        <v>19</v>
      </c>
    </row>
    <row r="6" spans="2:8" ht="14.25" thickTop="1" thickBot="1">
      <c r="B6" s="244" t="s">
        <v>20</v>
      </c>
      <c r="C6" s="134">
        <f>'PY3 - Evergy Metro'!C37</f>
        <v>81813903.001900002</v>
      </c>
      <c r="D6" s="134">
        <f>'PY3 - Evergy Metro'!D37</f>
        <v>83340800.561491758</v>
      </c>
      <c r="E6" s="248">
        <f>D6/C6</f>
        <v>1.0186630572991524</v>
      </c>
      <c r="F6" s="134">
        <f>'PY3 - Evergy Metro'!F37</f>
        <v>103671719.85452595</v>
      </c>
      <c r="G6" s="134">
        <f>'PY3 - Evergy Metro'!G37</f>
        <v>72110658.691368222</v>
      </c>
      <c r="H6" s="249">
        <f>G6/F6</f>
        <v>0.6955673041071877</v>
      </c>
    </row>
    <row r="7" spans="2:8" ht="13.5" thickBot="1">
      <c r="B7" s="244" t="s">
        <v>21</v>
      </c>
      <c r="C7" s="444">
        <f>'PY3 - Evergy MO West'!C37</f>
        <v>86241927.756700009</v>
      </c>
      <c r="D7" s="444">
        <f>'PY3 - Evergy MO West'!D37</f>
        <v>84920344.090166911</v>
      </c>
      <c r="E7" s="445">
        <f>D7/C7</f>
        <v>0.98467585661742785</v>
      </c>
      <c r="F7" s="134">
        <f>'PY3 - Evergy MO West'!F37</f>
        <v>77133112.918902606</v>
      </c>
      <c r="G7" s="134">
        <f>'PY3 - Evergy MO West'!G37</f>
        <v>73126861.40433079</v>
      </c>
      <c r="H7" s="249">
        <f>G7/F7</f>
        <v>0.94806054931577866</v>
      </c>
    </row>
    <row r="8" spans="2:8" ht="13.5" thickBot="1">
      <c r="B8" s="246" t="s">
        <v>22</v>
      </c>
      <c r="C8" s="446">
        <f>SUM(C6:C7)</f>
        <v>168055830.7586</v>
      </c>
      <c r="D8" s="446">
        <f>SUM(D6:D7)</f>
        <v>168261144.65165865</v>
      </c>
      <c r="E8" s="458">
        <f>D8/C8</f>
        <v>1.0012217005035284</v>
      </c>
      <c r="F8" s="250">
        <f>SUM(F6:F7)</f>
        <v>180804832.77342856</v>
      </c>
      <c r="G8" s="250">
        <f>SUM(G6:G7)</f>
        <v>145237520.09569901</v>
      </c>
      <c r="H8" s="252">
        <f>G8/F8</f>
        <v>0.80328339606773724</v>
      </c>
    </row>
    <row r="9" spans="2:8">
      <c r="G9" s="22"/>
    </row>
    <row r="11" spans="2:8" ht="14.25">
      <c r="B11" s="245" t="s">
        <v>23</v>
      </c>
    </row>
    <row r="12" spans="2:8" ht="13.5" thickBot="1">
      <c r="B12" s="469" t="s">
        <v>11</v>
      </c>
      <c r="C12" s="471" t="s">
        <v>12</v>
      </c>
      <c r="D12" s="471"/>
      <c r="E12" s="472"/>
      <c r="F12" s="473" t="s">
        <v>13</v>
      </c>
      <c r="G12" s="471"/>
      <c r="H12" s="471"/>
    </row>
    <row r="13" spans="2:8" ht="36.75" thickBot="1">
      <c r="B13" s="470"/>
      <c r="C13" s="242" t="s">
        <v>24</v>
      </c>
      <c r="D13" s="242" t="s">
        <v>25</v>
      </c>
      <c r="E13" s="243" t="s">
        <v>16</v>
      </c>
      <c r="F13" s="242" t="s">
        <v>26</v>
      </c>
      <c r="G13" s="242" t="s">
        <v>27</v>
      </c>
      <c r="H13" s="242" t="s">
        <v>19</v>
      </c>
    </row>
    <row r="14" spans="2:8" ht="14.25" thickTop="1" thickBot="1">
      <c r="B14" s="244" t="s">
        <v>20</v>
      </c>
      <c r="C14" s="134">
        <f>'PY3 - Evergy Metro'!C48</f>
        <v>15775.255099999998</v>
      </c>
      <c r="D14" s="134">
        <f>'PY3 - Evergy Metro'!D48</f>
        <v>15054.473463841596</v>
      </c>
      <c r="E14" s="248">
        <f>D14/C14</f>
        <v>0.95430935147550144</v>
      </c>
      <c r="F14" s="134">
        <f>'PY3 - Evergy Metro'!F48</f>
        <v>13538.205689025122</v>
      </c>
      <c r="G14" s="134">
        <f>'PY3 - Evergy Metro'!G48</f>
        <v>12985.133984345055</v>
      </c>
      <c r="H14" s="249">
        <f>G14/F14</f>
        <v>0.95914734069017582</v>
      </c>
    </row>
    <row r="15" spans="2:8" ht="13.5" thickBot="1">
      <c r="B15" s="244" t="s">
        <v>21</v>
      </c>
      <c r="C15" s="134">
        <f>'PY3 - Evergy MO West'!C48</f>
        <v>20788.400299999994</v>
      </c>
      <c r="D15" s="134">
        <f>'PY3 - Evergy MO West'!D48</f>
        <v>15329.411915770503</v>
      </c>
      <c r="E15" s="248">
        <f>D15/C15</f>
        <v>0.73740219038261001</v>
      </c>
      <c r="F15" s="134">
        <f>'PY3 - Evergy MO West'!F48</f>
        <v>9328.0181110830963</v>
      </c>
      <c r="G15" s="134">
        <f>'PY3 - Evergy MO West'!G48</f>
        <v>13213.370826360215</v>
      </c>
      <c r="H15" s="249">
        <f>G15/F15</f>
        <v>1.4165249969509313</v>
      </c>
    </row>
    <row r="16" spans="2:8" ht="13.5" thickBot="1">
      <c r="B16" s="246" t="s">
        <v>22</v>
      </c>
      <c r="C16" s="250">
        <f>SUM(C14:C15)</f>
        <v>36563.655399999989</v>
      </c>
      <c r="D16" s="250">
        <f>SUM(D14:D15)</f>
        <v>30383.885379612097</v>
      </c>
      <c r="E16" s="251">
        <f>D16/C16</f>
        <v>0.83098598997331397</v>
      </c>
      <c r="F16" s="250">
        <f>SUM(F14:F15)</f>
        <v>22866.223800108219</v>
      </c>
      <c r="G16" s="250">
        <f>SUM(G14:G15)</f>
        <v>26198.504810705272</v>
      </c>
      <c r="H16" s="252">
        <f>G16/F16</f>
        <v>1.1457293971985563</v>
      </c>
    </row>
  </sheetData>
  <mergeCells count="6">
    <mergeCell ref="B4:B5"/>
    <mergeCell ref="C4:E4"/>
    <mergeCell ref="F4:H4"/>
    <mergeCell ref="B12:B13"/>
    <mergeCell ref="C12:E12"/>
    <mergeCell ref="F12:H12"/>
  </mergeCells>
  <pageMargins left="0.7" right="0.7" top="0.75" bottom="0.75" header="0.3" footer="0.3"/>
  <pageSetup orientation="portrait" r:id="rId1"/>
  <headerFooter>
    <oddFooter xml:space="preserve">&amp;R_x000D_&amp;1#&amp;"Calibri"&amp;10&amp;KA80000 Internal Use Only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8FB0-FEF4-45CA-BD86-6707725D1151}">
  <dimension ref="B3:K16"/>
  <sheetViews>
    <sheetView topLeftCell="B5" workbookViewId="0">
      <selection activeCell="C9" sqref="C9"/>
    </sheetView>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11" ht="14.25">
      <c r="B3" s="245" t="s">
        <v>274</v>
      </c>
    </row>
    <row r="4" spans="2:11" ht="13.5" thickBot="1">
      <c r="B4" s="469" t="s">
        <v>11</v>
      </c>
      <c r="C4" s="471" t="s">
        <v>12</v>
      </c>
      <c r="D4" s="471"/>
      <c r="E4" s="472"/>
      <c r="F4" s="473" t="s">
        <v>13</v>
      </c>
      <c r="G4" s="471"/>
      <c r="H4" s="471"/>
    </row>
    <row r="5" spans="2:11" ht="60.75" customHeight="1" thickBot="1">
      <c r="B5" s="470"/>
      <c r="C5" s="242" t="s">
        <v>14</v>
      </c>
      <c r="D5" s="242" t="s">
        <v>15</v>
      </c>
      <c r="E5" s="243" t="s">
        <v>16</v>
      </c>
      <c r="F5" s="242" t="s">
        <v>17</v>
      </c>
      <c r="G5" s="242" t="s">
        <v>299</v>
      </c>
      <c r="H5" s="247" t="s">
        <v>19</v>
      </c>
    </row>
    <row r="6" spans="2:11" ht="14.25" thickTop="1" thickBot="1">
      <c r="B6" s="244" t="s">
        <v>20</v>
      </c>
      <c r="C6" s="134">
        <f>'PY3 - Evergy Metro'!C15</f>
        <v>29066893.498800002</v>
      </c>
      <c r="D6" s="134">
        <f>'PY3 - Evergy Metro'!D15</f>
        <v>28125314.235385008</v>
      </c>
      <c r="E6" s="248">
        <f>D6/C6</f>
        <v>0.96760647079627327</v>
      </c>
      <c r="F6" s="134">
        <f>'PY3 - Evergy Metro'!F15</f>
        <v>103671719.85452595</v>
      </c>
      <c r="G6" s="134">
        <f>'PY3 - Evergy Metro'!G15</f>
        <v>25004402.741159067</v>
      </c>
      <c r="H6" s="249">
        <f>G6/F6</f>
        <v>0.24118826982175756</v>
      </c>
      <c r="J6" s="414"/>
      <c r="K6" s="22"/>
    </row>
    <row r="7" spans="2:11" ht="13.5" thickBot="1">
      <c r="B7" s="244" t="s">
        <v>21</v>
      </c>
      <c r="C7" s="444">
        <f>'PY3 - Evergy MO West'!C15</f>
        <v>37536572.790800005</v>
      </c>
      <c r="D7" s="444">
        <f>'PY3 - Evergy MO West'!D15</f>
        <v>35316973.576524325</v>
      </c>
      <c r="E7" s="445">
        <f>D7/C7</f>
        <v>0.94086835719803141</v>
      </c>
      <c r="F7" s="134">
        <f>'PY3 - Evergy MO West'!F15</f>
        <v>77133112.918902606</v>
      </c>
      <c r="G7" s="134">
        <f>'PY3 - Evergy MO West'!G15</f>
        <v>30722710.254651625</v>
      </c>
      <c r="H7" s="249">
        <f>G7/F7</f>
        <v>0.39830766699320613</v>
      </c>
      <c r="J7" s="414"/>
      <c r="K7" s="22"/>
    </row>
    <row r="8" spans="2:11" ht="13.5" thickBot="1">
      <c r="B8" s="246" t="s">
        <v>22</v>
      </c>
      <c r="C8" s="446">
        <f>SUM(C6:C7)</f>
        <v>66603466.289600007</v>
      </c>
      <c r="D8" s="446">
        <f>SUM(D6:D7)</f>
        <v>63442287.811909333</v>
      </c>
      <c r="E8" s="447">
        <f>D8/C8</f>
        <v>0.95253732795309054</v>
      </c>
      <c r="F8" s="250">
        <f>SUM(F6:F7)</f>
        <v>180804832.77342856</v>
      </c>
      <c r="G8" s="250">
        <f>SUM(G6:G7)</f>
        <v>55727112.995810688</v>
      </c>
      <c r="H8" s="252">
        <f>G8/F8</f>
        <v>0.30821694387806459</v>
      </c>
    </row>
    <row r="9" spans="2:11">
      <c r="G9" s="22"/>
    </row>
    <row r="11" spans="2:11" ht="14.25">
      <c r="B11" s="245" t="s">
        <v>275</v>
      </c>
    </row>
    <row r="12" spans="2:11" ht="13.5" thickBot="1">
      <c r="B12" s="469" t="s">
        <v>11</v>
      </c>
      <c r="C12" s="471" t="s">
        <v>12</v>
      </c>
      <c r="D12" s="471"/>
      <c r="E12" s="472"/>
      <c r="F12" s="473" t="s">
        <v>13</v>
      </c>
      <c r="G12" s="471"/>
      <c r="H12" s="471"/>
    </row>
    <row r="13" spans="2:11" ht="36.75" thickBot="1">
      <c r="B13" s="470"/>
      <c r="C13" s="242" t="s">
        <v>24</v>
      </c>
      <c r="D13" s="242" t="s">
        <v>25</v>
      </c>
      <c r="E13" s="243" t="s">
        <v>16</v>
      </c>
      <c r="F13" s="242" t="s">
        <v>26</v>
      </c>
      <c r="G13" s="242" t="s">
        <v>298</v>
      </c>
      <c r="H13" s="242" t="s">
        <v>19</v>
      </c>
    </row>
    <row r="14" spans="2:11" ht="14.25" thickTop="1" thickBot="1">
      <c r="B14" s="244" t="s">
        <v>20</v>
      </c>
      <c r="C14" s="134">
        <f>'PY3 - Evergy Metro'!C26</f>
        <v>5521.819300000001</v>
      </c>
      <c r="D14" s="134">
        <f>'PY3 - Evergy Metro'!D26</f>
        <v>4814.4460745990518</v>
      </c>
      <c r="E14" s="248">
        <f>D14/C14</f>
        <v>0.8718948978643779</v>
      </c>
      <c r="F14" s="134">
        <f>'PY3 - Evergy Metro'!F26</f>
        <v>13538.205689025122</v>
      </c>
      <c r="G14" s="134">
        <f>'PY3 - Evergy Metro'!G26</f>
        <v>4273.4620247675439</v>
      </c>
      <c r="H14" s="249">
        <f>G14/F14</f>
        <v>0.31565941033322215</v>
      </c>
      <c r="J14" s="414"/>
      <c r="K14" s="22"/>
    </row>
    <row r="15" spans="2:11" ht="13.5" thickBot="1">
      <c r="B15" s="244" t="s">
        <v>21</v>
      </c>
      <c r="C15" s="134">
        <f>'PY3 - Evergy MO West'!C26</f>
        <v>11117.763199999999</v>
      </c>
      <c r="D15" s="134">
        <f>'PY3 - Evergy MO West'!D26</f>
        <v>6947.9236878944866</v>
      </c>
      <c r="E15" s="248">
        <f>D15/C15</f>
        <v>0.62493898843739426</v>
      </c>
      <c r="F15" s="134">
        <f>'PY3 - Evergy MO West'!F26</f>
        <v>9328.0181110830963</v>
      </c>
      <c r="G15" s="134">
        <f>'PY3 - Evergy MO West'!G26</f>
        <v>6031.8941522366576</v>
      </c>
      <c r="H15" s="249">
        <f>G15/F15</f>
        <v>0.64664262873480649</v>
      </c>
      <c r="J15" s="414"/>
      <c r="K15" s="22"/>
    </row>
    <row r="16" spans="2:11" ht="13.5" thickBot="1">
      <c r="B16" s="246" t="s">
        <v>22</v>
      </c>
      <c r="C16" s="250">
        <f>SUM(C14:C15)</f>
        <v>16639.5825</v>
      </c>
      <c r="D16" s="250">
        <f>SUM(D14:D15)</f>
        <v>11762.369762493538</v>
      </c>
      <c r="E16" s="251">
        <f>D16/C16</f>
        <v>0.70689091883726873</v>
      </c>
      <c r="F16" s="250">
        <f>SUM(F14:F15)</f>
        <v>22866.223800108219</v>
      </c>
      <c r="G16" s="250">
        <f>SUM(G14:G15)</f>
        <v>10305.356177004202</v>
      </c>
      <c r="H16" s="252">
        <f>G16/F16</f>
        <v>0.45068028140944855</v>
      </c>
    </row>
  </sheetData>
  <mergeCells count="6">
    <mergeCell ref="B4:B5"/>
    <mergeCell ref="C4:E4"/>
    <mergeCell ref="F4:H4"/>
    <mergeCell ref="B12:B13"/>
    <mergeCell ref="C12:E12"/>
    <mergeCell ref="F12:H12"/>
  </mergeCells>
  <pageMargins left="0.7" right="0.7" top="0.75" bottom="0.75" header="0.3" footer="0.3"/>
  <pageSetup orientation="portrait" r:id="rId1"/>
  <headerFooter>
    <oddFooter xml:space="preserve">&amp;R_x000D_&amp;1#&amp;"Calibri"&amp;10&amp;KA80000 Internal Use Only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8C2A2-9290-46E3-B496-222811061F17}">
  <sheetPr>
    <pageSetUpPr fitToPage="1"/>
  </sheetPr>
  <dimension ref="A1:K108"/>
  <sheetViews>
    <sheetView showGridLines="0" zoomScale="70" zoomScaleNormal="70" workbookViewId="0">
      <selection activeCell="F100" sqref="F100"/>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5" width="14.85546875" style="23" customWidth="1"/>
    <col min="6" max="6" width="16.7109375" style="23" customWidth="1"/>
    <col min="7" max="7" width="17.42578125" style="23" customWidth="1"/>
    <col min="8" max="10" width="15.140625" style="23" customWidth="1"/>
    <col min="11" max="11" width="0.85546875" style="58" customWidth="1"/>
  </cols>
  <sheetData>
    <row r="1" spans="1:11">
      <c r="A1" s="490" t="str">
        <f>Cover!B8</f>
        <v>Evergy Services, Inc. (ESI) Evaluation, Measurement, and Verification Report  – Commercial &amp; Industrial Databook</v>
      </c>
      <c r="B1" s="490"/>
      <c r="C1" s="490"/>
      <c r="D1" s="490"/>
      <c r="E1" s="490"/>
      <c r="F1" s="490"/>
      <c r="G1" s="490"/>
      <c r="H1" s="490"/>
      <c r="I1" s="490"/>
      <c r="J1" s="490"/>
      <c r="K1" s="490"/>
    </row>
    <row r="2" spans="1:11" ht="34.15" customHeight="1">
      <c r="A2" s="491"/>
      <c r="B2" s="491"/>
      <c r="C2" s="491"/>
      <c r="D2" s="491"/>
      <c r="E2" s="491"/>
      <c r="F2" s="491"/>
      <c r="G2" s="491"/>
      <c r="H2" s="491"/>
      <c r="I2" s="491"/>
      <c r="J2" s="491"/>
      <c r="K2" s="491"/>
    </row>
    <row r="3" spans="1:11">
      <c r="A3" s="492"/>
      <c r="B3" s="492"/>
      <c r="C3" s="492"/>
      <c r="D3" s="492"/>
      <c r="E3" s="492"/>
      <c r="F3" s="492"/>
      <c r="G3" s="492"/>
      <c r="H3" s="492"/>
      <c r="I3" s="492"/>
      <c r="J3" s="492"/>
      <c r="K3" s="492"/>
    </row>
    <row r="4" spans="1:11" ht="30" customHeight="1">
      <c r="A4" s="493" t="s">
        <v>30</v>
      </c>
      <c r="B4" s="493"/>
      <c r="C4" s="493"/>
      <c r="D4" s="493"/>
      <c r="E4" s="493"/>
      <c r="F4" s="493"/>
      <c r="G4" s="493"/>
      <c r="H4" s="493"/>
      <c r="I4" s="493"/>
      <c r="J4" s="5"/>
      <c r="K4" s="56"/>
    </row>
    <row r="5" spans="1:11">
      <c r="A5" s="491"/>
      <c r="B5" s="491"/>
      <c r="C5" s="491"/>
      <c r="D5" s="491"/>
      <c r="E5" s="491"/>
      <c r="F5" s="491"/>
      <c r="G5" s="491"/>
      <c r="H5" s="491"/>
      <c r="I5"/>
      <c r="J5" s="5"/>
      <c r="K5" s="56"/>
    </row>
    <row r="6" spans="1:11">
      <c r="A6" s="494" t="s">
        <v>31</v>
      </c>
      <c r="B6" s="494"/>
      <c r="C6" s="494"/>
      <c r="D6" s="494"/>
      <c r="E6" s="494"/>
      <c r="F6" s="494"/>
      <c r="G6" s="494"/>
      <c r="H6" s="494"/>
      <c r="I6" s="190"/>
      <c r="J6" s="5"/>
      <c r="K6" s="56"/>
    </row>
    <row r="7" spans="1:11">
      <c r="A7" s="495"/>
      <c r="B7" s="495"/>
      <c r="C7" s="495"/>
      <c r="D7" s="495"/>
      <c r="E7" s="495"/>
      <c r="F7" s="495"/>
      <c r="G7" s="495"/>
      <c r="H7" s="495"/>
      <c r="I7" s="173"/>
      <c r="J7" s="107"/>
      <c r="K7" s="56"/>
    </row>
    <row r="8" spans="1:11">
      <c r="A8" s="489" t="s">
        <v>276</v>
      </c>
      <c r="B8" s="489"/>
      <c r="C8" s="489"/>
      <c r="D8" s="489"/>
      <c r="E8" s="489"/>
      <c r="F8" s="489"/>
      <c r="G8" s="489"/>
      <c r="H8" s="489"/>
      <c r="I8" s="5"/>
      <c r="J8" s="5"/>
      <c r="K8" s="56"/>
    </row>
    <row r="9" spans="1:11" ht="13.5" thickBot="1">
      <c r="A9" s="487" t="s">
        <v>11</v>
      </c>
      <c r="B9" s="487" t="s">
        <v>33</v>
      </c>
      <c r="C9" s="253"/>
      <c r="D9" s="253" t="s">
        <v>12</v>
      </c>
      <c r="E9" s="254"/>
      <c r="F9" s="253"/>
      <c r="G9" s="253" t="s">
        <v>13</v>
      </c>
      <c r="H9" s="253"/>
      <c r="I9"/>
      <c r="J9" s="107"/>
      <c r="K9" s="56"/>
    </row>
    <row r="10" spans="1:11" ht="39" thickTop="1">
      <c r="A10" s="488"/>
      <c r="B10" s="488"/>
      <c r="C10" s="256" t="s">
        <v>14</v>
      </c>
      <c r="D10" s="256" t="s">
        <v>15</v>
      </c>
      <c r="E10" s="257" t="s">
        <v>16</v>
      </c>
      <c r="F10" s="256" t="s">
        <v>34</v>
      </c>
      <c r="G10" s="256" t="s">
        <v>15</v>
      </c>
      <c r="H10" s="256" t="s">
        <v>35</v>
      </c>
      <c r="I10" s="43"/>
      <c r="J10" s="43"/>
      <c r="K10" s="109"/>
    </row>
    <row r="11" spans="1:11" ht="13.5" thickBot="1">
      <c r="A11" s="484" t="s">
        <v>36</v>
      </c>
      <c r="B11" s="192" t="s">
        <v>37</v>
      </c>
      <c r="C11" s="192">
        <f>'Business ESP - Standard'!B12</f>
        <v>19457154.801999994</v>
      </c>
      <c r="D11" s="192">
        <f>'Business ESP - Standard'!C12</f>
        <v>17716798.66452498</v>
      </c>
      <c r="E11" s="95">
        <f>D11/C11</f>
        <v>0.91055443844769512</v>
      </c>
      <c r="F11" s="192">
        <f>'Business ESP - Standard'!E12</f>
        <v>53977377.429689527</v>
      </c>
      <c r="G11" s="192">
        <f>'Business ESP - Standard'!F12</f>
        <v>16512056.355337281</v>
      </c>
      <c r="H11" s="94">
        <f t="shared" ref="H11:H12" si="0">G11/F11</f>
        <v>0.30590697698949426</v>
      </c>
      <c r="I11" s="186"/>
      <c r="J11" s="186"/>
      <c r="K11" s="110"/>
    </row>
    <row r="12" spans="1:11" ht="13.5" thickBot="1">
      <c r="A12" s="484"/>
      <c r="B12" s="192" t="s">
        <v>38</v>
      </c>
      <c r="C12" s="192">
        <f>'Business ESP - Custom'!B12</f>
        <v>9584680.6968000066</v>
      </c>
      <c r="D12" s="192">
        <f>'Business ESP - Custom'!C12</f>
        <v>10383457.570860026</v>
      </c>
      <c r="E12" s="95">
        <f t="shared" ref="E12" si="1">D12/C12</f>
        <v>1.0833389133481206</v>
      </c>
      <c r="F12" s="192">
        <f>'Business ESP - Custom'!E12</f>
        <v>30239803.032836415</v>
      </c>
      <c r="G12" s="192">
        <f>'Business ESP - Custom'!F12</f>
        <v>8472901.3778217826</v>
      </c>
      <c r="H12" s="94">
        <f t="shared" si="0"/>
        <v>0.28019036263633518</v>
      </c>
      <c r="I12" s="186"/>
      <c r="J12" s="186"/>
      <c r="K12" s="57"/>
    </row>
    <row r="13" spans="1:11" ht="13.5" thickBot="1">
      <c r="A13" s="485"/>
      <c r="B13" s="203" t="s">
        <v>39</v>
      </c>
      <c r="C13" s="203">
        <f>'Process Efficiency'!B12</f>
        <v>25058</v>
      </c>
      <c r="D13" s="203">
        <f>'Process Efficiency'!C12</f>
        <v>25058</v>
      </c>
      <c r="E13" s="398">
        <f>D13/C13</f>
        <v>1</v>
      </c>
      <c r="F13" s="203">
        <f>'Process Efficiency'!E12</f>
        <v>19454539.392000027</v>
      </c>
      <c r="G13" s="203">
        <f>'Process Efficiency'!F12</f>
        <v>19445.008000000002</v>
      </c>
      <c r="H13" s="397">
        <f>G13/F13</f>
        <v>9.9951006848283713E-4</v>
      </c>
      <c r="I13" s="186"/>
      <c r="J13" s="186"/>
      <c r="K13" s="57"/>
    </row>
    <row r="14" spans="1:11" ht="13.5" customHeight="1">
      <c r="A14" s="314" t="s">
        <v>41</v>
      </c>
      <c r="B14" s="315" t="s">
        <v>42</v>
      </c>
      <c r="C14" s="486" t="s">
        <v>43</v>
      </c>
      <c r="D14" s="486"/>
      <c r="E14" s="486"/>
      <c r="F14" s="486"/>
      <c r="G14" s="486"/>
      <c r="H14" s="486"/>
      <c r="I14" s="186"/>
      <c r="J14" s="186"/>
      <c r="K14" s="57"/>
    </row>
    <row r="15" spans="1:11" ht="13.5" customHeight="1" thickBot="1">
      <c r="A15" s="208" t="s">
        <v>44</v>
      </c>
      <c r="B15" s="208"/>
      <c r="C15" s="208">
        <f>SUM(C11:C13)</f>
        <v>29066893.498800002</v>
      </c>
      <c r="D15" s="208">
        <f>SUM(D11:D13)</f>
        <v>28125314.235385008</v>
      </c>
      <c r="E15" s="209">
        <f>D15/C15</f>
        <v>0.96760647079627327</v>
      </c>
      <c r="F15" s="208">
        <f>SUM(F11:F13)</f>
        <v>103671719.85452595</v>
      </c>
      <c r="G15" s="208">
        <f>SUM(G11:G13)</f>
        <v>25004402.741159067</v>
      </c>
      <c r="H15" s="210">
        <f>G15/F15</f>
        <v>0.24118826982175756</v>
      </c>
      <c r="I15" s="186"/>
      <c r="J15" s="186"/>
    </row>
    <row r="16" spans="1:11">
      <c r="A16" t="s">
        <v>45</v>
      </c>
      <c r="B16"/>
      <c r="C16"/>
      <c r="D16" s="457"/>
      <c r="E16"/>
      <c r="F16"/>
      <c r="G16"/>
      <c r="H16"/>
      <c r="I16"/>
      <c r="J16" s="108"/>
    </row>
    <row r="17" spans="1:11">
      <c r="A17" s="68"/>
      <c r="B17"/>
      <c r="C17"/>
      <c r="D17" s="457"/>
      <c r="E17"/>
      <c r="F17" s="84"/>
      <c r="G17"/>
      <c r="H17" s="22"/>
      <c r="I17"/>
      <c r="J17" s="108"/>
      <c r="K17" s="59"/>
    </row>
    <row r="18" spans="1:11">
      <c r="A18" s="68"/>
      <c r="B18"/>
      <c r="C18"/>
      <c r="D18" s="457"/>
      <c r="E18"/>
      <c r="F18" s="84"/>
      <c r="G18"/>
      <c r="H18"/>
      <c r="I18"/>
      <c r="J18" s="108"/>
    </row>
    <row r="19" spans="1:11">
      <c r="A19" s="5" t="s">
        <v>277</v>
      </c>
      <c r="B19" s="5"/>
      <c r="C19" s="5"/>
      <c r="D19" s="5"/>
      <c r="E19" s="5"/>
      <c r="F19" s="5"/>
      <c r="G19" s="5"/>
      <c r="H19" s="5"/>
      <c r="I19" s="5"/>
      <c r="J19" s="25"/>
    </row>
    <row r="20" spans="1:11" ht="13.5" thickBot="1">
      <c r="A20" s="487" t="s">
        <v>11</v>
      </c>
      <c r="B20" s="487" t="s">
        <v>33</v>
      </c>
      <c r="C20" s="253"/>
      <c r="D20" s="253" t="s">
        <v>12</v>
      </c>
      <c r="E20" s="254"/>
      <c r="F20" s="253"/>
      <c r="G20" s="253" t="s">
        <v>13</v>
      </c>
      <c r="H20" s="253"/>
      <c r="I20"/>
      <c r="J20" s="178"/>
      <c r="K20" s="60"/>
    </row>
    <row r="21" spans="1:11" ht="39" thickTop="1">
      <c r="A21" s="488"/>
      <c r="B21" s="488"/>
      <c r="C21" s="256" t="s">
        <v>24</v>
      </c>
      <c r="D21" s="256" t="s">
        <v>25</v>
      </c>
      <c r="E21" s="257" t="s">
        <v>16</v>
      </c>
      <c r="F21" s="256" t="s">
        <v>47</v>
      </c>
      <c r="G21" s="256" t="s">
        <v>25</v>
      </c>
      <c r="H21" s="256" t="s">
        <v>35</v>
      </c>
      <c r="I21" s="43"/>
      <c r="J21" s="43"/>
    </row>
    <row r="22" spans="1:11" ht="13.5" thickBot="1">
      <c r="A22" s="484" t="s">
        <v>36</v>
      </c>
      <c r="B22" s="192" t="s">
        <v>37</v>
      </c>
      <c r="C22" s="192">
        <f>'Business ESP - Standard'!B13</f>
        <v>3459.8897000000002</v>
      </c>
      <c r="D22" s="192">
        <f>'Business ESP - Standard'!C13</f>
        <v>2974.4068956441142</v>
      </c>
      <c r="E22" s="95">
        <f>D22/C22</f>
        <v>0.85968257763943001</v>
      </c>
      <c r="F22" s="192">
        <f>'Business ESP - Standard'!E13</f>
        <v>8522.6147871317407</v>
      </c>
      <c r="G22" s="192">
        <f>'Business ESP - Standard'!F13</f>
        <v>2772.1472267403142</v>
      </c>
      <c r="H22" s="94">
        <f>G22/F22</f>
        <v>0.32526956761274339</v>
      </c>
      <c r="I22" s="186"/>
      <c r="J22" s="186"/>
    </row>
    <row r="23" spans="1:11" ht="13.5" thickBot="1">
      <c r="A23" s="484"/>
      <c r="B23" s="192" t="s">
        <v>38</v>
      </c>
      <c r="C23" s="192">
        <f>'Business ESP - Custom'!B13</f>
        <v>2058.0003000000006</v>
      </c>
      <c r="D23" s="192">
        <f>'Business ESP - Custom'!C13</f>
        <v>1836.1098789549378</v>
      </c>
      <c r="E23" s="93">
        <f>D23/C23</f>
        <v>0.89218154096232993</v>
      </c>
      <c r="F23" s="192">
        <f>'Business ESP - Custom'!E13</f>
        <v>4833.6325018933821</v>
      </c>
      <c r="G23" s="192">
        <f>'Business ESP - Custom'!F13</f>
        <v>1498.2656612272294</v>
      </c>
      <c r="H23" s="94">
        <f>G23/F23</f>
        <v>0.30996681287630862</v>
      </c>
      <c r="I23" s="186"/>
      <c r="J23" s="186"/>
      <c r="K23" s="60"/>
    </row>
    <row r="24" spans="1:11" ht="13.5" thickBot="1">
      <c r="A24" s="485"/>
      <c r="B24" s="203" t="s">
        <v>39</v>
      </c>
      <c r="C24" s="203">
        <f>'Process Efficiency'!B13</f>
        <v>3.9293</v>
      </c>
      <c r="D24" s="203">
        <f>'Process Efficiency'!C13</f>
        <v>3.9293</v>
      </c>
      <c r="E24" s="399">
        <f>D24/C24</f>
        <v>1</v>
      </c>
      <c r="F24" s="203">
        <f>'Process Efficiency'!E13</f>
        <v>181.95839999999995</v>
      </c>
      <c r="G24" s="307">
        <f>'Process Efficiency'!F13</f>
        <v>3.0491368000000003</v>
      </c>
      <c r="H24" s="397">
        <f>G24/F24</f>
        <v>1.6757329147761253E-2</v>
      </c>
      <c r="I24" s="186"/>
      <c r="J24" s="186"/>
      <c r="K24" s="60"/>
    </row>
    <row r="25" spans="1:11">
      <c r="A25" s="314" t="s">
        <v>41</v>
      </c>
      <c r="B25" s="316" t="s">
        <v>42</v>
      </c>
      <c r="C25" s="486" t="s">
        <v>43</v>
      </c>
      <c r="D25" s="486"/>
      <c r="E25" s="486"/>
      <c r="F25" s="486"/>
      <c r="G25" s="486"/>
      <c r="H25" s="486"/>
      <c r="I25" s="186"/>
      <c r="J25" s="186"/>
      <c r="K25" s="61"/>
    </row>
    <row r="26" spans="1:11" ht="13.5" thickBot="1">
      <c r="A26" s="208" t="s">
        <v>44</v>
      </c>
      <c r="B26" s="208"/>
      <c r="C26" s="208">
        <f>SUM(C22:C24)</f>
        <v>5521.819300000001</v>
      </c>
      <c r="D26" s="208">
        <f>SUM(D22:D24)</f>
        <v>4814.4460745990518</v>
      </c>
      <c r="E26" s="209">
        <f>D26/C26</f>
        <v>0.8718948978643779</v>
      </c>
      <c r="F26" s="208">
        <f>SUM(F22:F24)</f>
        <v>13538.205689025122</v>
      </c>
      <c r="G26" s="208">
        <f>SUM(G22:G24)</f>
        <v>4273.4620247675439</v>
      </c>
      <c r="H26" s="210">
        <f>G26/F26</f>
        <v>0.31565941033322215</v>
      </c>
      <c r="I26" s="186"/>
      <c r="J26" s="186"/>
    </row>
    <row r="27" spans="1:11">
      <c r="A27" t="s">
        <v>45</v>
      </c>
      <c r="B27"/>
      <c r="C27"/>
      <c r="D27" s="457"/>
      <c r="E27" s="69"/>
      <c r="F27"/>
      <c r="G27"/>
      <c r="H27"/>
      <c r="I27"/>
      <c r="J27" s="46"/>
      <c r="K27" s="109"/>
    </row>
    <row r="28" spans="1:11">
      <c r="B28"/>
      <c r="C28" s="457"/>
      <c r="D28" s="457"/>
      <c r="E28"/>
      <c r="F28"/>
      <c r="G28"/>
      <c r="H28"/>
      <c r="I28"/>
      <c r="J28" s="46"/>
      <c r="K28" s="109"/>
    </row>
    <row r="29" spans="1:11">
      <c r="B29"/>
      <c r="C29"/>
      <c r="D29" s="457"/>
      <c r="E29"/>
      <c r="F29"/>
      <c r="G29"/>
      <c r="H29"/>
      <c r="I29"/>
      <c r="J29" s="46"/>
      <c r="K29" s="109"/>
    </row>
    <row r="30" spans="1:11">
      <c r="A30" s="489" t="s">
        <v>48</v>
      </c>
      <c r="B30" s="489"/>
      <c r="C30" s="489"/>
      <c r="D30" s="489"/>
      <c r="E30" s="489"/>
      <c r="F30" s="489"/>
      <c r="G30" s="489"/>
      <c r="H30" s="489"/>
      <c r="I30"/>
      <c r="J30" s="46"/>
      <c r="K30" s="109"/>
    </row>
    <row r="31" spans="1:11" ht="13.5" thickBot="1">
      <c r="A31" s="487" t="s">
        <v>11</v>
      </c>
      <c r="B31" s="487" t="s">
        <v>33</v>
      </c>
      <c r="C31" s="253"/>
      <c r="D31" s="253" t="s">
        <v>12</v>
      </c>
      <c r="E31" s="254"/>
      <c r="F31" s="253"/>
      <c r="G31" s="253" t="s">
        <v>13</v>
      </c>
      <c r="H31" s="253"/>
      <c r="I31"/>
      <c r="J31" s="334"/>
      <c r="K31" s="109"/>
    </row>
    <row r="32" spans="1:11" ht="39" thickTop="1">
      <c r="A32" s="488"/>
      <c r="B32" s="488"/>
      <c r="C32" s="256" t="s">
        <v>14</v>
      </c>
      <c r="D32" s="256" t="s">
        <v>15</v>
      </c>
      <c r="E32" s="257" t="s">
        <v>16</v>
      </c>
      <c r="F32" s="256" t="s">
        <v>34</v>
      </c>
      <c r="G32" s="256" t="s">
        <v>15</v>
      </c>
      <c r="H32" s="256" t="s">
        <v>35</v>
      </c>
      <c r="I32"/>
      <c r="J32" s="334"/>
      <c r="K32" s="109"/>
    </row>
    <row r="33" spans="1:11" ht="13.5" thickBot="1">
      <c r="A33" s="484" t="s">
        <v>36</v>
      </c>
      <c r="B33" s="192" t="s">
        <v>37</v>
      </c>
      <c r="C33" s="192">
        <f>'Business ESP - Standard'!B20</f>
        <v>46837410.253999993</v>
      </c>
      <c r="D33" s="192">
        <f>'Business ESP - Standard'!C20</f>
        <v>45568218.185642779</v>
      </c>
      <c r="E33" s="95">
        <f>D33/C33</f>
        <v>0.97290217239863674</v>
      </c>
      <c r="F33" s="192">
        <f>'Business ESP - Standard'!E12</f>
        <v>53977377.429689527</v>
      </c>
      <c r="G33" s="192">
        <f>'Business ESP - Standard'!F20</f>
        <v>41494036.375610366</v>
      </c>
      <c r="H33" s="94">
        <f t="shared" ref="H33:H35" si="2">G33/F33</f>
        <v>0.768730130130167</v>
      </c>
      <c r="I33"/>
      <c r="J33" s="334"/>
      <c r="K33" s="109"/>
    </row>
    <row r="34" spans="1:11" ht="13.5" thickBot="1">
      <c r="A34" s="484"/>
      <c r="B34" s="192" t="s">
        <v>38</v>
      </c>
      <c r="C34" s="192">
        <f>'Business ESP - Custom'!B20</f>
        <v>34951434.747900009</v>
      </c>
      <c r="D34" s="192">
        <f>'Business ESP - Custom'!C20</f>
        <v>37747524.375848986</v>
      </c>
      <c r="E34" s="95">
        <f t="shared" ref="E34" si="3">D34/C34</f>
        <v>1.0799992803762362</v>
      </c>
      <c r="F34" s="192">
        <f>'Business ESP - Custom'!E12</f>
        <v>30239803.032836415</v>
      </c>
      <c r="G34" s="192">
        <f>'Business ESP - Custom'!F20</f>
        <v>30597177.307757854</v>
      </c>
      <c r="H34" s="94">
        <f t="shared" si="2"/>
        <v>1.0118180093479239</v>
      </c>
      <c r="I34"/>
      <c r="J34" s="334"/>
      <c r="K34" s="109"/>
    </row>
    <row r="35" spans="1:11" ht="13.5" thickBot="1">
      <c r="A35" s="485"/>
      <c r="B35" s="203" t="s">
        <v>39</v>
      </c>
      <c r="C35" s="203">
        <f>'Process Efficiency'!B20</f>
        <v>25058</v>
      </c>
      <c r="D35" s="203">
        <f>'Process Efficiency'!C20</f>
        <v>25058</v>
      </c>
      <c r="E35" s="398">
        <f>D35/C35</f>
        <v>1</v>
      </c>
      <c r="F35" s="203">
        <f>'Process Efficiency'!E12</f>
        <v>19454539.392000027</v>
      </c>
      <c r="G35" s="203">
        <f>'Process Efficiency'!F20</f>
        <v>19445.008000000002</v>
      </c>
      <c r="H35" s="397">
        <f t="shared" si="2"/>
        <v>9.9951006848283713E-4</v>
      </c>
      <c r="I35"/>
      <c r="J35" s="334"/>
      <c r="K35" s="109"/>
    </row>
    <row r="36" spans="1:11">
      <c r="A36" s="314" t="s">
        <v>41</v>
      </c>
      <c r="B36" s="315" t="s">
        <v>42</v>
      </c>
      <c r="C36" s="486" t="s">
        <v>43</v>
      </c>
      <c r="D36" s="486"/>
      <c r="E36" s="486"/>
      <c r="F36" s="486"/>
      <c r="G36" s="486"/>
      <c r="H36" s="486"/>
      <c r="I36"/>
      <c r="J36" s="334"/>
      <c r="K36" s="109"/>
    </row>
    <row r="37" spans="1:11" ht="13.5" thickBot="1">
      <c r="A37" s="208" t="s">
        <v>44</v>
      </c>
      <c r="B37" s="208"/>
      <c r="C37" s="208">
        <f>SUM(C33:C35)</f>
        <v>81813903.001900002</v>
      </c>
      <c r="D37" s="208">
        <f>SUM(D33:D35)</f>
        <v>83340800.561491758</v>
      </c>
      <c r="E37" s="209">
        <f>D37/C37</f>
        <v>1.0186630572991524</v>
      </c>
      <c r="F37" s="208">
        <f>SUM(F33:F35)</f>
        <v>103671719.85452595</v>
      </c>
      <c r="G37" s="208">
        <f>SUM(G33:G35)</f>
        <v>72110658.691368222</v>
      </c>
      <c r="H37" s="210">
        <f>G37/F37</f>
        <v>0.6955673041071877</v>
      </c>
      <c r="I37"/>
      <c r="J37" s="334"/>
      <c r="K37" s="109"/>
    </row>
    <row r="38" spans="1:11">
      <c r="A38" t="s">
        <v>45</v>
      </c>
      <c r="B38"/>
      <c r="C38"/>
      <c r="D38"/>
      <c r="E38"/>
      <c r="F38"/>
      <c r="G38"/>
      <c r="H38"/>
      <c r="I38"/>
      <c r="J38" s="334"/>
      <c r="K38" s="109"/>
    </row>
    <row r="39" spans="1:11">
      <c r="A39" s="68"/>
      <c r="B39"/>
      <c r="C39"/>
      <c r="D39"/>
      <c r="E39"/>
      <c r="F39" s="84"/>
      <c r="G39"/>
      <c r="H39" s="22"/>
      <c r="I39"/>
      <c r="J39" s="334"/>
      <c r="K39" s="109"/>
    </row>
    <row r="40" spans="1:11">
      <c r="A40" s="68"/>
      <c r="B40"/>
      <c r="C40"/>
      <c r="D40"/>
      <c r="E40"/>
      <c r="F40" s="84"/>
      <c r="G40"/>
      <c r="H40"/>
      <c r="I40"/>
      <c r="J40" s="334"/>
      <c r="K40" s="109"/>
    </row>
    <row r="41" spans="1:11">
      <c r="A41" s="5" t="s">
        <v>49</v>
      </c>
      <c r="B41" s="5"/>
      <c r="C41" s="5"/>
      <c r="D41" s="5"/>
      <c r="E41" s="5"/>
      <c r="F41" s="5"/>
      <c r="G41" s="5"/>
      <c r="H41" s="5"/>
      <c r="I41"/>
      <c r="J41" s="334"/>
      <c r="K41" s="109"/>
    </row>
    <row r="42" spans="1:11" ht="13.5" thickBot="1">
      <c r="A42" s="487" t="s">
        <v>11</v>
      </c>
      <c r="B42" s="487" t="s">
        <v>33</v>
      </c>
      <c r="C42" s="253"/>
      <c r="D42" s="253" t="s">
        <v>12</v>
      </c>
      <c r="E42" s="254"/>
      <c r="F42" s="253"/>
      <c r="G42" s="253" t="s">
        <v>13</v>
      </c>
      <c r="H42" s="253"/>
      <c r="I42"/>
      <c r="J42" s="334"/>
      <c r="K42" s="109"/>
    </row>
    <row r="43" spans="1:11" ht="39" thickTop="1">
      <c r="A43" s="488"/>
      <c r="B43" s="488"/>
      <c r="C43" s="256" t="s">
        <v>24</v>
      </c>
      <c r="D43" s="256" t="s">
        <v>25</v>
      </c>
      <c r="E43" s="257" t="s">
        <v>16</v>
      </c>
      <c r="F43" s="256" t="s">
        <v>47</v>
      </c>
      <c r="G43" s="256" t="s">
        <v>25</v>
      </c>
      <c r="H43" s="256" t="s">
        <v>35</v>
      </c>
      <c r="I43" s="426"/>
      <c r="J43" s="334"/>
      <c r="K43" s="109"/>
    </row>
    <row r="44" spans="1:11" ht="13.5" thickBot="1">
      <c r="A44" s="484" t="s">
        <v>36</v>
      </c>
      <c r="B44" s="192" t="s">
        <v>37</v>
      </c>
      <c r="C44" s="192">
        <f>'Business ESP - Standard'!B21</f>
        <v>8842.5393999999978</v>
      </c>
      <c r="D44" s="192">
        <f>'Business ESP - Standard'!C21</f>
        <v>7855.0860381243247</v>
      </c>
      <c r="E44" s="95">
        <f>D44/C44</f>
        <v>0.88832920983358321</v>
      </c>
      <c r="F44" s="192">
        <f>'Business ESP - Standard'!E13</f>
        <v>8522.6147871317407</v>
      </c>
      <c r="G44" s="192">
        <f>'Business ESP - Standard'!F21</f>
        <v>7152.0472035213161</v>
      </c>
      <c r="H44" s="94">
        <f>G44/F44</f>
        <v>0.8391846143650844</v>
      </c>
      <c r="I44"/>
      <c r="J44" s="334"/>
      <c r="K44" s="109"/>
    </row>
    <row r="45" spans="1:11" ht="13.5" thickBot="1">
      <c r="A45" s="484"/>
      <c r="B45" s="192" t="s">
        <v>38</v>
      </c>
      <c r="C45" s="192">
        <f>'Business ESP - Custom'!B21</f>
        <v>6928.7864</v>
      </c>
      <c r="D45" s="192">
        <f>'Business ESP - Custom'!C21</f>
        <v>7195.4581257172713</v>
      </c>
      <c r="E45" s="93">
        <f>D45/C45</f>
        <v>1.0384875085364547</v>
      </c>
      <c r="F45" s="192">
        <f>'Business ESP - Custom'!E13</f>
        <v>4833.6325018933821</v>
      </c>
      <c r="G45" s="192">
        <f>'Business ESP - Custom'!F21</f>
        <v>5830.0376440237378</v>
      </c>
      <c r="H45" s="94">
        <f>G45/F45</f>
        <v>1.206140028589276</v>
      </c>
      <c r="I45"/>
      <c r="J45" s="334"/>
      <c r="K45" s="109"/>
    </row>
    <row r="46" spans="1:11" ht="13.5" thickBot="1">
      <c r="A46" s="485"/>
      <c r="B46" s="203" t="s">
        <v>39</v>
      </c>
      <c r="C46" s="203">
        <f>'Process Efficiency'!B21</f>
        <v>3.9293</v>
      </c>
      <c r="D46" s="203">
        <f>'Process Efficiency'!C21</f>
        <v>3.9293</v>
      </c>
      <c r="E46" s="399">
        <f>D46/C46</f>
        <v>1</v>
      </c>
      <c r="F46" s="203">
        <f>'Process Efficiency'!E13</f>
        <v>181.95839999999995</v>
      </c>
      <c r="G46" s="203">
        <f>'Process Efficiency'!F21</f>
        <v>3.0491368000000003</v>
      </c>
      <c r="H46" s="397">
        <f>G46/F46</f>
        <v>1.6757329147761253E-2</v>
      </c>
      <c r="I46"/>
      <c r="J46" s="334"/>
      <c r="K46" s="109"/>
    </row>
    <row r="47" spans="1:11">
      <c r="A47" s="314" t="s">
        <v>41</v>
      </c>
      <c r="B47" s="316" t="s">
        <v>42</v>
      </c>
      <c r="C47" s="486" t="s">
        <v>43</v>
      </c>
      <c r="D47" s="486"/>
      <c r="E47" s="486"/>
      <c r="F47" s="486"/>
      <c r="G47" s="486"/>
      <c r="H47" s="486"/>
      <c r="I47"/>
      <c r="J47" s="334"/>
      <c r="K47" s="109"/>
    </row>
    <row r="48" spans="1:11" ht="13.5" thickBot="1">
      <c r="A48" s="208" t="s">
        <v>44</v>
      </c>
      <c r="B48" s="208"/>
      <c r="C48" s="208">
        <f>SUM(C44:C46)</f>
        <v>15775.255099999998</v>
      </c>
      <c r="D48" s="208">
        <f>SUM(D44:D46)</f>
        <v>15054.473463841596</v>
      </c>
      <c r="E48" s="209">
        <f>D48/C48</f>
        <v>0.95430935147550144</v>
      </c>
      <c r="F48" s="208">
        <f>SUM(F44:F46)</f>
        <v>13538.205689025122</v>
      </c>
      <c r="G48" s="208">
        <f>SUM(G44:G46)</f>
        <v>12985.133984345055</v>
      </c>
      <c r="H48" s="210">
        <f>G48/F48</f>
        <v>0.95914734069017582</v>
      </c>
      <c r="I48"/>
      <c r="J48" s="334"/>
      <c r="K48" s="109"/>
    </row>
    <row r="49" spans="1:11">
      <c r="A49" t="s">
        <v>45</v>
      </c>
      <c r="B49"/>
      <c r="C49"/>
      <c r="D49"/>
      <c r="E49" s="69"/>
      <c r="F49"/>
      <c r="G49"/>
      <c r="H49"/>
      <c r="I49"/>
      <c r="J49" s="46"/>
      <c r="K49" s="109"/>
    </row>
    <row r="50" spans="1:11">
      <c r="B50"/>
      <c r="C50"/>
      <c r="D50"/>
      <c r="E50"/>
      <c r="F50"/>
      <c r="G50"/>
      <c r="H50"/>
      <c r="I50"/>
      <c r="J50" s="46"/>
      <c r="K50" s="109"/>
    </row>
    <row r="51" spans="1:11">
      <c r="B51"/>
      <c r="C51"/>
      <c r="D51"/>
      <c r="E51"/>
      <c r="F51"/>
      <c r="G51"/>
      <c r="H51"/>
      <c r="I51"/>
      <c r="J51" s="46"/>
      <c r="K51" s="109"/>
    </row>
    <row r="52" spans="1:11">
      <c r="A52" s="5" t="s">
        <v>50</v>
      </c>
      <c r="B52" s="5"/>
      <c r="C52" s="5"/>
      <c r="D52" s="5"/>
      <c r="E52" s="5"/>
      <c r="F52" s="74"/>
      <c r="G52" s="74"/>
      <c r="H52" s="180"/>
      <c r="I52" s="180"/>
      <c r="J52" s="74"/>
      <c r="K52" s="62"/>
    </row>
    <row r="53" spans="1:11" ht="26.25" thickBot="1">
      <c r="A53" s="253" t="s">
        <v>51</v>
      </c>
      <c r="B53" s="253" t="s">
        <v>52</v>
      </c>
      <c r="C53" s="253" t="s">
        <v>53</v>
      </c>
      <c r="D53" s="253" t="s">
        <v>54</v>
      </c>
      <c r="E53" s="253" t="s">
        <v>55</v>
      </c>
      <c r="F53" s="97"/>
      <c r="G53" s="98"/>
      <c r="H53" s="99"/>
      <c r="I53" s="99"/>
      <c r="J53" s="99"/>
      <c r="K53" s="62"/>
    </row>
    <row r="54" spans="1:11" ht="14.25" thickTop="1" thickBot="1">
      <c r="A54" s="39" t="s">
        <v>56</v>
      </c>
      <c r="B54" s="96">
        <f>'Business ESP - Standard'!A45</f>
        <v>0.159</v>
      </c>
      <c r="C54" s="96">
        <f>'Business ESP - Standard'!B45</f>
        <v>7.5999999999999998E-2</v>
      </c>
      <c r="D54" s="96">
        <f>'Business ESP - Standard'!C45</f>
        <v>1.4999999999999999E-2</v>
      </c>
      <c r="E54" s="331">
        <f>'Business ESP - Standard'!D45</f>
        <v>0.93199999999999994</v>
      </c>
    </row>
    <row r="55" spans="1:11" ht="13.5" thickBot="1">
      <c r="A55" s="39" t="s">
        <v>57</v>
      </c>
      <c r="B55" s="96">
        <f>'Business ESP - Custom'!A45</f>
        <v>0.23899999999999999</v>
      </c>
      <c r="C55" s="96">
        <f>'Business ESP - Custom'!B45</f>
        <v>0.04</v>
      </c>
      <c r="D55" s="96">
        <f>'Business ESP - Custom'!C45</f>
        <v>1.4999999999999999E-2</v>
      </c>
      <c r="E55" s="331">
        <f>'Business ESP - Custom'!D45</f>
        <v>0.81600000000000006</v>
      </c>
    </row>
    <row r="56" spans="1:11" ht="13.5" thickBot="1">
      <c r="A56" s="202" t="s">
        <v>39</v>
      </c>
      <c r="B56" s="96">
        <f>'Process Efficiency'!A44</f>
        <v>0.23899999999999999</v>
      </c>
      <c r="C56" s="96">
        <f>'Process Efficiency'!B44</f>
        <v>0</v>
      </c>
      <c r="D56" s="96">
        <f>'Process Efficiency'!C44</f>
        <v>1.4999999999999999E-2</v>
      </c>
      <c r="E56" s="331">
        <f>'Process Efficiency'!D44</f>
        <v>0.77600000000000002</v>
      </c>
    </row>
    <row r="57" spans="1:11" s="1" customFormat="1" ht="15.75" thickBot="1">
      <c r="A57" s="192" t="s">
        <v>42</v>
      </c>
      <c r="B57" s="477" t="s">
        <v>300</v>
      </c>
      <c r="C57" s="477"/>
      <c r="D57" s="477"/>
      <c r="E57" s="477"/>
      <c r="F57" s="23"/>
      <c r="G57" s="23"/>
      <c r="H57" s="42"/>
      <c r="I57" s="42"/>
      <c r="J57" s="42"/>
      <c r="K57" s="64"/>
    </row>
    <row r="58" spans="1:11" s="1" customFormat="1" ht="15.6" customHeight="1">
      <c r="A58" s="332"/>
      <c r="B58" s="71"/>
      <c r="C58" s="72"/>
      <c r="D58" s="72"/>
      <c r="E58" s="72"/>
      <c r="F58" s="23"/>
      <c r="G58" s="23"/>
      <c r="H58" s="23"/>
      <c r="I58" s="23"/>
      <c r="J58" s="23"/>
      <c r="K58" s="64"/>
    </row>
    <row r="59" spans="1:11" s="1" customFormat="1" ht="26.25" customHeight="1">
      <c r="A59"/>
      <c r="B59" s="2"/>
      <c r="C59" s="23"/>
      <c r="D59" s="23"/>
      <c r="E59" s="23"/>
      <c r="F59" s="23"/>
      <c r="G59" s="23"/>
      <c r="H59" s="23"/>
      <c r="I59" s="23"/>
      <c r="J59" s="23"/>
      <c r="K59" s="64"/>
    </row>
    <row r="60" spans="1:11">
      <c r="A60" s="5" t="s">
        <v>301</v>
      </c>
      <c r="B60" s="5"/>
      <c r="C60" s="5"/>
      <c r="D60" s="5"/>
      <c r="E60" s="5"/>
      <c r="F60" s="5"/>
      <c r="G60" s="5"/>
      <c r="H60" s="5"/>
      <c r="I60" s="5"/>
    </row>
    <row r="61" spans="1:11" ht="26.25" thickBot="1">
      <c r="A61" s="255" t="s">
        <v>11</v>
      </c>
      <c r="B61" s="255" t="s">
        <v>33</v>
      </c>
      <c r="C61" s="258" t="s">
        <v>60</v>
      </c>
      <c r="D61" s="258" t="s">
        <v>61</v>
      </c>
      <c r="E61" s="258" t="s">
        <v>62</v>
      </c>
      <c r="F61" s="258" t="s">
        <v>63</v>
      </c>
      <c r="G61" s="258" t="s">
        <v>64</v>
      </c>
    </row>
    <row r="62" spans="1:11" ht="13.5" thickBot="1">
      <c r="A62" s="259"/>
      <c r="B62" s="260"/>
      <c r="C62" s="478" t="s">
        <v>65</v>
      </c>
      <c r="D62" s="478"/>
      <c r="E62" s="478"/>
      <c r="F62" s="478"/>
      <c r="G62" s="478"/>
    </row>
    <row r="63" spans="1:11" ht="14.25" thickTop="1" thickBot="1">
      <c r="A63" s="474" t="s">
        <v>66</v>
      </c>
      <c r="B63" s="307" t="s">
        <v>37</v>
      </c>
      <c r="C63" s="298">
        <v>0.86339582090267297</v>
      </c>
      <c r="D63" s="298">
        <v>1.0256570518314101</v>
      </c>
      <c r="E63" s="298">
        <v>1.932781914215</v>
      </c>
      <c r="F63" s="298">
        <v>1.3941393803811799</v>
      </c>
      <c r="G63" s="298">
        <v>0.56457260176178004</v>
      </c>
    </row>
    <row r="64" spans="1:11" ht="13.5" thickBot="1">
      <c r="A64" s="475"/>
      <c r="B64" s="307" t="s">
        <v>38</v>
      </c>
      <c r="C64" s="299">
        <v>0.97935552671397097</v>
      </c>
      <c r="D64" s="299">
        <v>1.257811385646</v>
      </c>
      <c r="E64" s="299">
        <v>1.7261104852590099</v>
      </c>
      <c r="F64" s="299">
        <v>1.82236220639452</v>
      </c>
      <c r="G64" s="299">
        <v>0.549053125940697</v>
      </c>
    </row>
    <row r="65" spans="1:11">
      <c r="A65" s="476"/>
      <c r="B65" s="308" t="s">
        <v>39</v>
      </c>
      <c r="C65" s="423">
        <v>1.1802269691725599E-2</v>
      </c>
      <c r="D65" s="423">
        <v>1.2219092388624699E-2</v>
      </c>
      <c r="E65" s="423">
        <v>1.26137909256504E-2</v>
      </c>
      <c r="F65" s="423">
        <v>0.31179807046742197</v>
      </c>
      <c r="G65" s="423">
        <v>1.24023953688611E-2</v>
      </c>
    </row>
    <row r="66" spans="1:11" ht="13.5" thickBot="1">
      <c r="A66" s="479" t="s">
        <v>67</v>
      </c>
      <c r="B66" s="479"/>
      <c r="C66" s="301">
        <v>0.88867259580021096</v>
      </c>
      <c r="D66" s="301">
        <v>1.0865476399320599</v>
      </c>
      <c r="E66" s="301">
        <v>1.79312503736374</v>
      </c>
      <c r="F66" s="301">
        <v>1.5258764743565301</v>
      </c>
      <c r="G66" s="301">
        <v>0.55339959819167905</v>
      </c>
      <c r="H66"/>
    </row>
    <row r="67" spans="1:11" ht="13.5" customHeight="1">
      <c r="A67" s="104" t="s">
        <v>68</v>
      </c>
      <c r="B67" s="67"/>
      <c r="C67" s="188"/>
      <c r="D67" s="67"/>
      <c r="E67" s="67"/>
      <c r="F67" s="67"/>
      <c r="G67" s="67"/>
    </row>
    <row r="68" spans="1:11">
      <c r="A68" s="176" t="s">
        <v>69</v>
      </c>
      <c r="B68" s="120"/>
      <c r="C68" s="120"/>
      <c r="D68" s="120"/>
      <c r="E68" s="120"/>
      <c r="F68" s="120"/>
      <c r="G68" s="120"/>
      <c r="H68" s="120"/>
      <c r="I68" s="120"/>
    </row>
    <row r="69" spans="1:11">
      <c r="A69" s="104"/>
      <c r="B69" s="67"/>
      <c r="C69" s="67"/>
      <c r="D69" s="67"/>
      <c r="E69" s="67"/>
      <c r="F69" s="67"/>
      <c r="G69" s="67"/>
    </row>
    <row r="70" spans="1:11">
      <c r="A70" s="194"/>
      <c r="B70" s="67"/>
      <c r="C70"/>
      <c r="D70" s="67"/>
      <c r="E70" s="67"/>
      <c r="F70" s="67"/>
      <c r="G70" s="67"/>
    </row>
    <row r="71" spans="1:11">
      <c r="A71" s="30"/>
    </row>
    <row r="72" spans="1:11">
      <c r="A72" s="5" t="s">
        <v>302</v>
      </c>
      <c r="B72"/>
      <c r="C72"/>
      <c r="D72"/>
      <c r="E72"/>
      <c r="F72"/>
      <c r="G72"/>
      <c r="H72"/>
      <c r="I72"/>
      <c r="J72"/>
    </row>
    <row r="73" spans="1:11" ht="39" thickBot="1">
      <c r="A73" s="253" t="s">
        <v>11</v>
      </c>
      <c r="B73" s="253" t="s">
        <v>33</v>
      </c>
      <c r="C73" s="253" t="s">
        <v>71</v>
      </c>
      <c r="D73" s="253" t="s">
        <v>72</v>
      </c>
      <c r="E73" s="253" t="s">
        <v>73</v>
      </c>
      <c r="F73" s="253" t="s">
        <v>74</v>
      </c>
      <c r="G73" s="253" t="s">
        <v>75</v>
      </c>
      <c r="H73" s="295"/>
      <c r="I73" s="295"/>
      <c r="J73"/>
    </row>
    <row r="74" spans="1:11" ht="14.25" thickTop="1" thickBot="1">
      <c r="A74" s="474" t="s">
        <v>66</v>
      </c>
      <c r="B74" s="307" t="s">
        <v>37</v>
      </c>
      <c r="C74" s="428">
        <v>2016708.4288007901</v>
      </c>
      <c r="D74" s="428">
        <v>1632983.01</v>
      </c>
      <c r="E74" s="428">
        <f>SUM(C74:D74)</f>
        <v>3649691.4388007903</v>
      </c>
      <c r="F74" s="428">
        <v>7054057.6053794799</v>
      </c>
      <c r="G74" s="428">
        <f>F74-E74</f>
        <v>3404366.1665786896</v>
      </c>
      <c r="H74" s="339"/>
      <c r="I74" s="296"/>
      <c r="J74"/>
    </row>
    <row r="75" spans="1:11" ht="13.5" thickBot="1">
      <c r="A75" s="475"/>
      <c r="B75" s="307" t="s">
        <v>38</v>
      </c>
      <c r="C75" s="429">
        <v>1010376.72</v>
      </c>
      <c r="D75" s="429">
        <v>1531862.7</v>
      </c>
      <c r="E75" s="429">
        <f>SUM(C75:D75)</f>
        <v>2542239.42</v>
      </c>
      <c r="F75" s="429">
        <v>4388186.1189007908</v>
      </c>
      <c r="G75" s="429">
        <f>F75-E75</f>
        <v>1845946.6989007909</v>
      </c>
      <c r="H75" s="339"/>
      <c r="I75" s="296"/>
      <c r="J75"/>
    </row>
    <row r="76" spans="1:11">
      <c r="A76" s="476"/>
      <c r="B76" s="308" t="s">
        <v>39</v>
      </c>
      <c r="C76" s="430">
        <v>2004.64</v>
      </c>
      <c r="D76" s="430">
        <v>188579.65</v>
      </c>
      <c r="E76" s="430">
        <f>SUM(C76:D76)</f>
        <v>190584.29</v>
      </c>
      <c r="F76" s="430">
        <v>2403.990387773521</v>
      </c>
      <c r="G76" s="430">
        <f>F76-E76</f>
        <v>-188180.29961222649</v>
      </c>
      <c r="H76" s="339"/>
      <c r="I76" s="296"/>
      <c r="J76"/>
    </row>
    <row r="77" spans="1:11" ht="13.5" thickBot="1">
      <c r="A77" s="479" t="s">
        <v>306</v>
      </c>
      <c r="B77" s="479"/>
      <c r="C77" s="431">
        <f>SUM(C74:C76)</f>
        <v>3029089.7888007904</v>
      </c>
      <c r="D77" s="431">
        <f>SUM(D74:D76)</f>
        <v>3353425.36</v>
      </c>
      <c r="E77" s="431">
        <f>SUM(E74:E76)</f>
        <v>6382515.1488007903</v>
      </c>
      <c r="F77" s="431">
        <f>SUM(F74:F76)</f>
        <v>11444647.714668045</v>
      </c>
      <c r="G77" s="431">
        <f t="shared" ref="G77" si="4">F77-E77</f>
        <v>5062132.5658672545</v>
      </c>
      <c r="H77" s="339"/>
      <c r="I77" s="297"/>
      <c r="J77"/>
    </row>
    <row r="78" spans="1:11">
      <c r="A78" s="104" t="s">
        <v>78</v>
      </c>
      <c r="B78" s="1"/>
      <c r="C78" s="1"/>
      <c r="D78" s="1"/>
      <c r="E78" s="1"/>
      <c r="F78" s="1"/>
      <c r="G78" s="1"/>
      <c r="H78" s="1"/>
      <c r="I78" s="1"/>
      <c r="J78" s="1"/>
    </row>
    <row r="79" spans="1:11" s="52" customFormat="1">
      <c r="A79" s="176" t="s">
        <v>79</v>
      </c>
      <c r="B79" s="2"/>
      <c r="C79" s="2"/>
      <c r="D79" s="2"/>
      <c r="E79" s="2"/>
      <c r="F79" s="2"/>
      <c r="G79" s="2"/>
      <c r="H79" s="2"/>
      <c r="I79" s="2"/>
      <c r="J79" s="2"/>
      <c r="K79" s="65"/>
    </row>
    <row r="80" spans="1:11">
      <c r="D80" s="1"/>
      <c r="E80" s="1"/>
      <c r="F80" s="1"/>
      <c r="G80" s="1"/>
      <c r="H80" s="1"/>
      <c r="I80" s="1"/>
      <c r="J80" s="1"/>
    </row>
    <row r="81" spans="1:10">
      <c r="A81" s="5" t="s">
        <v>303</v>
      </c>
    </row>
    <row r="82" spans="1:10" ht="26.25" customHeight="1" thickBot="1">
      <c r="A82" s="480" t="s">
        <v>81</v>
      </c>
      <c r="B82" s="480"/>
      <c r="C82" s="480"/>
      <c r="D82" s="480"/>
      <c r="E82" s="480"/>
      <c r="F82"/>
      <c r="G82"/>
      <c r="H82"/>
      <c r="I82"/>
      <c r="J82"/>
    </row>
    <row r="83" spans="1:10" ht="13.5" thickTop="1">
      <c r="A83" s="481" t="s">
        <v>82</v>
      </c>
      <c r="B83" s="482"/>
      <c r="C83" s="482"/>
      <c r="D83" s="482"/>
      <c r="E83" s="483"/>
      <c r="F83"/>
      <c r="G83"/>
      <c r="H83"/>
      <c r="I83"/>
      <c r="J83"/>
    </row>
    <row r="84" spans="1:10">
      <c r="A84" s="305" t="s">
        <v>83</v>
      </c>
      <c r="B84" s="305" t="s">
        <v>84</v>
      </c>
      <c r="C84" s="305" t="s">
        <v>85</v>
      </c>
      <c r="D84" s="305" t="s">
        <v>86</v>
      </c>
      <c r="E84" s="305" t="s">
        <v>87</v>
      </c>
      <c r="F84"/>
      <c r="G84"/>
      <c r="H84"/>
      <c r="I84"/>
      <c r="J84"/>
    </row>
    <row r="85" spans="1:10">
      <c r="A85" s="306">
        <v>6.7308000000000007E-2</v>
      </c>
      <c r="B85" s="306">
        <v>0.03</v>
      </c>
      <c r="C85" s="306">
        <v>6.7308000000000007E-2</v>
      </c>
      <c r="D85" s="306">
        <v>0.1</v>
      </c>
      <c r="E85" s="306">
        <v>6.7308000000000007E-2</v>
      </c>
      <c r="F85"/>
      <c r="G85"/>
      <c r="H85"/>
      <c r="I85"/>
      <c r="J85"/>
    </row>
    <row r="86" spans="1:10">
      <c r="A86" s="1" t="s">
        <v>88</v>
      </c>
      <c r="F86"/>
      <c r="G86"/>
      <c r="H86"/>
      <c r="I86"/>
      <c r="J86"/>
    </row>
    <row r="89" spans="1:10">
      <c r="A89" s="5" t="s">
        <v>304</v>
      </c>
      <c r="B89" s="5"/>
      <c r="C89" s="5"/>
      <c r="D89" s="5"/>
      <c r="E89" s="5"/>
      <c r="F89" s="5"/>
      <c r="G89" s="5"/>
    </row>
    <row r="90" spans="1:10" ht="26.25" thickBot="1">
      <c r="A90" s="255" t="s">
        <v>11</v>
      </c>
      <c r="B90" s="255" t="s">
        <v>33</v>
      </c>
      <c r="C90" s="258" t="s">
        <v>60</v>
      </c>
      <c r="D90" s="258" t="s">
        <v>61</v>
      </c>
      <c r="E90" s="258" t="s">
        <v>62</v>
      </c>
      <c r="F90" s="258" t="s">
        <v>63</v>
      </c>
      <c r="G90" s="258" t="s">
        <v>64</v>
      </c>
    </row>
    <row r="91" spans="1:10" ht="13.5" thickBot="1">
      <c r="A91" s="259"/>
      <c r="B91" s="260"/>
      <c r="C91" s="478" t="s">
        <v>65</v>
      </c>
      <c r="D91" s="478"/>
      <c r="E91" s="478"/>
      <c r="F91" s="478"/>
      <c r="G91" s="478"/>
    </row>
    <row r="92" spans="1:10" ht="14.25" thickTop="1" thickBot="1">
      <c r="A92" s="474" t="s">
        <v>66</v>
      </c>
      <c r="B92" s="307" t="s">
        <v>37</v>
      </c>
      <c r="C92" s="298">
        <v>0.92169999999999996</v>
      </c>
      <c r="D92" s="298">
        <v>1.085</v>
      </c>
      <c r="E92" s="298">
        <v>1.929</v>
      </c>
      <c r="F92" s="298">
        <v>1.498</v>
      </c>
      <c r="G92" s="298">
        <v>0.56320000000000003</v>
      </c>
    </row>
    <row r="93" spans="1:10" ht="13.5" thickBot="1">
      <c r="A93" s="475"/>
      <c r="B93" s="307" t="s">
        <v>38</v>
      </c>
      <c r="C93" s="299">
        <v>0.95179999999999998</v>
      </c>
      <c r="D93" s="299">
        <v>1.202</v>
      </c>
      <c r="E93" s="299">
        <v>2.2599999999999998</v>
      </c>
      <c r="F93" s="299">
        <v>1.4670000000000001</v>
      </c>
      <c r="G93" s="299">
        <v>0.59419999999999995</v>
      </c>
    </row>
    <row r="94" spans="1:10">
      <c r="A94" s="476"/>
      <c r="B94" s="308" t="s">
        <v>39</v>
      </c>
      <c r="C94" s="423">
        <v>4.6707551525413896E-3</v>
      </c>
      <c r="D94" s="423">
        <v>4.99354021458064E-3</v>
      </c>
      <c r="E94" s="423">
        <v>4.7927843385141503E-3</v>
      </c>
      <c r="F94" s="423">
        <v>0.31179807046742197</v>
      </c>
      <c r="G94" s="423">
        <v>4.7619441630079697E-3</v>
      </c>
    </row>
    <row r="95" spans="1:10" ht="13.5" thickBot="1">
      <c r="A95" s="479" t="s">
        <v>67</v>
      </c>
      <c r="B95" s="479"/>
      <c r="C95" s="301">
        <v>0.92279999999999995</v>
      </c>
      <c r="D95" s="301">
        <v>1.121</v>
      </c>
      <c r="E95" s="301">
        <v>2.012</v>
      </c>
      <c r="F95" s="301">
        <v>1.4830000000000001</v>
      </c>
      <c r="G95" s="301">
        <v>0.57269999999999999</v>
      </c>
    </row>
    <row r="96" spans="1:10">
      <c r="A96" s="104" t="s">
        <v>68</v>
      </c>
      <c r="B96" s="67"/>
      <c r="C96" s="427"/>
      <c r="D96" s="427"/>
      <c r="E96" s="427"/>
      <c r="F96" s="427"/>
      <c r="G96" s="427"/>
    </row>
    <row r="97" spans="1:8">
      <c r="A97" s="176" t="s">
        <v>69</v>
      </c>
      <c r="B97" s="120"/>
      <c r="C97" s="120"/>
      <c r="D97" s="120"/>
      <c r="E97" s="120"/>
      <c r="F97" s="120"/>
      <c r="G97" s="120"/>
    </row>
    <row r="98" spans="1:8">
      <c r="A98" s="104"/>
      <c r="B98" s="67"/>
      <c r="C98" s="67"/>
      <c r="D98" s="67"/>
      <c r="E98" s="67"/>
      <c r="F98" s="67"/>
      <c r="G98" s="67"/>
    </row>
    <row r="99" spans="1:8">
      <c r="A99" s="194"/>
      <c r="B99" s="67"/>
      <c r="C99" s="67"/>
      <c r="D99" s="67"/>
      <c r="E99" s="67"/>
      <c r="F99" s="67"/>
      <c r="G99" s="67"/>
    </row>
    <row r="100" spans="1:8">
      <c r="A100" s="30"/>
    </row>
    <row r="101" spans="1:8">
      <c r="A101" s="5" t="s">
        <v>305</v>
      </c>
      <c r="B101"/>
      <c r="C101"/>
      <c r="D101"/>
      <c r="E101"/>
      <c r="F101"/>
      <c r="G101"/>
    </row>
    <row r="102" spans="1:8" ht="39" thickBot="1">
      <c r="A102" s="253" t="s">
        <v>11</v>
      </c>
      <c r="B102" s="253" t="s">
        <v>33</v>
      </c>
      <c r="C102" s="253" t="s">
        <v>71</v>
      </c>
      <c r="D102" s="253" t="s">
        <v>72</v>
      </c>
      <c r="E102" s="253" t="s">
        <v>73</v>
      </c>
      <c r="F102" s="253" t="s">
        <v>74</v>
      </c>
      <c r="G102" s="253" t="s">
        <v>75</v>
      </c>
    </row>
    <row r="103" spans="1:8" ht="14.25" thickTop="1" thickBot="1">
      <c r="A103" s="474" t="s">
        <v>66</v>
      </c>
      <c r="B103" s="307" t="s">
        <v>37</v>
      </c>
      <c r="C103" s="428">
        <f>SUM(C74*0.8779,'PY2 - Evergy Metro'!C74,'PY1 - Evergy Metro'!C52)</f>
        <v>4372418.3296442134</v>
      </c>
      <c r="D103" s="428">
        <f>SUM(D74*0.8779,'PY2 - Evergy Metro'!D74,'PY1 - Evergy Metro'!D52)</f>
        <v>4182466.7844790001</v>
      </c>
      <c r="E103" s="428">
        <f>SUM(C103,D103)</f>
        <v>8554885.114123214</v>
      </c>
      <c r="F103" s="428">
        <f>SUM(F74*0.8779,'PY2 - Evergy Metro'!F74,'PY1 - Evergy Metro'!F52)</f>
        <v>16429464.031210085</v>
      </c>
      <c r="G103" s="428">
        <f>F103-E103</f>
        <v>7874578.9170868713</v>
      </c>
      <c r="H103" s="339"/>
    </row>
    <row r="104" spans="1:8" ht="13.5" thickBot="1">
      <c r="A104" s="475"/>
      <c r="B104" s="307" t="s">
        <v>38</v>
      </c>
      <c r="C104" s="429">
        <f>SUM(C75*0.8779,'PY2 - Evergy Metro'!C75,'PY1 - Evergy Metro'!C53)</f>
        <v>3331896.7224880001</v>
      </c>
      <c r="D104" s="429">
        <f>SUM(D75*0.8779,'PY2 - Evergy Metro'!D75,'PY1 - Evergy Metro'!D53)</f>
        <v>3199202.2643299997</v>
      </c>
      <c r="E104" s="429">
        <f>SUM(C104,D104)</f>
        <v>6531098.9868179997</v>
      </c>
      <c r="F104" s="429">
        <f>SUM(F75*0.8779,'PY2 - Evergy Metro'!F75,'PY1 - Evergy Metro'!F53)</f>
        <v>14737567.463783003</v>
      </c>
      <c r="G104" s="429">
        <f>F104-E104</f>
        <v>8206468.4769650036</v>
      </c>
      <c r="H104" s="339"/>
    </row>
    <row r="105" spans="1:8">
      <c r="A105" s="476"/>
      <c r="B105" s="308" t="s">
        <v>39</v>
      </c>
      <c r="C105" s="430">
        <f>SUM(C76*0.8779,'PY2 - Evergy Metro'!C76,'PY1 - Evergy Metro'!C54)</f>
        <v>1759.873456</v>
      </c>
      <c r="D105" s="430">
        <f>SUM(D76*0.8779,'PY2 - Evergy Metro'!D76,'PY1 - Evergy Metro'!D54)</f>
        <v>447487.07473500003</v>
      </c>
      <c r="E105" s="430">
        <f>SUM(C105,D105)</f>
        <v>449246.94819100003</v>
      </c>
      <c r="F105" s="430">
        <f>SUM(F76*0.8779,'PY2 - Evergy Metro'!F76,'PY1 - Evergy Metro'!F54)</f>
        <v>2110.463161426374</v>
      </c>
      <c r="G105" s="430">
        <f>F105-E105</f>
        <v>-447136.48502957367</v>
      </c>
      <c r="H105" s="339"/>
    </row>
    <row r="106" spans="1:8" ht="13.5" thickBot="1">
      <c r="A106" s="479" t="s">
        <v>306</v>
      </c>
      <c r="B106" s="479"/>
      <c r="C106" s="431">
        <f>SUM(C103:C105)</f>
        <v>7706074.9255882138</v>
      </c>
      <c r="D106" s="431">
        <f>SUM(D103:D105)</f>
        <v>7829156.1235439992</v>
      </c>
      <c r="E106" s="431">
        <f>SUM(E103:E105)</f>
        <v>15535231.049132215</v>
      </c>
      <c r="F106" s="431">
        <f>SUM(F103:F105)</f>
        <v>31169141.958154518</v>
      </c>
      <c r="G106" s="431">
        <f>F106-E106</f>
        <v>15633910.909022303</v>
      </c>
      <c r="H106" s="339"/>
    </row>
    <row r="107" spans="1:8">
      <c r="A107" s="104" t="s">
        <v>78</v>
      </c>
      <c r="B107"/>
      <c r="C107"/>
      <c r="D107"/>
      <c r="E107"/>
      <c r="F107"/>
      <c r="G107"/>
    </row>
    <row r="108" spans="1:8">
      <c r="A108" s="176" t="s">
        <v>79</v>
      </c>
      <c r="C108" s="2"/>
      <c r="D108" s="2"/>
      <c r="E108" s="2"/>
      <c r="F108" s="2"/>
      <c r="G108" s="2"/>
    </row>
  </sheetData>
  <mergeCells count="38">
    <mergeCell ref="A106:B106"/>
    <mergeCell ref="A77:B77"/>
    <mergeCell ref="C14:H14"/>
    <mergeCell ref="A1:K1"/>
    <mergeCell ref="A2:K2"/>
    <mergeCell ref="A3:K3"/>
    <mergeCell ref="A4:I4"/>
    <mergeCell ref="A5:H5"/>
    <mergeCell ref="A6:H6"/>
    <mergeCell ref="A7:H7"/>
    <mergeCell ref="A8:H8"/>
    <mergeCell ref="A9:A10"/>
    <mergeCell ref="B9:B10"/>
    <mergeCell ref="A11:A13"/>
    <mergeCell ref="C47:H47"/>
    <mergeCell ref="A20:A21"/>
    <mergeCell ref="B20:B21"/>
    <mergeCell ref="A22:A24"/>
    <mergeCell ref="C25:H25"/>
    <mergeCell ref="A30:H30"/>
    <mergeCell ref="A31:A32"/>
    <mergeCell ref="B31:B32"/>
    <mergeCell ref="A33:A35"/>
    <mergeCell ref="C36:H36"/>
    <mergeCell ref="A42:A43"/>
    <mergeCell ref="B42:B43"/>
    <mergeCell ref="A44:A46"/>
    <mergeCell ref="A103:A105"/>
    <mergeCell ref="B57:E57"/>
    <mergeCell ref="C62:G62"/>
    <mergeCell ref="A63:A65"/>
    <mergeCell ref="A66:B66"/>
    <mergeCell ref="A74:A76"/>
    <mergeCell ref="A82:E82"/>
    <mergeCell ref="A83:E83"/>
    <mergeCell ref="C91:G91"/>
    <mergeCell ref="A92:A94"/>
    <mergeCell ref="A95:B95"/>
  </mergeCells>
  <pageMargins left="0.7" right="0.7" top="0.75" bottom="0.75" header="0.3" footer="0.3"/>
  <pageSetup scale="30"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0CB64-5C88-4EB3-AC8B-AF16358B1A66}">
  <sheetPr>
    <pageSetUpPr fitToPage="1"/>
  </sheetPr>
  <dimension ref="A1:AH108"/>
  <sheetViews>
    <sheetView showGridLines="0" zoomScale="70" zoomScaleNormal="70" workbookViewId="0">
      <selection activeCell="H96" sqref="H96"/>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 min="35" max="16384" width="9.140625" style="309"/>
  </cols>
  <sheetData>
    <row r="1" spans="1:11">
      <c r="A1" s="490" t="str">
        <f>Cover!B8</f>
        <v>Evergy Services, Inc. (ESI) Evaluation, Measurement, and Verification Report  – Commercial &amp; Industrial Databook</v>
      </c>
      <c r="B1" s="490"/>
      <c r="C1" s="490"/>
      <c r="D1" s="490"/>
      <c r="E1" s="490"/>
      <c r="F1" s="490"/>
      <c r="G1" s="490"/>
      <c r="H1" s="490"/>
      <c r="I1" s="490"/>
      <c r="J1" s="490"/>
      <c r="K1" s="490"/>
    </row>
    <row r="2" spans="1:11" ht="34.15" customHeight="1">
      <c r="A2" s="491"/>
      <c r="B2" s="491"/>
      <c r="C2" s="491"/>
      <c r="D2" s="491"/>
      <c r="E2" s="491"/>
      <c r="F2" s="491"/>
      <c r="G2" s="491"/>
      <c r="H2" s="491"/>
      <c r="I2" s="491"/>
      <c r="J2" s="491"/>
      <c r="K2" s="491"/>
    </row>
    <row r="3" spans="1:11">
      <c r="A3" s="492"/>
      <c r="B3" s="492"/>
      <c r="C3" s="492"/>
      <c r="D3" s="492"/>
      <c r="E3" s="492"/>
      <c r="F3" s="492"/>
      <c r="G3" s="492"/>
      <c r="H3" s="492"/>
      <c r="I3" s="492"/>
      <c r="J3" s="492"/>
      <c r="K3" s="492"/>
    </row>
    <row r="4" spans="1:11" ht="30" customHeight="1">
      <c r="A4" s="493" t="s">
        <v>89</v>
      </c>
      <c r="B4" s="493"/>
      <c r="C4" s="493"/>
      <c r="D4" s="493"/>
      <c r="E4" s="493"/>
      <c r="F4" s="493"/>
      <c r="G4" s="493"/>
      <c r="H4" s="493"/>
      <c r="I4" s="493"/>
      <c r="J4" s="5"/>
      <c r="K4" s="56"/>
    </row>
    <row r="5" spans="1:11">
      <c r="A5" s="491"/>
      <c r="B5" s="491"/>
      <c r="C5" s="491"/>
      <c r="D5" s="491"/>
      <c r="E5" s="491"/>
      <c r="F5" s="491"/>
      <c r="G5" s="491"/>
      <c r="H5" s="491"/>
      <c r="I5"/>
      <c r="J5" s="5"/>
      <c r="K5" s="56"/>
    </row>
    <row r="6" spans="1:11">
      <c r="A6" s="494" t="s">
        <v>31</v>
      </c>
      <c r="B6" s="494"/>
      <c r="C6" s="494"/>
      <c r="D6" s="494"/>
      <c r="E6" s="494"/>
      <c r="F6" s="494"/>
      <c r="G6" s="494"/>
      <c r="H6" s="494"/>
      <c r="I6" s="190"/>
      <c r="J6" s="5"/>
      <c r="K6" s="56"/>
    </row>
    <row r="7" spans="1:11">
      <c r="A7" s="495"/>
      <c r="B7" s="495"/>
      <c r="C7" s="495"/>
      <c r="D7" s="495"/>
      <c r="E7" s="495"/>
      <c r="F7" s="495"/>
      <c r="G7" s="495"/>
      <c r="H7" s="495"/>
      <c r="I7" s="173"/>
      <c r="J7" s="107"/>
      <c r="K7" s="56"/>
    </row>
    <row r="8" spans="1:11">
      <c r="A8" s="489" t="s">
        <v>276</v>
      </c>
      <c r="B8" s="489"/>
      <c r="C8" s="489"/>
      <c r="D8" s="489"/>
      <c r="E8" s="489"/>
      <c r="F8" s="489"/>
      <c r="G8" s="489"/>
      <c r="H8" s="489"/>
      <c r="I8" s="5"/>
      <c r="J8" s="5"/>
      <c r="K8" s="56"/>
    </row>
    <row r="9" spans="1:11" ht="13.5" thickBot="1">
      <c r="A9" s="487" t="s">
        <v>11</v>
      </c>
      <c r="B9" s="487" t="s">
        <v>33</v>
      </c>
      <c r="C9" s="253"/>
      <c r="D9" s="253" t="s">
        <v>12</v>
      </c>
      <c r="E9" s="254"/>
      <c r="F9" s="253"/>
      <c r="G9" s="253" t="s">
        <v>13</v>
      </c>
      <c r="H9" s="253"/>
      <c r="I9"/>
      <c r="J9" s="107"/>
      <c r="K9" s="56"/>
    </row>
    <row r="10" spans="1:11" ht="39" thickTop="1">
      <c r="A10" s="488"/>
      <c r="B10" s="488"/>
      <c r="C10" s="256" t="s">
        <v>14</v>
      </c>
      <c r="D10" s="256" t="s">
        <v>15</v>
      </c>
      <c r="E10" s="257" t="s">
        <v>16</v>
      </c>
      <c r="F10" s="256" t="s">
        <v>34</v>
      </c>
      <c r="G10" s="256" t="s">
        <v>15</v>
      </c>
      <c r="H10" s="256" t="s">
        <v>35</v>
      </c>
      <c r="I10" s="43"/>
      <c r="J10" s="43"/>
      <c r="K10" s="109"/>
    </row>
    <row r="11" spans="1:11" ht="13.5" customHeight="1" thickBot="1">
      <c r="A11" s="484" t="s">
        <v>36</v>
      </c>
      <c r="B11" s="192" t="s">
        <v>37</v>
      </c>
      <c r="C11" s="448">
        <f>'Business ESP - Standard'!B29</f>
        <v>18832545.090800002</v>
      </c>
      <c r="D11" s="448">
        <f>'Business ESP - Standard'!C29</f>
        <v>16532559.358926304</v>
      </c>
      <c r="E11" s="449">
        <f>D11/C11</f>
        <v>0.87787175228921777</v>
      </c>
      <c r="F11" s="448">
        <f>'Business ESP - Standard'!E29</f>
        <v>46646197.198902555</v>
      </c>
      <c r="G11" s="448">
        <f>'Business ESP - Standard'!F29</f>
        <v>15408345.322519314</v>
      </c>
      <c r="H11" s="333">
        <f t="shared" ref="H11:H13" si="0">G11/F11</f>
        <v>0.33032371871209742</v>
      </c>
      <c r="I11" s="186"/>
      <c r="J11" s="186"/>
      <c r="K11" s="110"/>
    </row>
    <row r="12" spans="1:11" ht="13.5" thickBot="1">
      <c r="A12" s="484"/>
      <c r="B12" s="192" t="s">
        <v>38</v>
      </c>
      <c r="C12" s="448">
        <f>'Business ESP - Custom'!B29</f>
        <v>18366395.699999999</v>
      </c>
      <c r="D12" s="448">
        <f>'Business ESP - Custom'!C29</f>
        <v>18441487.481906034</v>
      </c>
      <c r="E12" s="449">
        <f>D12/C12</f>
        <v>1.0040885420924495</v>
      </c>
      <c r="F12" s="448">
        <f>'Business ESP - Custom'!E29</f>
        <v>10016241.480000008</v>
      </c>
      <c r="G12" s="448">
        <f>'Business ESP - Custom'!F29</f>
        <v>15048253.785235325</v>
      </c>
      <c r="H12" s="333">
        <f t="shared" si="0"/>
        <v>1.5023852824717754</v>
      </c>
      <c r="I12" s="186"/>
      <c r="J12" s="186"/>
      <c r="K12" s="57"/>
    </row>
    <row r="13" spans="1:11">
      <c r="A13" s="485"/>
      <c r="B13" s="203" t="s">
        <v>39</v>
      </c>
      <c r="C13" s="450">
        <f>'Process Efficiency'!B29</f>
        <v>337632</v>
      </c>
      <c r="D13" s="450">
        <f>'Process Efficiency'!C29</f>
        <v>342926.73569198948</v>
      </c>
      <c r="E13" s="451">
        <f t="shared" ref="E13" si="1">D13/C13</f>
        <v>1.0156819723604087</v>
      </c>
      <c r="F13" s="450">
        <f>'Process Efficiency'!E29</f>
        <v>20470674.240000032</v>
      </c>
      <c r="G13" s="452">
        <f>'Process Efficiency'!F29</f>
        <v>266111.14689698385</v>
      </c>
      <c r="H13" s="453">
        <f t="shared" si="0"/>
        <v>1.2999627846990908E-2</v>
      </c>
      <c r="I13" s="186"/>
      <c r="J13" s="186"/>
      <c r="K13" s="57"/>
    </row>
    <row r="14" spans="1:11" ht="13.5" customHeight="1">
      <c r="A14" s="314" t="s">
        <v>41</v>
      </c>
      <c r="B14" s="315" t="s">
        <v>42</v>
      </c>
      <c r="C14" s="497" t="s">
        <v>43</v>
      </c>
      <c r="D14" s="497"/>
      <c r="E14" s="498"/>
      <c r="F14" s="497"/>
      <c r="G14" s="498"/>
      <c r="H14" s="498"/>
      <c r="I14" s="186"/>
      <c r="J14" s="186"/>
      <c r="K14" s="57"/>
    </row>
    <row r="15" spans="1:11" ht="13.5" customHeight="1" thickBot="1">
      <c r="A15" s="208" t="s">
        <v>90</v>
      </c>
      <c r="B15" s="208"/>
      <c r="C15" s="454">
        <f>SUM(C11:C13)</f>
        <v>37536572.790800005</v>
      </c>
      <c r="D15" s="454">
        <f>SUM(D11:D13)</f>
        <v>35316973.576524325</v>
      </c>
      <c r="E15" s="455">
        <f>D15/C15</f>
        <v>0.94086835719803141</v>
      </c>
      <c r="F15" s="454">
        <f>SUM(F11:F13)</f>
        <v>77133112.918902606</v>
      </c>
      <c r="G15" s="454">
        <f>SUM(G11:G13)</f>
        <v>30722710.254651625</v>
      </c>
      <c r="H15" s="456">
        <f>G15/F15</f>
        <v>0.39830766699320613</v>
      </c>
      <c r="I15" s="186"/>
      <c r="J15" s="186"/>
    </row>
    <row r="16" spans="1:11">
      <c r="A16" t="s">
        <v>45</v>
      </c>
      <c r="B16"/>
      <c r="C16"/>
      <c r="D16" s="457"/>
      <c r="E16"/>
      <c r="F16"/>
      <c r="G16"/>
      <c r="H16"/>
      <c r="I16"/>
      <c r="J16" s="108"/>
    </row>
    <row r="17" spans="1:11">
      <c r="A17" s="68"/>
      <c r="B17"/>
      <c r="C17"/>
      <c r="D17" s="457"/>
      <c r="E17"/>
      <c r="F17" s="84"/>
      <c r="G17"/>
      <c r="H17" s="22"/>
      <c r="I17"/>
      <c r="J17" s="108"/>
      <c r="K17" s="59"/>
    </row>
    <row r="18" spans="1:11">
      <c r="A18" s="68"/>
      <c r="B18" s="415"/>
      <c r="C18" s="457"/>
      <c r="D18" s="457"/>
      <c r="E18"/>
      <c r="F18" s="84"/>
      <c r="G18"/>
      <c r="H18"/>
      <c r="I18"/>
      <c r="J18" s="108"/>
    </row>
    <row r="19" spans="1:11">
      <c r="A19" s="5" t="s">
        <v>277</v>
      </c>
      <c r="B19" s="5"/>
      <c r="C19" s="5"/>
      <c r="D19" s="5"/>
      <c r="E19" s="5"/>
      <c r="F19" s="5"/>
      <c r="G19" s="5"/>
      <c r="H19" s="5"/>
      <c r="I19" s="5"/>
      <c r="J19" s="25"/>
    </row>
    <row r="20" spans="1:11" ht="13.5" thickBot="1">
      <c r="A20" s="487" t="s">
        <v>11</v>
      </c>
      <c r="B20" s="487" t="s">
        <v>33</v>
      </c>
      <c r="C20" s="253"/>
      <c r="D20" s="253" t="s">
        <v>12</v>
      </c>
      <c r="E20" s="254"/>
      <c r="F20" s="253"/>
      <c r="G20" s="253" t="s">
        <v>13</v>
      </c>
      <c r="H20" s="253"/>
      <c r="I20"/>
      <c r="J20" s="178"/>
      <c r="K20" s="60"/>
    </row>
    <row r="21" spans="1:11" ht="39" thickTop="1">
      <c r="A21" s="488"/>
      <c r="B21" s="488"/>
      <c r="C21" s="256" t="s">
        <v>24</v>
      </c>
      <c r="D21" s="256" t="s">
        <v>25</v>
      </c>
      <c r="E21" s="257" t="s">
        <v>16</v>
      </c>
      <c r="F21" s="256" t="s">
        <v>47</v>
      </c>
      <c r="G21" s="256" t="s">
        <v>25</v>
      </c>
      <c r="H21" s="256" t="s">
        <v>35</v>
      </c>
      <c r="I21" s="43"/>
      <c r="J21" s="43"/>
    </row>
    <row r="22" spans="1:11" ht="13.5" customHeight="1" thickBot="1">
      <c r="A22" s="484" t="s">
        <v>36</v>
      </c>
      <c r="B22" s="192" t="s">
        <v>37</v>
      </c>
      <c r="C22" s="192">
        <f>'Business ESP - Standard'!B30</f>
        <v>6603.1909999999998</v>
      </c>
      <c r="D22" s="192">
        <f>'Business ESP - Standard'!C30</f>
        <v>3139.919218894378</v>
      </c>
      <c r="E22" s="95">
        <f>D22/C22</f>
        <v>0.47551543168967519</v>
      </c>
      <c r="F22" s="192">
        <f>'Business ESP - Standard'!E30</f>
        <v>7513.8896712000005</v>
      </c>
      <c r="G22" s="192">
        <f>'Business ESP - Standard'!F30</f>
        <v>2926.4047120095602</v>
      </c>
      <c r="H22" s="94">
        <f>G22/F22</f>
        <v>0.38946602093802113</v>
      </c>
      <c r="I22" s="186"/>
      <c r="J22" s="186"/>
    </row>
    <row r="23" spans="1:11" ht="13.5" thickBot="1">
      <c r="A23" s="484"/>
      <c r="B23" s="192" t="s">
        <v>38</v>
      </c>
      <c r="C23" s="192">
        <f>'Business ESP - Custom'!B30</f>
        <v>4461.6288999999979</v>
      </c>
      <c r="D23" s="192">
        <f>'Business ESP - Custom'!C30</f>
        <v>3761.9493070753178</v>
      </c>
      <c r="E23" s="93">
        <f>D23/C23</f>
        <v>0.84317844253593566</v>
      </c>
      <c r="F23" s="192">
        <f>'Business ESP - Custom'!E30</f>
        <v>1586.6804398830946</v>
      </c>
      <c r="G23" s="192">
        <f>'Business ESP - Custom'!F30</f>
        <v>3069.7506345734596</v>
      </c>
      <c r="H23" s="94">
        <f>G23/F23</f>
        <v>1.934699992141856</v>
      </c>
      <c r="I23" s="186"/>
      <c r="J23" s="186"/>
      <c r="K23" s="60"/>
    </row>
    <row r="24" spans="1:11">
      <c r="A24" s="485"/>
      <c r="B24" s="203" t="s">
        <v>39</v>
      </c>
      <c r="C24" s="203">
        <f>'Process Efficiency'!B30</f>
        <v>52.943300000000001</v>
      </c>
      <c r="D24" s="203">
        <f>'Process Efficiency'!C30</f>
        <v>46.055161924790404</v>
      </c>
      <c r="E24" s="204">
        <f>D24/C24</f>
        <v>0.86989594386429259</v>
      </c>
      <c r="F24" s="203">
        <f>'Process Efficiency'!E30</f>
        <v>227.44799999999998</v>
      </c>
      <c r="G24" s="203">
        <f>'Process Efficiency'!F30</f>
        <v>35.738805653637357</v>
      </c>
      <c r="H24" s="337">
        <f>G24/F24</f>
        <v>0.15712956655427773</v>
      </c>
      <c r="I24" s="186"/>
      <c r="J24" s="186"/>
      <c r="K24" s="60"/>
    </row>
    <row r="25" spans="1:11" ht="12.75" customHeight="1">
      <c r="A25" s="314" t="s">
        <v>41</v>
      </c>
      <c r="B25" s="316" t="s">
        <v>42</v>
      </c>
      <c r="C25" s="486" t="s">
        <v>43</v>
      </c>
      <c r="D25" s="486"/>
      <c r="E25" s="496"/>
      <c r="F25" s="486"/>
      <c r="G25" s="486"/>
      <c r="H25" s="496"/>
      <c r="I25" s="186"/>
      <c r="J25" s="186"/>
      <c r="K25" s="61"/>
    </row>
    <row r="26" spans="1:11" ht="13.5" thickBot="1">
      <c r="A26" s="208" t="s">
        <v>90</v>
      </c>
      <c r="B26" s="208"/>
      <c r="C26" s="208">
        <f>SUM(C22:C24)</f>
        <v>11117.763199999999</v>
      </c>
      <c r="D26" s="208">
        <f>SUM(D22:D24)</f>
        <v>6947.9236878944866</v>
      </c>
      <c r="E26" s="209">
        <f>D26/C26</f>
        <v>0.62493898843739426</v>
      </c>
      <c r="F26" s="208">
        <f>SUM(F22:F24)</f>
        <v>9328.0181110830963</v>
      </c>
      <c r="G26" s="208">
        <f>SUM(G22:G24)</f>
        <v>6031.8941522366576</v>
      </c>
      <c r="H26" s="210">
        <f>G26/F26</f>
        <v>0.64664262873480649</v>
      </c>
      <c r="I26" s="186"/>
      <c r="J26" s="186"/>
    </row>
    <row r="27" spans="1:11">
      <c r="A27" t="s">
        <v>45</v>
      </c>
      <c r="B27"/>
      <c r="C27"/>
      <c r="D27" s="457"/>
      <c r="E27" s="69"/>
      <c r="F27"/>
      <c r="G27"/>
      <c r="H27"/>
      <c r="I27"/>
      <c r="J27" s="46"/>
      <c r="K27" s="109"/>
    </row>
    <row r="28" spans="1:11">
      <c r="B28"/>
      <c r="C28"/>
      <c r="D28" s="457"/>
      <c r="E28"/>
      <c r="F28"/>
      <c r="G28"/>
      <c r="H28"/>
      <c r="I28"/>
      <c r="J28" s="46"/>
      <c r="K28" s="109"/>
    </row>
    <row r="29" spans="1:11">
      <c r="B29"/>
      <c r="C29" s="457"/>
      <c r="D29" s="457"/>
      <c r="E29"/>
      <c r="F29"/>
      <c r="G29"/>
      <c r="H29"/>
      <c r="I29"/>
      <c r="J29" s="46"/>
      <c r="K29" s="109"/>
    </row>
    <row r="30" spans="1:11">
      <c r="A30" s="489" t="s">
        <v>48</v>
      </c>
      <c r="B30" s="489"/>
      <c r="C30" s="489"/>
      <c r="D30" s="489"/>
      <c r="E30" s="489"/>
      <c r="F30" s="489"/>
      <c r="G30" s="489"/>
      <c r="H30" s="489"/>
      <c r="I30"/>
      <c r="J30" s="46"/>
      <c r="K30" s="109"/>
    </row>
    <row r="31" spans="1:11" ht="13.5" thickBot="1">
      <c r="A31" s="487" t="s">
        <v>11</v>
      </c>
      <c r="B31" s="487" t="s">
        <v>33</v>
      </c>
      <c r="C31" s="253"/>
      <c r="D31" s="253" t="s">
        <v>12</v>
      </c>
      <c r="E31" s="254"/>
      <c r="F31" s="253"/>
      <c r="G31" s="253" t="s">
        <v>13</v>
      </c>
      <c r="H31" s="253"/>
      <c r="I31"/>
      <c r="J31" s="46"/>
      <c r="K31" s="109"/>
    </row>
    <row r="32" spans="1:11" ht="39" thickTop="1">
      <c r="A32" s="488"/>
      <c r="B32" s="488"/>
      <c r="C32" s="256" t="s">
        <v>14</v>
      </c>
      <c r="D32" s="256" t="s">
        <v>15</v>
      </c>
      <c r="E32" s="257" t="s">
        <v>16</v>
      </c>
      <c r="F32" s="256" t="s">
        <v>34</v>
      </c>
      <c r="G32" s="256" t="s">
        <v>15</v>
      </c>
      <c r="H32" s="256" t="s">
        <v>35</v>
      </c>
      <c r="I32"/>
      <c r="J32" s="46"/>
      <c r="K32" s="109"/>
    </row>
    <row r="33" spans="1:11" ht="17.100000000000001" customHeight="1" thickBot="1">
      <c r="A33" s="484" t="s">
        <v>36</v>
      </c>
      <c r="B33" s="192" t="s">
        <v>37</v>
      </c>
      <c r="C33" s="448">
        <f>'Business ESP - Standard'!B37</f>
        <v>45166494.082800001</v>
      </c>
      <c r="D33" s="448">
        <f>'Business ESP - Standard'!C37</f>
        <v>44509946.811806411</v>
      </c>
      <c r="E33" s="449">
        <f>D33/C33</f>
        <v>0.98546384251587038</v>
      </c>
      <c r="F33" s="448">
        <f>'Business ESP - Standard'!E37</f>
        <v>46646197.198902555</v>
      </c>
      <c r="G33" s="448">
        <f>'Business ESP - Standard'!F37</f>
        <v>40164325.949284211</v>
      </c>
      <c r="H33" s="333">
        <f t="shared" ref="H33:H35" si="2">G33/F33</f>
        <v>0.8610418075029953</v>
      </c>
      <c r="I33"/>
      <c r="J33" s="46"/>
      <c r="K33" s="109"/>
    </row>
    <row r="34" spans="1:11" ht="15.6" customHeight="1" thickBot="1">
      <c r="A34" s="484"/>
      <c r="B34" s="192" t="s">
        <v>38</v>
      </c>
      <c r="C34" s="448">
        <f>'Business ESP - Custom'!B37</f>
        <v>40270006.673900008</v>
      </c>
      <c r="D34" s="448">
        <f>'Business ESP - Custom'!C37</f>
        <v>39617107.542668507</v>
      </c>
      <c r="E34" s="449">
        <f t="shared" ref="E34:E35" si="3">D34/C34</f>
        <v>0.98378696242792874</v>
      </c>
      <c r="F34" s="448">
        <f>'Business ESP - Custom'!E37</f>
        <v>10016241.480000008</v>
      </c>
      <c r="G34" s="448">
        <f>'Business ESP - Custom'!F37</f>
        <v>32246061.308149599</v>
      </c>
      <c r="H34" s="333">
        <f t="shared" si="2"/>
        <v>3.2193773854730958</v>
      </c>
      <c r="I34"/>
      <c r="J34" s="46"/>
      <c r="K34" s="109"/>
    </row>
    <row r="35" spans="1:11">
      <c r="A35" s="485"/>
      <c r="B35" s="203" t="s">
        <v>39</v>
      </c>
      <c r="C35" s="450">
        <f>'Process Efficiency'!B37</f>
        <v>805427</v>
      </c>
      <c r="D35" s="450">
        <f>'Process Efficiency'!C37</f>
        <v>793289.73569198954</v>
      </c>
      <c r="E35" s="451">
        <f t="shared" si="3"/>
        <v>0.98493064634285854</v>
      </c>
      <c r="F35" s="452">
        <f>'Process Efficiency'!E37</f>
        <v>20470674.240000032</v>
      </c>
      <c r="G35" s="452">
        <f>'Process Efficiency'!F37</f>
        <v>716474.14689698385</v>
      </c>
      <c r="H35" s="453">
        <f t="shared" si="2"/>
        <v>3.5000026794280263E-2</v>
      </c>
      <c r="I35"/>
      <c r="J35" s="46"/>
      <c r="K35" s="109"/>
    </row>
    <row r="36" spans="1:11">
      <c r="A36" s="314" t="s">
        <v>41</v>
      </c>
      <c r="B36" s="315" t="s">
        <v>42</v>
      </c>
      <c r="C36" s="497" t="s">
        <v>43</v>
      </c>
      <c r="D36" s="497"/>
      <c r="E36" s="498"/>
      <c r="F36" s="498"/>
      <c r="G36" s="498"/>
      <c r="H36" s="498"/>
      <c r="I36"/>
      <c r="J36" s="46"/>
      <c r="K36" s="109"/>
    </row>
    <row r="37" spans="1:11" ht="13.5" thickBot="1">
      <c r="A37" s="208" t="s">
        <v>90</v>
      </c>
      <c r="B37" s="208"/>
      <c r="C37" s="454">
        <f>SUM(C33:C35)</f>
        <v>86241927.756700009</v>
      </c>
      <c r="D37" s="454">
        <f>SUM(D33:D35)</f>
        <v>84920344.090166911</v>
      </c>
      <c r="E37" s="455">
        <f>D37/C37</f>
        <v>0.98467585661742785</v>
      </c>
      <c r="F37" s="454">
        <f>SUM(F33:F35)</f>
        <v>77133112.918902606</v>
      </c>
      <c r="G37" s="454">
        <f>SUM(G33:G35)</f>
        <v>73126861.40433079</v>
      </c>
      <c r="H37" s="456">
        <f>G37/F37</f>
        <v>0.94806054931577866</v>
      </c>
      <c r="I37"/>
      <c r="J37" s="46"/>
      <c r="K37" s="109"/>
    </row>
    <row r="38" spans="1:11">
      <c r="A38" t="s">
        <v>45</v>
      </c>
      <c r="B38"/>
      <c r="C38"/>
      <c r="D38"/>
      <c r="E38"/>
      <c r="F38"/>
      <c r="G38"/>
      <c r="H38"/>
      <c r="I38"/>
      <c r="J38" s="46"/>
      <c r="K38" s="109"/>
    </row>
    <row r="39" spans="1:11">
      <c r="A39" s="68"/>
      <c r="B39"/>
      <c r="C39"/>
      <c r="D39"/>
      <c r="E39"/>
      <c r="F39" s="84"/>
      <c r="G39"/>
      <c r="H39" s="22"/>
      <c r="I39"/>
      <c r="J39" s="46"/>
      <c r="K39" s="109"/>
    </row>
    <row r="40" spans="1:11">
      <c r="A40" s="68"/>
      <c r="B40"/>
      <c r="C40"/>
      <c r="D40"/>
      <c r="E40"/>
      <c r="F40" s="84"/>
      <c r="G40"/>
      <c r="H40"/>
      <c r="I40"/>
      <c r="J40" s="46"/>
      <c r="K40" s="109"/>
    </row>
    <row r="41" spans="1:11">
      <c r="A41" s="5" t="s">
        <v>49</v>
      </c>
      <c r="B41" s="5"/>
      <c r="C41" s="5"/>
      <c r="D41" s="5"/>
      <c r="E41" s="5"/>
      <c r="F41" s="5"/>
      <c r="G41" s="5"/>
      <c r="H41" s="5"/>
      <c r="I41"/>
      <c r="J41" s="46"/>
      <c r="K41" s="109"/>
    </row>
    <row r="42" spans="1:11" ht="13.5" thickBot="1">
      <c r="A42" s="487" t="s">
        <v>11</v>
      </c>
      <c r="B42" s="487" t="s">
        <v>33</v>
      </c>
      <c r="C42" s="253"/>
      <c r="D42" s="253" t="s">
        <v>12</v>
      </c>
      <c r="E42" s="254"/>
      <c r="F42" s="253"/>
      <c r="G42" s="253" t="s">
        <v>13</v>
      </c>
      <c r="H42" s="253"/>
      <c r="I42"/>
      <c r="J42" s="46"/>
      <c r="K42" s="109"/>
    </row>
    <row r="43" spans="1:11" ht="39" thickTop="1">
      <c r="A43" s="488"/>
      <c r="B43" s="488"/>
      <c r="C43" s="256" t="s">
        <v>24</v>
      </c>
      <c r="D43" s="256" t="s">
        <v>25</v>
      </c>
      <c r="E43" s="257" t="s">
        <v>16</v>
      </c>
      <c r="F43" s="256" t="s">
        <v>47</v>
      </c>
      <c r="G43" s="256" t="s">
        <v>25</v>
      </c>
      <c r="H43" s="256" t="s">
        <v>35</v>
      </c>
      <c r="I43"/>
      <c r="J43" s="46"/>
      <c r="K43" s="109"/>
    </row>
    <row r="44" spans="1:11" ht="13.5" thickBot="1">
      <c r="A44" s="484" t="s">
        <v>36</v>
      </c>
      <c r="B44" s="192" t="s">
        <v>37</v>
      </c>
      <c r="C44" s="192">
        <f>'Business ESP - Standard'!B38</f>
        <v>11477.511699999999</v>
      </c>
      <c r="D44" s="192">
        <f>'Business ESP - Standard'!C38</f>
        <v>7719.6375979372024</v>
      </c>
      <c r="E44" s="95">
        <f>D44/C44</f>
        <v>0.67258808352486388</v>
      </c>
      <c r="F44" s="192">
        <f>'Business ESP - Standard'!E38</f>
        <v>7513.8896712000005</v>
      </c>
      <c r="G44" s="192">
        <f>'Business ESP - Standard'!F38</f>
        <v>7006.9043558906724</v>
      </c>
      <c r="H44" s="94">
        <f>G44/F44</f>
        <v>0.93252691515387121</v>
      </c>
      <c r="I44"/>
      <c r="J44" s="46"/>
      <c r="K44" s="109"/>
    </row>
    <row r="45" spans="1:11" ht="13.5" thickBot="1">
      <c r="A45" s="484"/>
      <c r="B45" s="192" t="s">
        <v>38</v>
      </c>
      <c r="C45" s="192">
        <f>'Business ESP - Custom'!B38</f>
        <v>9184.4452999999976</v>
      </c>
      <c r="D45" s="192">
        <f>'Business ESP - Custom'!C38</f>
        <v>7497.4091559085109</v>
      </c>
      <c r="E45" s="93">
        <f>D45/C45</f>
        <v>0.81631594625627668</v>
      </c>
      <c r="F45" s="192">
        <f>'Business ESP - Custom'!E38</f>
        <v>1586.6804398830946</v>
      </c>
      <c r="G45" s="192">
        <f>'Business ESP - Custom'!F38</f>
        <v>6104.4176648159046</v>
      </c>
      <c r="H45" s="94">
        <f>G45/F45</f>
        <v>3.8472886608885615</v>
      </c>
      <c r="I45"/>
      <c r="J45" s="46"/>
      <c r="K45" s="109"/>
    </row>
    <row r="46" spans="1:11">
      <c r="A46" s="485"/>
      <c r="B46" s="203" t="s">
        <v>39</v>
      </c>
      <c r="C46" s="203">
        <f>'Process Efficiency'!B38</f>
        <v>126.44329999999999</v>
      </c>
      <c r="D46" s="203">
        <f>'Process Efficiency'!C38</f>
        <v>112.36516192479041</v>
      </c>
      <c r="E46" s="204">
        <f>D46/C46</f>
        <v>0.88866046619148997</v>
      </c>
      <c r="F46" s="336">
        <f>'Process Efficiency'!E38</f>
        <v>227.44799999999998</v>
      </c>
      <c r="G46" s="336">
        <f>'Process Efficiency'!F38</f>
        <v>102.04880565363736</v>
      </c>
      <c r="H46" s="337">
        <f>G46/F46</f>
        <v>0.4486687315502329</v>
      </c>
      <c r="I46"/>
      <c r="J46" s="46"/>
      <c r="K46" s="109"/>
    </row>
    <row r="47" spans="1:11">
      <c r="A47" s="314" t="s">
        <v>41</v>
      </c>
      <c r="B47" s="316" t="s">
        <v>42</v>
      </c>
      <c r="C47" s="486" t="s">
        <v>43</v>
      </c>
      <c r="D47" s="486"/>
      <c r="E47" s="496"/>
      <c r="F47" s="496"/>
      <c r="G47" s="496"/>
      <c r="H47" s="496"/>
      <c r="I47"/>
      <c r="J47" s="46"/>
      <c r="K47" s="109"/>
    </row>
    <row r="48" spans="1:11" ht="13.5" thickBot="1">
      <c r="A48" s="208" t="s">
        <v>90</v>
      </c>
      <c r="B48" s="208"/>
      <c r="C48" s="208">
        <f>SUM(C44:C46)</f>
        <v>20788.400299999994</v>
      </c>
      <c r="D48" s="208">
        <f>SUM(D44:D46)</f>
        <v>15329.411915770503</v>
      </c>
      <c r="E48" s="209">
        <f>D48/C48</f>
        <v>0.73740219038261001</v>
      </c>
      <c r="F48" s="208">
        <f>SUM(F44:F46)</f>
        <v>9328.0181110830963</v>
      </c>
      <c r="G48" s="208">
        <f>SUM(G44:G46)</f>
        <v>13213.370826360215</v>
      </c>
      <c r="H48" s="210">
        <f>G48/F48</f>
        <v>1.4165249969509313</v>
      </c>
      <c r="I48"/>
      <c r="J48" s="46"/>
      <c r="K48" s="109"/>
    </row>
    <row r="49" spans="1:34" ht="13.5" customHeight="1">
      <c r="A49" t="s">
        <v>45</v>
      </c>
      <c r="B49"/>
      <c r="C49"/>
      <c r="D49"/>
      <c r="E49" s="69"/>
      <c r="F49"/>
      <c r="G49"/>
      <c r="H49"/>
      <c r="I49"/>
      <c r="J49" s="46"/>
      <c r="K49" s="109"/>
    </row>
    <row r="50" spans="1:34" ht="13.5" customHeight="1">
      <c r="B50"/>
      <c r="C50"/>
      <c r="D50"/>
      <c r="E50"/>
      <c r="F50"/>
      <c r="G50"/>
      <c r="H50"/>
      <c r="I50"/>
      <c r="J50" s="46"/>
      <c r="K50" s="109"/>
    </row>
    <row r="51" spans="1:34" ht="15">
      <c r="C51" s="54"/>
      <c r="D51" s="54"/>
      <c r="E51" s="74"/>
      <c r="F51" s="55"/>
      <c r="G51" s="74"/>
      <c r="H51" s="66"/>
      <c r="I51" s="66"/>
      <c r="J51" s="73"/>
      <c r="K51" s="64"/>
    </row>
    <row r="52" spans="1:34">
      <c r="A52" s="5" t="s">
        <v>50</v>
      </c>
      <c r="B52" s="5"/>
      <c r="C52" s="5"/>
      <c r="D52" s="5"/>
      <c r="E52" s="5"/>
      <c r="F52" s="74"/>
      <c r="G52" s="74"/>
      <c r="H52" s="180"/>
      <c r="I52" s="180"/>
      <c r="J52" s="74"/>
      <c r="K52" s="62"/>
    </row>
    <row r="53" spans="1:34" ht="26.25" thickBot="1">
      <c r="A53" s="253" t="s">
        <v>51</v>
      </c>
      <c r="B53" s="253" t="s">
        <v>52</v>
      </c>
      <c r="C53" s="253" t="s">
        <v>53</v>
      </c>
      <c r="D53" s="253" t="s">
        <v>54</v>
      </c>
      <c r="E53" s="253" t="s">
        <v>55</v>
      </c>
      <c r="F53" s="97"/>
      <c r="G53" s="98"/>
      <c r="H53" s="99"/>
      <c r="I53" s="99"/>
      <c r="J53" s="99"/>
      <c r="K53" s="62"/>
    </row>
    <row r="54" spans="1:34" ht="14.25" thickTop="1" thickBot="1">
      <c r="A54" s="39" t="s">
        <v>56</v>
      </c>
      <c r="B54" s="96">
        <f>'Business ESP - Standard'!A45</f>
        <v>0.159</v>
      </c>
      <c r="C54" s="96">
        <f>'Business ESP - Standard'!B45</f>
        <v>7.5999999999999998E-2</v>
      </c>
      <c r="D54" s="96">
        <f>'Business ESP - Standard'!C45</f>
        <v>1.4999999999999999E-2</v>
      </c>
      <c r="E54" s="331">
        <f>'Business ESP - Standard'!D45</f>
        <v>0.93199999999999994</v>
      </c>
    </row>
    <row r="55" spans="1:34" ht="13.5" thickBot="1">
      <c r="A55" s="39" t="s">
        <v>57</v>
      </c>
      <c r="B55" s="96">
        <f>'Business ESP - Custom'!A45</f>
        <v>0.23899999999999999</v>
      </c>
      <c r="C55" s="96">
        <f>'Business ESP - Custom'!B45</f>
        <v>0.04</v>
      </c>
      <c r="D55" s="96">
        <f>'Business ESP - Custom'!C45</f>
        <v>1.4999999999999999E-2</v>
      </c>
      <c r="E55" s="331">
        <f>'Business ESP - Custom'!D45</f>
        <v>0.81600000000000006</v>
      </c>
    </row>
    <row r="56" spans="1:34" ht="13.5" thickBot="1">
      <c r="A56" s="202" t="s">
        <v>39</v>
      </c>
      <c r="B56" s="96">
        <f>'Process Efficiency'!A44</f>
        <v>0.23899999999999999</v>
      </c>
      <c r="C56" s="96">
        <f>'Process Efficiency'!B44</f>
        <v>0</v>
      </c>
      <c r="D56" s="96">
        <f>'Process Efficiency'!C44</f>
        <v>1.4999999999999999E-2</v>
      </c>
      <c r="E56" s="331">
        <f>'Process Efficiency'!D44</f>
        <v>0.77600000000000002</v>
      </c>
    </row>
    <row r="57" spans="1:34" s="310" customFormat="1" ht="15.75" thickBot="1">
      <c r="A57" s="192" t="s">
        <v>42</v>
      </c>
      <c r="B57" s="477" t="s">
        <v>300</v>
      </c>
      <c r="C57" s="477"/>
      <c r="D57" s="477"/>
      <c r="E57" s="477"/>
      <c r="F57" s="23"/>
      <c r="G57" s="23"/>
      <c r="H57" s="42"/>
      <c r="I57" s="42"/>
      <c r="J57" s="42"/>
      <c r="K57" s="64"/>
      <c r="L57" s="1"/>
      <c r="M57" s="1"/>
      <c r="N57" s="1"/>
      <c r="O57" s="1"/>
      <c r="P57" s="1"/>
      <c r="Q57" s="1"/>
      <c r="R57" s="1"/>
      <c r="S57" s="1"/>
      <c r="T57" s="1"/>
      <c r="U57" s="1"/>
      <c r="V57" s="1"/>
      <c r="W57" s="1"/>
      <c r="X57" s="1"/>
      <c r="Y57" s="1"/>
      <c r="Z57" s="1"/>
      <c r="AA57" s="1"/>
      <c r="AB57" s="1"/>
      <c r="AC57" s="1"/>
      <c r="AD57" s="1"/>
      <c r="AE57" s="1"/>
      <c r="AF57" s="1"/>
      <c r="AG57" s="1"/>
      <c r="AH57" s="1"/>
    </row>
    <row r="58" spans="1:34" s="1" customFormat="1" ht="15.6" customHeight="1">
      <c r="A58" s="332"/>
      <c r="B58" s="71"/>
      <c r="C58" s="72"/>
      <c r="D58" s="72"/>
      <c r="E58" s="72"/>
      <c r="F58" s="23"/>
      <c r="G58" s="23"/>
      <c r="H58" s="23"/>
      <c r="I58" s="23"/>
      <c r="J58" s="23"/>
      <c r="K58" s="64"/>
    </row>
    <row r="59" spans="1:34" s="310" customFormat="1" ht="26.25" customHeight="1">
      <c r="A59"/>
      <c r="B59" s="2"/>
      <c r="C59" s="23"/>
      <c r="D59" s="23"/>
      <c r="E59" s="23"/>
      <c r="F59" s="23"/>
      <c r="G59" s="23"/>
      <c r="H59" s="23"/>
      <c r="I59" s="23"/>
      <c r="J59" s="23"/>
      <c r="K59" s="64"/>
      <c r="L59" s="1"/>
      <c r="M59" s="1"/>
      <c r="N59" s="1"/>
      <c r="O59" s="1"/>
      <c r="P59" s="1"/>
      <c r="Q59" s="1"/>
      <c r="R59" s="1"/>
      <c r="S59" s="1"/>
      <c r="T59" s="1"/>
      <c r="U59" s="1"/>
      <c r="V59" s="1"/>
      <c r="W59" s="1"/>
      <c r="X59" s="1"/>
      <c r="Y59" s="1"/>
      <c r="Z59" s="1"/>
      <c r="AA59" s="1"/>
      <c r="AB59" s="1"/>
      <c r="AC59" s="1"/>
      <c r="AD59" s="1"/>
      <c r="AE59" s="1"/>
      <c r="AF59" s="1"/>
      <c r="AG59" s="1"/>
      <c r="AH59" s="1"/>
    </row>
    <row r="60" spans="1:34">
      <c r="A60" s="5" t="s">
        <v>301</v>
      </c>
      <c r="B60" s="5"/>
      <c r="C60" s="5"/>
      <c r="D60" s="5"/>
      <c r="E60" s="5"/>
      <c r="F60" s="5"/>
      <c r="G60" s="5"/>
      <c r="H60" s="5"/>
      <c r="I60" s="5"/>
    </row>
    <row r="61" spans="1:34" ht="26.25" thickBot="1">
      <c r="A61" s="255" t="s">
        <v>11</v>
      </c>
      <c r="B61" s="255" t="s">
        <v>33</v>
      </c>
      <c r="C61" s="258" t="s">
        <v>60</v>
      </c>
      <c r="D61" s="258" t="s">
        <v>61</v>
      </c>
      <c r="E61" s="258" t="s">
        <v>62</v>
      </c>
      <c r="F61" s="258" t="s">
        <v>63</v>
      </c>
      <c r="G61" s="258" t="s">
        <v>64</v>
      </c>
    </row>
    <row r="62" spans="1:34" ht="13.5" thickBot="1">
      <c r="A62" s="259"/>
      <c r="B62" s="260"/>
      <c r="C62" s="478" t="s">
        <v>65</v>
      </c>
      <c r="D62" s="478"/>
      <c r="E62" s="478"/>
      <c r="F62" s="478"/>
      <c r="G62" s="478"/>
    </row>
    <row r="63" spans="1:34" ht="14.25" thickTop="1" thickBot="1">
      <c r="A63" s="474" t="s">
        <v>66</v>
      </c>
      <c r="B63" s="307" t="s">
        <v>37</v>
      </c>
      <c r="C63" s="298">
        <v>0.80834286116088905</v>
      </c>
      <c r="D63" s="298">
        <v>0.96916666400395701</v>
      </c>
      <c r="E63" s="298">
        <v>1.9919164391798601</v>
      </c>
      <c r="F63" s="298">
        <v>1.33141722458367</v>
      </c>
      <c r="G63" s="298">
        <v>0.54622671356361896</v>
      </c>
    </row>
    <row r="64" spans="1:34" ht="13.5" thickBot="1">
      <c r="A64" s="475"/>
      <c r="B64" s="307" t="s">
        <v>38</v>
      </c>
      <c r="C64" s="299">
        <v>1.07535874736603</v>
      </c>
      <c r="D64" s="299">
        <v>1.32084568313471</v>
      </c>
      <c r="E64" s="299">
        <v>2.18978193252293</v>
      </c>
      <c r="F64" s="299">
        <v>1.8386398668636099</v>
      </c>
      <c r="G64" s="299">
        <v>0.56648389003186705</v>
      </c>
    </row>
    <row r="65" spans="1:11">
      <c r="A65" s="476"/>
      <c r="B65" s="308" t="s">
        <v>39</v>
      </c>
      <c r="C65" s="423">
        <v>0.11756432962725399</v>
      </c>
      <c r="D65" s="423">
        <v>0.11964738935673901</v>
      </c>
      <c r="E65" s="423">
        <v>0.11596562516112</v>
      </c>
      <c r="F65" s="423">
        <v>4.7952874478045402</v>
      </c>
      <c r="G65" s="423">
        <v>9.81565393152566E-2</v>
      </c>
    </row>
    <row r="66" spans="1:11" ht="13.5" thickBot="1">
      <c r="A66" s="479" t="s">
        <v>67</v>
      </c>
      <c r="B66" s="479"/>
      <c r="C66" s="301">
        <v>0.91</v>
      </c>
      <c r="D66" s="301">
        <v>1.1000000000000001</v>
      </c>
      <c r="E66" s="301">
        <v>2.0299999999999998</v>
      </c>
      <c r="F66" s="301">
        <v>1.55</v>
      </c>
      <c r="G66" s="301">
        <v>0.55000000000000004</v>
      </c>
      <c r="H66"/>
    </row>
    <row r="67" spans="1:11">
      <c r="A67" s="104" t="s">
        <v>68</v>
      </c>
      <c r="B67" s="67"/>
      <c r="C67" s="424"/>
      <c r="D67" s="424"/>
      <c r="E67" s="424"/>
      <c r="F67" s="424"/>
      <c r="G67" s="424"/>
    </row>
    <row r="68" spans="1:11" ht="13.5" customHeight="1">
      <c r="A68" s="176" t="s">
        <v>69</v>
      </c>
      <c r="B68" s="120"/>
      <c r="C68" s="120"/>
      <c r="D68" s="120"/>
      <c r="E68" s="120"/>
      <c r="F68" s="120"/>
      <c r="G68" s="120"/>
      <c r="H68" s="120"/>
      <c r="I68" s="120"/>
    </row>
    <row r="69" spans="1:11">
      <c r="A69" s="104"/>
      <c r="B69" s="67"/>
      <c r="C69" s="67"/>
      <c r="D69" s="67"/>
      <c r="E69" s="67"/>
      <c r="F69" s="67"/>
      <c r="G69" s="67"/>
    </row>
    <row r="70" spans="1:11">
      <c r="A70" s="194"/>
      <c r="B70" s="67"/>
      <c r="C70" s="67"/>
      <c r="D70" s="67"/>
      <c r="E70" s="67"/>
      <c r="F70" s="67"/>
      <c r="G70" s="67"/>
    </row>
    <row r="71" spans="1:11">
      <c r="A71" s="30"/>
    </row>
    <row r="72" spans="1:11">
      <c r="A72" s="5" t="s">
        <v>302</v>
      </c>
      <c r="B72"/>
      <c r="C72"/>
      <c r="D72"/>
      <c r="E72"/>
      <c r="F72"/>
      <c r="G72"/>
      <c r="H72"/>
      <c r="I72"/>
      <c r="J72"/>
    </row>
    <row r="73" spans="1:11" ht="51.75" thickBot="1">
      <c r="A73" s="253" t="s">
        <v>11</v>
      </c>
      <c r="B73" s="253" t="s">
        <v>33</v>
      </c>
      <c r="C73" s="253" t="s">
        <v>71</v>
      </c>
      <c r="D73" s="253" t="s">
        <v>72</v>
      </c>
      <c r="E73" s="253" t="s">
        <v>73</v>
      </c>
      <c r="F73" s="253" t="s">
        <v>74</v>
      </c>
      <c r="G73" s="253" t="s">
        <v>75</v>
      </c>
      <c r="H73" s="295"/>
      <c r="I73" s="295"/>
      <c r="J73"/>
    </row>
    <row r="74" spans="1:11" ht="14.25" thickTop="1" thickBot="1">
      <c r="A74" s="474" t="s">
        <v>66</v>
      </c>
      <c r="B74" s="307" t="s">
        <v>37</v>
      </c>
      <c r="C74" s="428">
        <v>1919574.6864</v>
      </c>
      <c r="D74" s="428">
        <v>1667605.68</v>
      </c>
      <c r="E74" s="428">
        <f>SUM(C74:D74)</f>
        <v>3587180.3663999997</v>
      </c>
      <c r="F74" s="428">
        <v>7145363.5421353802</v>
      </c>
      <c r="G74" s="428">
        <f>F74-E74</f>
        <v>3558183.1757353805</v>
      </c>
      <c r="H74" s="339"/>
      <c r="I74" s="296"/>
      <c r="J74"/>
    </row>
    <row r="75" spans="1:11" ht="13.5" thickBot="1">
      <c r="A75" s="475"/>
      <c r="B75" s="307" t="s">
        <v>38</v>
      </c>
      <c r="C75" s="429">
        <v>1788831.1</v>
      </c>
      <c r="D75" s="429">
        <v>1447979.5</v>
      </c>
      <c r="E75" s="429">
        <f>SUM(C75:D75)</f>
        <v>3236810.6</v>
      </c>
      <c r="F75" s="429">
        <v>7087909.3708787002</v>
      </c>
      <c r="G75" s="429">
        <f>F75-E75</f>
        <v>3851098.7708787001</v>
      </c>
      <c r="H75" s="339"/>
      <c r="I75" s="296"/>
      <c r="J75"/>
    </row>
    <row r="76" spans="1:11">
      <c r="A76" s="476"/>
      <c r="B76" s="308" t="s">
        <v>39</v>
      </c>
      <c r="C76" s="430">
        <v>11236.6</v>
      </c>
      <c r="D76" s="430">
        <v>173856.54</v>
      </c>
      <c r="E76" s="430">
        <f>SUM(C76:D76)</f>
        <v>185093.14</v>
      </c>
      <c r="F76" s="430">
        <v>21464.441693134711</v>
      </c>
      <c r="G76" s="430">
        <f>F76-E76</f>
        <v>-163628.69830686529</v>
      </c>
      <c r="H76" s="339"/>
      <c r="I76" s="296"/>
      <c r="J76"/>
    </row>
    <row r="77" spans="1:11" ht="13.5" thickBot="1">
      <c r="A77" s="479" t="s">
        <v>306</v>
      </c>
      <c r="B77" s="479"/>
      <c r="C77" s="431">
        <f>SUM(C74:C76)</f>
        <v>3719642.3864000002</v>
      </c>
      <c r="D77" s="431">
        <f>SUM(D74:D76)</f>
        <v>3289441.7199999997</v>
      </c>
      <c r="E77" s="431">
        <f>SUM(E74:E76)</f>
        <v>7009084.106399999</v>
      </c>
      <c r="F77" s="431">
        <f>SUM(F74:F76)</f>
        <v>14254737.354707215</v>
      </c>
      <c r="G77" s="431">
        <f t="shared" ref="G77" si="4">F77-E77</f>
        <v>7245653.248307216</v>
      </c>
      <c r="H77" s="339"/>
      <c r="I77" s="297"/>
      <c r="J77"/>
    </row>
    <row r="78" spans="1:11">
      <c r="A78" s="104" t="s">
        <v>78</v>
      </c>
      <c r="B78" s="177"/>
      <c r="C78" s="177"/>
      <c r="D78" s="1"/>
      <c r="E78" s="1"/>
      <c r="F78" s="1"/>
      <c r="G78" s="1"/>
      <c r="H78" s="1"/>
      <c r="I78" s="1"/>
      <c r="J78" s="1"/>
    </row>
    <row r="79" spans="1:11">
      <c r="A79" s="176" t="s">
        <v>79</v>
      </c>
      <c r="C79" s="2"/>
      <c r="D79" s="2"/>
      <c r="E79" s="2"/>
      <c r="F79" s="2"/>
      <c r="G79" s="2"/>
      <c r="H79" s="2"/>
      <c r="I79" s="2"/>
      <c r="J79" s="2"/>
      <c r="K79" s="65"/>
    </row>
    <row r="80" spans="1:11">
      <c r="D80" s="1"/>
      <c r="E80" s="1"/>
      <c r="F80" s="1"/>
      <c r="G80" s="1"/>
      <c r="H80" s="1"/>
      <c r="I80" s="1"/>
      <c r="J80" s="1"/>
    </row>
    <row r="81" spans="1:34" s="311" customFormat="1">
      <c r="A81" s="5" t="s">
        <v>303</v>
      </c>
      <c r="B81" s="2"/>
      <c r="C81" s="23"/>
      <c r="D81" s="23"/>
      <c r="E81" s="23"/>
      <c r="F81" s="23"/>
      <c r="G81" s="23"/>
      <c r="H81" s="23"/>
      <c r="I81" s="23"/>
      <c r="J81" s="23"/>
      <c r="K81" s="58"/>
      <c r="L81" s="52"/>
      <c r="M81" s="52"/>
      <c r="N81" s="52"/>
      <c r="O81" s="52"/>
      <c r="P81" s="52"/>
      <c r="Q81" s="52"/>
      <c r="R81" s="52"/>
      <c r="S81" s="52"/>
      <c r="T81" s="52"/>
      <c r="U81" s="52"/>
      <c r="V81" s="52"/>
      <c r="W81" s="52"/>
      <c r="X81" s="52"/>
      <c r="Y81" s="52"/>
      <c r="Z81" s="52"/>
      <c r="AA81" s="52"/>
      <c r="AB81" s="52"/>
      <c r="AC81" s="52"/>
      <c r="AD81" s="52"/>
      <c r="AE81" s="52"/>
      <c r="AF81" s="52"/>
      <c r="AG81" s="52"/>
      <c r="AH81" s="52"/>
    </row>
    <row r="82" spans="1:34" ht="13.5" customHeight="1" thickBot="1">
      <c r="A82" s="480" t="s">
        <v>81</v>
      </c>
      <c r="B82" s="480"/>
      <c r="C82" s="480"/>
      <c r="D82" s="480"/>
      <c r="E82" s="480"/>
      <c r="F82"/>
      <c r="G82"/>
      <c r="H82"/>
      <c r="I82"/>
      <c r="J82"/>
    </row>
    <row r="83" spans="1:34" ht="13.5" thickTop="1">
      <c r="A83" s="481" t="s">
        <v>82</v>
      </c>
      <c r="B83" s="482"/>
      <c r="C83" s="482"/>
      <c r="D83" s="482"/>
      <c r="E83" s="483"/>
      <c r="F83"/>
      <c r="G83"/>
      <c r="H83"/>
      <c r="I83"/>
      <c r="J83"/>
    </row>
    <row r="84" spans="1:34" ht="26.25" customHeight="1">
      <c r="A84" s="305" t="s">
        <v>83</v>
      </c>
      <c r="B84" s="305" t="s">
        <v>84</v>
      </c>
      <c r="C84" s="305" t="s">
        <v>85</v>
      </c>
      <c r="D84" s="305" t="s">
        <v>86</v>
      </c>
      <c r="E84" s="305" t="s">
        <v>87</v>
      </c>
      <c r="F84"/>
      <c r="G84"/>
      <c r="H84"/>
      <c r="I84"/>
      <c r="J84"/>
    </row>
    <row r="85" spans="1:34">
      <c r="A85" s="306">
        <v>6.7308000000000007E-2</v>
      </c>
      <c r="B85" s="306">
        <v>0.03</v>
      </c>
      <c r="C85" s="306">
        <v>6.7308000000000007E-2</v>
      </c>
      <c r="D85" s="306">
        <v>0.1</v>
      </c>
      <c r="E85" s="306">
        <v>6.7308000000000007E-2</v>
      </c>
      <c r="F85"/>
      <c r="G85"/>
      <c r="H85"/>
      <c r="I85"/>
      <c r="J85"/>
    </row>
    <row r="86" spans="1:34">
      <c r="A86" s="1" t="s">
        <v>88</v>
      </c>
    </row>
    <row r="89" spans="1:34">
      <c r="A89" s="5" t="s">
        <v>304</v>
      </c>
      <c r="B89" s="5"/>
      <c r="C89" s="5"/>
      <c r="D89" s="5"/>
      <c r="E89" s="5"/>
      <c r="F89" s="5"/>
      <c r="G89" s="5"/>
    </row>
    <row r="90" spans="1:34" ht="26.25" thickBot="1">
      <c r="A90" s="255" t="s">
        <v>11</v>
      </c>
      <c r="B90" s="255" t="s">
        <v>33</v>
      </c>
      <c r="C90" s="258" t="s">
        <v>60</v>
      </c>
      <c r="D90" s="258" t="s">
        <v>61</v>
      </c>
      <c r="E90" s="258" t="s">
        <v>62</v>
      </c>
      <c r="F90" s="258" t="s">
        <v>63</v>
      </c>
      <c r="G90" s="258" t="s">
        <v>64</v>
      </c>
    </row>
    <row r="91" spans="1:34" ht="13.5" thickBot="1">
      <c r="A91" s="259"/>
      <c r="B91" s="260"/>
      <c r="C91" s="478" t="s">
        <v>65</v>
      </c>
      <c r="D91" s="478"/>
      <c r="E91" s="478"/>
      <c r="F91" s="478"/>
      <c r="G91" s="478"/>
    </row>
    <row r="92" spans="1:34" ht="14.25" thickTop="1" thickBot="1">
      <c r="A92" s="474" t="s">
        <v>66</v>
      </c>
      <c r="B92" s="307" t="s">
        <v>37</v>
      </c>
      <c r="C92" s="298">
        <v>0.89029999999999998</v>
      </c>
      <c r="D92" s="298">
        <v>1.056</v>
      </c>
      <c r="E92" s="298">
        <v>1.958</v>
      </c>
      <c r="F92" s="298">
        <v>1.5349999999999999</v>
      </c>
      <c r="G92" s="298">
        <v>0.52500000000000002</v>
      </c>
    </row>
    <row r="93" spans="1:34" ht="13.5" thickBot="1">
      <c r="A93" s="475"/>
      <c r="B93" s="307" t="s">
        <v>38</v>
      </c>
      <c r="C93" s="299">
        <v>1.1120000000000001</v>
      </c>
      <c r="D93" s="299">
        <v>1.401</v>
      </c>
      <c r="E93" s="299">
        <v>2.4079999999999999</v>
      </c>
      <c r="F93" s="299">
        <v>1.839</v>
      </c>
      <c r="G93" s="299">
        <v>0.56879999999999997</v>
      </c>
    </row>
    <row r="94" spans="1:34">
      <c r="A94" s="476"/>
      <c r="B94" s="308" t="s">
        <v>39</v>
      </c>
      <c r="C94" s="423">
        <v>0.12337500454540901</v>
      </c>
      <c r="D94" s="423">
        <v>0.12672809390960901</v>
      </c>
      <c r="E94" s="423">
        <v>0.12305571561015401</v>
      </c>
      <c r="F94" s="423">
        <v>3.9396687687338101</v>
      </c>
      <c r="G94" s="423">
        <v>0.103305377661676</v>
      </c>
    </row>
    <row r="95" spans="1:34" ht="13.5" thickBot="1">
      <c r="A95" s="479" t="s">
        <v>67</v>
      </c>
      <c r="B95" s="479"/>
      <c r="C95" s="301">
        <v>0.9677</v>
      </c>
      <c r="D95" s="301">
        <v>1.181</v>
      </c>
      <c r="E95" s="301">
        <v>2.0939999999999999</v>
      </c>
      <c r="F95" s="301">
        <v>1.6639999999999999</v>
      </c>
      <c r="G95" s="301">
        <v>0.54139999999999999</v>
      </c>
    </row>
    <row r="96" spans="1:34">
      <c r="A96" s="104" t="s">
        <v>68</v>
      </c>
      <c r="B96" s="67"/>
      <c r="C96" s="425"/>
      <c r="D96" s="425"/>
      <c r="E96" s="425"/>
      <c r="F96" s="425"/>
      <c r="G96" s="425"/>
    </row>
    <row r="97" spans="1:8">
      <c r="A97" s="176" t="s">
        <v>69</v>
      </c>
      <c r="B97" s="120"/>
      <c r="C97" s="120"/>
      <c r="D97" s="120"/>
      <c r="E97" s="120"/>
      <c r="F97" s="120"/>
      <c r="G97" s="120"/>
    </row>
    <row r="98" spans="1:8">
      <c r="A98" s="104"/>
      <c r="B98" s="67"/>
      <c r="C98" s="67"/>
      <c r="D98" s="67"/>
      <c r="E98" s="67"/>
      <c r="F98" s="67"/>
      <c r="G98" s="67"/>
    </row>
    <row r="99" spans="1:8">
      <c r="A99" s="194"/>
      <c r="B99" s="67"/>
      <c r="C99" s="67"/>
      <c r="D99" s="67"/>
      <c r="E99" s="67"/>
      <c r="F99" s="67"/>
      <c r="G99" s="67"/>
    </row>
    <row r="100" spans="1:8">
      <c r="A100" s="30"/>
    </row>
    <row r="101" spans="1:8">
      <c r="A101" s="5" t="s">
        <v>305</v>
      </c>
      <c r="B101"/>
      <c r="C101"/>
      <c r="D101"/>
      <c r="E101"/>
      <c r="F101"/>
      <c r="G101"/>
    </row>
    <row r="102" spans="1:8" ht="51.75" thickBot="1">
      <c r="A102" s="253" t="s">
        <v>11</v>
      </c>
      <c r="B102" s="253" t="s">
        <v>33</v>
      </c>
      <c r="C102" s="253" t="s">
        <v>71</v>
      </c>
      <c r="D102" s="253" t="s">
        <v>72</v>
      </c>
      <c r="E102" s="253" t="s">
        <v>73</v>
      </c>
      <c r="F102" s="253" t="s">
        <v>74</v>
      </c>
      <c r="G102" s="253" t="s">
        <v>75</v>
      </c>
    </row>
    <row r="103" spans="1:8" ht="14.25" thickTop="1" thickBot="1">
      <c r="A103" s="474" t="s">
        <v>66</v>
      </c>
      <c r="B103" s="307" t="s">
        <v>37</v>
      </c>
      <c r="C103" s="428">
        <f>SUM(C74*0.8779,'PY2 - Evergy MO West'!C74,'PY1 - Evergy MO West'!C52)</f>
        <v>4726731.6171905603</v>
      </c>
      <c r="D103" s="428">
        <f>SUM(D74*0.8779,'PY2 - Evergy MO West'!D74,'PY1 - Evergy MO West'!D52)</f>
        <v>3680998.0264719999</v>
      </c>
      <c r="E103" s="428">
        <f>SUM(C103,D103)</f>
        <v>8407729.6436625607</v>
      </c>
      <c r="F103" s="428">
        <f>SUM(F74*0.8779,'PY2 - Evergy MO West'!F74,'PY1 - Evergy MO West'!F52)</f>
        <v>16405856.145828221</v>
      </c>
      <c r="G103" s="428">
        <f>F103-E103</f>
        <v>7998126.5021656603</v>
      </c>
      <c r="H103" s="339"/>
    </row>
    <row r="104" spans="1:8" ht="13.5" thickBot="1">
      <c r="A104" s="475"/>
      <c r="B104" s="307" t="s">
        <v>38</v>
      </c>
      <c r="C104" s="429">
        <f>SUM(C75*0.8779,'PY2 - Evergy MO West'!C75,'PY1 - Evergy MO West'!C53)</f>
        <v>3709946.8226899998</v>
      </c>
      <c r="D104" s="429">
        <f>SUM(D75*0.8779,'PY2 - Evergy MO West'!D75,'PY1 - Evergy MO West'!D53)</f>
        <v>2715874.2030500001</v>
      </c>
      <c r="E104" s="429">
        <f>SUM(C104,D104)</f>
        <v>6425821.0257399995</v>
      </c>
      <c r="F104" s="429">
        <f>SUM(F75*0.8779,'PY2 - Evergy MO West'!F75,'PY1 - Evergy MO West'!F53)</f>
        <v>15495878.254838042</v>
      </c>
      <c r="G104" s="429">
        <f>F104-E104</f>
        <v>9070057.2290980425</v>
      </c>
      <c r="H104" s="339"/>
    </row>
    <row r="105" spans="1:8">
      <c r="A105" s="476"/>
      <c r="B105" s="308" t="s">
        <v>39</v>
      </c>
      <c r="C105" s="430">
        <f>SUM(C76*0.8779,'PY2 - Evergy MO West'!C76,'PY1 - Evergy MO West'!C54)</f>
        <v>29845.611140000001</v>
      </c>
      <c r="D105" s="430">
        <f>SUM(D76*0.8779,'PY2 - Evergy MO West'!D76,'PY1 - Evergy MO West'!D54)</f>
        <v>405841.65646600001</v>
      </c>
      <c r="E105" s="430">
        <f>SUM(C105,D105)</f>
        <v>435687.26760600001</v>
      </c>
      <c r="F105" s="430">
        <f>SUM(F76*0.8779,'PY2 - Evergy MO West'!F76,'PY1 - Evergy MO West'!F54)</f>
        <v>54681.554673952865</v>
      </c>
      <c r="G105" s="430">
        <f>F105-E105</f>
        <v>-381005.71293204714</v>
      </c>
      <c r="H105" s="339"/>
    </row>
    <row r="106" spans="1:8" ht="13.5" thickBot="1">
      <c r="A106" s="479" t="s">
        <v>306</v>
      </c>
      <c r="B106" s="479"/>
      <c r="C106" s="431">
        <f>SUM(C103:C105)</f>
        <v>8466524.0510205608</v>
      </c>
      <c r="D106" s="431">
        <f>SUM(D103:D105)</f>
        <v>6802713.8859879998</v>
      </c>
      <c r="E106" s="431">
        <f>SUM(E103:E105)</f>
        <v>15269237.93700856</v>
      </c>
      <c r="F106" s="431">
        <f>SUM(F103:F105)</f>
        <v>31956415.955340214</v>
      </c>
      <c r="G106" s="431">
        <f>F106-E106</f>
        <v>16687178.018331654</v>
      </c>
      <c r="H106" s="339"/>
    </row>
    <row r="107" spans="1:8">
      <c r="A107" s="104" t="s">
        <v>78</v>
      </c>
      <c r="B107" s="338"/>
      <c r="C107" s="338"/>
      <c r="D107"/>
      <c r="E107"/>
      <c r="F107"/>
      <c r="G107"/>
    </row>
    <row r="108" spans="1:8">
      <c r="A108" s="176" t="s">
        <v>79</v>
      </c>
      <c r="C108" s="2"/>
      <c r="D108" s="2"/>
      <c r="E108" s="2"/>
      <c r="F108" s="2"/>
      <c r="G108" s="2"/>
    </row>
  </sheetData>
  <mergeCells count="38">
    <mergeCell ref="A106:B106"/>
    <mergeCell ref="A6:H6"/>
    <mergeCell ref="A1:K1"/>
    <mergeCell ref="A2:K2"/>
    <mergeCell ref="A3:K3"/>
    <mergeCell ref="A4:I4"/>
    <mergeCell ref="A5:H5"/>
    <mergeCell ref="A31:A32"/>
    <mergeCell ref="B31:B32"/>
    <mergeCell ref="A7:H7"/>
    <mergeCell ref="A8:H8"/>
    <mergeCell ref="A9:A10"/>
    <mergeCell ref="B9:B10"/>
    <mergeCell ref="A11:A13"/>
    <mergeCell ref="C14:H14"/>
    <mergeCell ref="A20:A21"/>
    <mergeCell ref="B20:B21"/>
    <mergeCell ref="A22:A24"/>
    <mergeCell ref="C25:H25"/>
    <mergeCell ref="A30:H30"/>
    <mergeCell ref="A82:E82"/>
    <mergeCell ref="A33:A35"/>
    <mergeCell ref="C36:H36"/>
    <mergeCell ref="A42:A43"/>
    <mergeCell ref="B42:B43"/>
    <mergeCell ref="A44:A46"/>
    <mergeCell ref="C47:H47"/>
    <mergeCell ref="B57:E57"/>
    <mergeCell ref="C62:G62"/>
    <mergeCell ref="A63:A65"/>
    <mergeCell ref="A66:B66"/>
    <mergeCell ref="A74:A76"/>
    <mergeCell ref="A103:A105"/>
    <mergeCell ref="A77:B77"/>
    <mergeCell ref="A83:E83"/>
    <mergeCell ref="C91:G91"/>
    <mergeCell ref="A92:A94"/>
    <mergeCell ref="A95:B95"/>
  </mergeCells>
  <pageMargins left="0.7" right="0.7" top="0.75" bottom="0.75" header="0.3" footer="0.3"/>
  <pageSetup scale="29"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5AA3-8644-4015-900D-BA4460930678}">
  <dimension ref="B3:H16"/>
  <sheetViews>
    <sheetView topLeftCell="D1" workbookViewId="0">
      <selection activeCell="H19" sqref="H19"/>
    </sheetView>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5" t="s">
        <v>28</v>
      </c>
    </row>
    <row r="4" spans="2:8" ht="13.5" thickBot="1">
      <c r="B4" s="469" t="s">
        <v>11</v>
      </c>
      <c r="C4" s="471" t="s">
        <v>12</v>
      </c>
      <c r="D4" s="471"/>
      <c r="E4" s="472"/>
      <c r="F4" s="473" t="s">
        <v>13</v>
      </c>
      <c r="G4" s="471"/>
      <c r="H4" s="471"/>
    </row>
    <row r="5" spans="2:8" ht="60.75" customHeight="1" thickBot="1">
      <c r="B5" s="470"/>
      <c r="C5" s="242" t="s">
        <v>14</v>
      </c>
      <c r="D5" s="242" t="s">
        <v>15</v>
      </c>
      <c r="E5" s="243" t="s">
        <v>16</v>
      </c>
      <c r="F5" s="242" t="s">
        <v>17</v>
      </c>
      <c r="G5" s="242" t="s">
        <v>18</v>
      </c>
      <c r="H5" s="247" t="s">
        <v>19</v>
      </c>
    </row>
    <row r="6" spans="2:8" ht="14.25" thickTop="1" thickBot="1">
      <c r="B6" s="244" t="s">
        <v>20</v>
      </c>
      <c r="C6" s="134">
        <f>'PY2 - Evergy Metro'!C15</f>
        <v>24574932.0528</v>
      </c>
      <c r="D6" s="134">
        <f>'PY2 - Evergy Metro'!D15</f>
        <v>24950785.371556569</v>
      </c>
      <c r="E6" s="248">
        <f>D6/C6</f>
        <v>1.0152941752981874</v>
      </c>
      <c r="F6" s="134">
        <f>'PY2 - Evergy Metro'!F15</f>
        <v>103671719.85452595</v>
      </c>
      <c r="G6" s="134">
        <f>'PY2 - Evergy Metro'!G15</f>
        <v>20100168.863190159</v>
      </c>
      <c r="H6" s="249">
        <f>G6/F6</f>
        <v>0.19388285340877032</v>
      </c>
    </row>
    <row r="7" spans="2:8" ht="13.5" thickBot="1">
      <c r="B7" s="244" t="s">
        <v>21</v>
      </c>
      <c r="C7" s="134">
        <f>'PY2 - Evergy MO West'!C15</f>
        <v>29080142.188800003</v>
      </c>
      <c r="D7" s="134">
        <f>'PY2 - Evergy MO West'!D15</f>
        <v>28972042.144018598</v>
      </c>
      <c r="E7" s="248">
        <f>D7/C7</f>
        <v>0.99628268513683405</v>
      </c>
      <c r="F7" s="134">
        <f>'PY2 - Evergy MO West'!F15</f>
        <v>77133112.918902606</v>
      </c>
      <c r="G7" s="134">
        <f>'PY2 - Evergy MO West'!G15</f>
        <v>23413060.381519176</v>
      </c>
      <c r="H7" s="249">
        <f>G7/F7</f>
        <v>0.30354097605441593</v>
      </c>
    </row>
    <row r="8" spans="2:8" ht="13.5" thickBot="1">
      <c r="B8" s="246" t="s">
        <v>22</v>
      </c>
      <c r="C8" s="250">
        <f>SUM(C6:C7)</f>
        <v>53655074.241600007</v>
      </c>
      <c r="D8" s="250">
        <f>SUM(D6:D7)</f>
        <v>53922827.515575171</v>
      </c>
      <c r="E8" s="251">
        <f>D8/C8</f>
        <v>1.0049902693782422</v>
      </c>
      <c r="F8" s="250">
        <f>SUM(F6:F7)</f>
        <v>180804832.77342856</v>
      </c>
      <c r="G8" s="250">
        <f>SUM(G6:G7)</f>
        <v>43513229.244709335</v>
      </c>
      <c r="H8" s="252">
        <f>G8/F8</f>
        <v>0.24066408279715035</v>
      </c>
    </row>
    <row r="9" spans="2:8">
      <c r="G9" s="22"/>
    </row>
    <row r="11" spans="2:8" ht="14.25">
      <c r="B11" s="245" t="s">
        <v>29</v>
      </c>
    </row>
    <row r="12" spans="2:8" ht="13.5" thickBot="1">
      <c r="B12" s="469" t="s">
        <v>11</v>
      </c>
      <c r="C12" s="471" t="s">
        <v>12</v>
      </c>
      <c r="D12" s="471"/>
      <c r="E12" s="472"/>
      <c r="F12" s="473" t="s">
        <v>13</v>
      </c>
      <c r="G12" s="471"/>
      <c r="H12" s="471"/>
    </row>
    <row r="13" spans="2:8" ht="36.75" thickBot="1">
      <c r="B13" s="470"/>
      <c r="C13" s="242" t="s">
        <v>24</v>
      </c>
      <c r="D13" s="242" t="s">
        <v>25</v>
      </c>
      <c r="E13" s="243" t="s">
        <v>16</v>
      </c>
      <c r="F13" s="242" t="s">
        <v>26</v>
      </c>
      <c r="G13" s="242" t="s">
        <v>27</v>
      </c>
      <c r="H13" s="242" t="s">
        <v>19</v>
      </c>
    </row>
    <row r="14" spans="2:8" ht="14.25" thickTop="1" thickBot="1">
      <c r="B14" s="244" t="s">
        <v>20</v>
      </c>
      <c r="C14" s="134">
        <f>'PY2 - Evergy Metro'!C26</f>
        <v>4918.2433000000001</v>
      </c>
      <c r="D14" s="134">
        <f>'PY2 - Evergy Metro'!D26</f>
        <v>4576.3365866650529</v>
      </c>
      <c r="E14" s="248">
        <f>D14/C14</f>
        <v>0.93048194396260409</v>
      </c>
      <c r="F14" s="134">
        <f>'PY2 - Evergy Metro'!F26</f>
        <v>13538.205689025122</v>
      </c>
      <c r="G14" s="134">
        <f>'PY2 - Evergy Metro'!G26</f>
        <v>3689.0906547186837</v>
      </c>
      <c r="H14" s="249">
        <f>G14/F14</f>
        <v>0.27249480023111783</v>
      </c>
    </row>
    <row r="15" spans="2:8" ht="13.5" thickBot="1">
      <c r="B15" s="244" t="s">
        <v>21</v>
      </c>
      <c r="C15" s="134">
        <f>'PY2 - Evergy MO West'!C26</f>
        <v>6156.4493000000002</v>
      </c>
      <c r="D15" s="134">
        <f>'PY2 - Evergy MO West'!D26</f>
        <v>4830.006948493171</v>
      </c>
      <c r="E15" s="248">
        <f>D15/C15</f>
        <v>0.78454425808284833</v>
      </c>
      <c r="F15" s="134">
        <f>'PY2 - Evergy MO West'!F26</f>
        <v>9328.0181110830963</v>
      </c>
      <c r="G15" s="134">
        <f>'PY2 - Evergy MO West'!G26</f>
        <v>3906.736709970427</v>
      </c>
      <c r="H15" s="249">
        <f>G15/F15</f>
        <v>0.41881744476124388</v>
      </c>
    </row>
    <row r="16" spans="2:8" ht="13.5" thickBot="1">
      <c r="B16" s="246" t="s">
        <v>22</v>
      </c>
      <c r="C16" s="250">
        <f>SUM(C14:C15)</f>
        <v>11074.6926</v>
      </c>
      <c r="D16" s="250">
        <f>SUM(D14:D15)</f>
        <v>9406.3435351582229</v>
      </c>
      <c r="E16" s="251">
        <f>D16/C16</f>
        <v>0.84935481957830805</v>
      </c>
      <c r="F16" s="250">
        <f>SUM(F14:F15)</f>
        <v>22866.223800108219</v>
      </c>
      <c r="G16" s="250">
        <f>SUM(G14:G15)</f>
        <v>7595.8273646891103</v>
      </c>
      <c r="H16" s="252">
        <f>G16/F16</f>
        <v>0.33218547282184657</v>
      </c>
    </row>
  </sheetData>
  <mergeCells count="6">
    <mergeCell ref="B4:B5"/>
    <mergeCell ref="C4:E4"/>
    <mergeCell ref="F4:H4"/>
    <mergeCell ref="B12:B13"/>
    <mergeCell ref="C12:E12"/>
    <mergeCell ref="F12:H12"/>
  </mergeCells>
  <pageMargins left="0.7" right="0.7" top="0.75" bottom="0.75" header="0.3" footer="0.3"/>
  <pageSetup orientation="portrait" r:id="rId1"/>
  <headerFooter>
    <oddFooter xml:space="preserve">&amp;R_x000D_&amp;1#&amp;"Calibri"&amp;10&amp;KA80000 Internal Use Only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B659-2FF2-4D4C-A101-7673F6B9AB1C}">
  <sheetPr>
    <pageSetUpPr fitToPage="1"/>
  </sheetPr>
  <dimension ref="A1:K108"/>
  <sheetViews>
    <sheetView showGridLines="0" topLeftCell="B2" zoomScaleNormal="100" workbookViewId="0">
      <selection activeCell="F103" sqref="F103"/>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s>
  <sheetData>
    <row r="1" spans="1:11">
      <c r="A1" s="490" t="str">
        <f>Cover!B8</f>
        <v>Evergy Services, Inc. (ESI) Evaluation, Measurement, and Verification Report  – Commercial &amp; Industrial Databook</v>
      </c>
      <c r="B1" s="490"/>
      <c r="C1" s="490"/>
      <c r="D1" s="490"/>
      <c r="E1" s="490"/>
      <c r="F1" s="490"/>
      <c r="G1" s="490"/>
      <c r="H1" s="490"/>
      <c r="I1" s="490"/>
      <c r="J1" s="490"/>
      <c r="K1" s="490"/>
    </row>
    <row r="2" spans="1:11" ht="34.15" customHeight="1">
      <c r="A2" s="491"/>
      <c r="B2" s="491"/>
      <c r="C2" s="491"/>
      <c r="D2" s="491"/>
      <c r="E2" s="491"/>
      <c r="F2" s="491"/>
      <c r="G2" s="491"/>
      <c r="H2" s="491"/>
      <c r="I2" s="491"/>
      <c r="J2" s="491"/>
      <c r="K2" s="491"/>
    </row>
    <row r="3" spans="1:11">
      <c r="A3" s="492"/>
      <c r="B3" s="492"/>
      <c r="C3" s="492"/>
      <c r="D3" s="492"/>
      <c r="E3" s="492"/>
      <c r="F3" s="492"/>
      <c r="G3" s="492"/>
      <c r="H3" s="492"/>
      <c r="I3" s="492"/>
      <c r="J3" s="492"/>
      <c r="K3" s="492"/>
    </row>
    <row r="4" spans="1:11" ht="30" customHeight="1">
      <c r="A4" s="493" t="s">
        <v>30</v>
      </c>
      <c r="B4" s="493"/>
      <c r="C4" s="493"/>
      <c r="D4" s="493"/>
      <c r="E4" s="493"/>
      <c r="F4" s="493"/>
      <c r="G4" s="493"/>
      <c r="H4" s="493"/>
      <c r="I4" s="493"/>
      <c r="J4" s="5"/>
      <c r="K4" s="56"/>
    </row>
    <row r="5" spans="1:11">
      <c r="A5" s="491"/>
      <c r="B5" s="491"/>
      <c r="C5" s="491"/>
      <c r="D5" s="491"/>
      <c r="E5" s="491"/>
      <c r="F5" s="491"/>
      <c r="G5" s="491"/>
      <c r="H5" s="491"/>
      <c r="I5"/>
      <c r="J5" s="5"/>
      <c r="K5" s="56"/>
    </row>
    <row r="6" spans="1:11">
      <c r="A6" s="494" t="s">
        <v>31</v>
      </c>
      <c r="B6" s="494"/>
      <c r="C6" s="494"/>
      <c r="D6" s="494"/>
      <c r="E6" s="494"/>
      <c r="F6" s="494"/>
      <c r="G6" s="494"/>
      <c r="H6" s="494"/>
      <c r="I6" s="190"/>
      <c r="J6" s="5"/>
      <c r="K6" s="56"/>
    </row>
    <row r="7" spans="1:11">
      <c r="A7" s="495"/>
      <c r="B7" s="495"/>
      <c r="C7" s="495"/>
      <c r="D7" s="495"/>
      <c r="E7" s="495"/>
      <c r="F7" s="495"/>
      <c r="G7" s="495"/>
      <c r="H7" s="495"/>
      <c r="I7" s="173"/>
      <c r="J7" s="107"/>
      <c r="K7" s="56"/>
    </row>
    <row r="8" spans="1:11">
      <c r="A8" s="489" t="s">
        <v>32</v>
      </c>
      <c r="B8" s="489"/>
      <c r="C8" s="489"/>
      <c r="D8" s="489"/>
      <c r="E8" s="489"/>
      <c r="F8" s="489"/>
      <c r="G8" s="489"/>
      <c r="H8" s="489"/>
      <c r="I8" s="5"/>
      <c r="J8" s="5"/>
      <c r="K8" s="56"/>
    </row>
    <row r="9" spans="1:11" ht="13.5" thickBot="1">
      <c r="A9" s="487" t="s">
        <v>11</v>
      </c>
      <c r="B9" s="487" t="s">
        <v>33</v>
      </c>
      <c r="C9" s="253"/>
      <c r="D9" s="253" t="s">
        <v>12</v>
      </c>
      <c r="E9" s="254"/>
      <c r="F9" s="253"/>
      <c r="G9" s="253" t="s">
        <v>13</v>
      </c>
      <c r="H9" s="253"/>
      <c r="I9"/>
      <c r="J9" s="107"/>
      <c r="K9" s="56"/>
    </row>
    <row r="10" spans="1:11" ht="39" thickTop="1">
      <c r="A10" s="488"/>
      <c r="B10" s="488"/>
      <c r="C10" s="256" t="s">
        <v>14</v>
      </c>
      <c r="D10" s="256" t="s">
        <v>15</v>
      </c>
      <c r="E10" s="257" t="s">
        <v>16</v>
      </c>
      <c r="F10" s="256" t="s">
        <v>34</v>
      </c>
      <c r="G10" s="256" t="s">
        <v>15</v>
      </c>
      <c r="H10" s="256" t="s">
        <v>35</v>
      </c>
      <c r="I10" s="43"/>
      <c r="J10" s="43"/>
      <c r="K10" s="109"/>
    </row>
    <row r="11" spans="1:11" ht="13.5" thickBot="1">
      <c r="A11" s="484" t="s">
        <v>36</v>
      </c>
      <c r="B11" s="192" t="s">
        <v>37</v>
      </c>
      <c r="C11" s="192">
        <v>11162365</v>
      </c>
      <c r="D11" s="192">
        <v>10386880</v>
      </c>
      <c r="E11" s="95">
        <f>D11/C11</f>
        <v>0.93052681936130921</v>
      </c>
      <c r="F11" s="192">
        <f>'Business ESP - Standard'!E12</f>
        <v>53977377.429689527</v>
      </c>
      <c r="G11" s="192">
        <v>8216022.0800000001</v>
      </c>
      <c r="H11" s="94">
        <f t="shared" ref="H11:H13" si="0">G11/F11</f>
        <v>0.15221232433350659</v>
      </c>
      <c r="I11" s="186"/>
      <c r="J11" s="186"/>
      <c r="K11" s="110"/>
    </row>
    <row r="12" spans="1:11" ht="13.5" thickBot="1">
      <c r="A12" s="484"/>
      <c r="B12" s="192" t="s">
        <v>38</v>
      </c>
      <c r="C12" s="192">
        <v>13412567.052800002</v>
      </c>
      <c r="D12" s="192">
        <v>14563905.371556569</v>
      </c>
      <c r="E12" s="95">
        <f t="shared" ref="E12" si="1">D12/C12</f>
        <v>1.0858402656422295</v>
      </c>
      <c r="F12" s="192">
        <f>'Business ESP - Custom'!E12</f>
        <v>30239803.032836415</v>
      </c>
      <c r="G12" s="192">
        <v>11884146.783190161</v>
      </c>
      <c r="H12" s="94">
        <f t="shared" si="0"/>
        <v>0.39299683170176586</v>
      </c>
      <c r="I12" s="186"/>
      <c r="J12" s="186"/>
      <c r="K12" s="57"/>
    </row>
    <row r="13" spans="1:11">
      <c r="A13" s="485"/>
      <c r="B13" s="203" t="s">
        <v>39</v>
      </c>
      <c r="C13" s="203">
        <v>0</v>
      </c>
      <c r="D13" s="203">
        <v>0</v>
      </c>
      <c r="E13" s="206" t="s">
        <v>40</v>
      </c>
      <c r="F13" s="203">
        <f>'Process Efficiency'!E12</f>
        <v>19454539.392000027</v>
      </c>
      <c r="G13" s="203">
        <v>0</v>
      </c>
      <c r="H13" s="335">
        <f t="shared" si="0"/>
        <v>0</v>
      </c>
      <c r="I13" s="186"/>
      <c r="J13" s="186"/>
      <c r="K13" s="57"/>
    </row>
    <row r="14" spans="1:11" ht="13.5" customHeight="1">
      <c r="A14" s="314" t="s">
        <v>41</v>
      </c>
      <c r="B14" s="315" t="s">
        <v>42</v>
      </c>
      <c r="C14" s="486" t="s">
        <v>43</v>
      </c>
      <c r="D14" s="486"/>
      <c r="E14" s="486"/>
      <c r="F14" s="486"/>
      <c r="G14" s="486"/>
      <c r="H14" s="486"/>
      <c r="I14" s="186"/>
      <c r="J14" s="186"/>
      <c r="K14" s="57"/>
    </row>
    <row r="15" spans="1:11" ht="13.5" customHeight="1" thickBot="1">
      <c r="A15" s="208" t="s">
        <v>44</v>
      </c>
      <c r="B15" s="208"/>
      <c r="C15" s="208">
        <f>SUM(C11:C13)</f>
        <v>24574932.0528</v>
      </c>
      <c r="D15" s="208">
        <f>SUM(D11:D13)</f>
        <v>24950785.371556569</v>
      </c>
      <c r="E15" s="209">
        <f>D15/C15</f>
        <v>1.0152941752981874</v>
      </c>
      <c r="F15" s="208">
        <f>SUM(F11:F13)</f>
        <v>103671719.85452595</v>
      </c>
      <c r="G15" s="208">
        <f>SUM(G11:G13)</f>
        <v>20100168.863190159</v>
      </c>
      <c r="H15" s="210">
        <f>G15/F15</f>
        <v>0.19388285340877032</v>
      </c>
      <c r="I15" s="186"/>
      <c r="J15" s="186"/>
    </row>
    <row r="16" spans="1:11">
      <c r="A16" t="s">
        <v>45</v>
      </c>
      <c r="B16"/>
      <c r="C16"/>
      <c r="D16"/>
      <c r="E16"/>
      <c r="F16"/>
      <c r="G16"/>
      <c r="H16"/>
      <c r="I16"/>
      <c r="J16" s="108"/>
    </row>
    <row r="17" spans="1:11">
      <c r="A17" s="68"/>
      <c r="B17"/>
      <c r="C17"/>
      <c r="D17"/>
      <c r="E17"/>
      <c r="F17" s="84"/>
      <c r="G17"/>
      <c r="H17" s="22"/>
      <c r="I17"/>
      <c r="J17" s="108"/>
      <c r="K17" s="59"/>
    </row>
    <row r="18" spans="1:11">
      <c r="A18" s="68"/>
      <c r="B18"/>
      <c r="C18"/>
      <c r="D18"/>
      <c r="E18"/>
      <c r="F18" s="84"/>
      <c r="G18"/>
      <c r="H18"/>
      <c r="I18"/>
      <c r="J18" s="108"/>
    </row>
    <row r="19" spans="1:11">
      <c r="A19" s="5" t="s">
        <v>46</v>
      </c>
      <c r="B19" s="5"/>
      <c r="C19" s="5"/>
      <c r="D19" s="5"/>
      <c r="E19" s="5"/>
      <c r="F19" s="5"/>
      <c r="G19" s="5"/>
      <c r="H19" s="5"/>
      <c r="I19" s="5"/>
      <c r="J19" s="25"/>
    </row>
    <row r="20" spans="1:11" ht="13.5" thickBot="1">
      <c r="A20" s="487" t="s">
        <v>11</v>
      </c>
      <c r="B20" s="487" t="s">
        <v>33</v>
      </c>
      <c r="C20" s="253"/>
      <c r="D20" s="253" t="s">
        <v>12</v>
      </c>
      <c r="E20" s="254"/>
      <c r="F20" s="253"/>
      <c r="G20" s="253" t="s">
        <v>13</v>
      </c>
      <c r="H20" s="253"/>
      <c r="I20"/>
      <c r="J20" s="178"/>
      <c r="K20" s="60"/>
    </row>
    <row r="21" spans="1:11" ht="39" thickTop="1">
      <c r="A21" s="488"/>
      <c r="B21" s="488"/>
      <c r="C21" s="256" t="s">
        <v>24</v>
      </c>
      <c r="D21" s="256" t="s">
        <v>25</v>
      </c>
      <c r="E21" s="257" t="s">
        <v>16</v>
      </c>
      <c r="F21" s="256" t="s">
        <v>47</v>
      </c>
      <c r="G21" s="256" t="s">
        <v>25</v>
      </c>
      <c r="H21" s="256" t="s">
        <v>35</v>
      </c>
      <c r="I21" s="43"/>
      <c r="J21" s="43"/>
    </row>
    <row r="22" spans="1:11" ht="13.5" thickBot="1">
      <c r="A22" s="484" t="s">
        <v>36</v>
      </c>
      <c r="B22" s="192" t="s">
        <v>37</v>
      </c>
      <c r="C22" s="192">
        <v>2467</v>
      </c>
      <c r="D22" s="192">
        <v>1808</v>
      </c>
      <c r="E22" s="95">
        <f>D22/C22</f>
        <v>0.73287393595460071</v>
      </c>
      <c r="F22" s="192">
        <f>'Business ESP - Standard'!E13</f>
        <v>8522.6147871317407</v>
      </c>
      <c r="G22" s="192">
        <v>1430.1280000000002</v>
      </c>
      <c r="H22" s="94">
        <f>G22/F22</f>
        <v>0.16780390006120471</v>
      </c>
      <c r="I22" s="186"/>
      <c r="J22" s="186"/>
    </row>
    <row r="23" spans="1:11" ht="13.5" thickBot="1">
      <c r="A23" s="484"/>
      <c r="B23" s="192" t="s">
        <v>38</v>
      </c>
      <c r="C23" s="192">
        <v>2451.2432999999996</v>
      </c>
      <c r="D23" s="192">
        <v>2768.3365866650533</v>
      </c>
      <c r="E23" s="93">
        <f>D23/C23</f>
        <v>1.1293601849579982</v>
      </c>
      <c r="F23" s="192">
        <f>'Business ESP - Custom'!E13</f>
        <v>4833.6325018933821</v>
      </c>
      <c r="G23" s="192">
        <v>2258.9626547186836</v>
      </c>
      <c r="H23" s="94">
        <f>G23/F23</f>
        <v>0.46734265665290553</v>
      </c>
      <c r="I23" s="186"/>
      <c r="J23" s="186"/>
      <c r="K23" s="60"/>
    </row>
    <row r="24" spans="1:11">
      <c r="A24" s="485"/>
      <c r="B24" s="203" t="s">
        <v>39</v>
      </c>
      <c r="C24" s="203">
        <v>0</v>
      </c>
      <c r="D24" s="203">
        <v>0</v>
      </c>
      <c r="E24" s="204" t="s">
        <v>40</v>
      </c>
      <c r="F24" s="203">
        <f>'Process Efficiency'!E13</f>
        <v>181.95839999999995</v>
      </c>
      <c r="G24" s="203">
        <v>0</v>
      </c>
      <c r="H24" s="335">
        <f>G24/F24</f>
        <v>0</v>
      </c>
      <c r="I24" s="186"/>
      <c r="J24" s="186"/>
      <c r="K24" s="60"/>
    </row>
    <row r="25" spans="1:11">
      <c r="A25" s="314" t="s">
        <v>41</v>
      </c>
      <c r="B25" s="316" t="s">
        <v>42</v>
      </c>
      <c r="C25" s="486" t="s">
        <v>43</v>
      </c>
      <c r="D25" s="486"/>
      <c r="E25" s="486"/>
      <c r="F25" s="486"/>
      <c r="G25" s="486"/>
      <c r="H25" s="486"/>
      <c r="I25" s="186"/>
      <c r="J25" s="186"/>
      <c r="K25" s="61"/>
    </row>
    <row r="26" spans="1:11" ht="13.5" thickBot="1">
      <c r="A26" s="208" t="s">
        <v>44</v>
      </c>
      <c r="B26" s="208"/>
      <c r="C26" s="208">
        <f>SUM(C22:C24)</f>
        <v>4918.2433000000001</v>
      </c>
      <c r="D26" s="208">
        <f>SUM(D22:D24)</f>
        <v>4576.3365866650529</v>
      </c>
      <c r="E26" s="209">
        <f>D26/C26</f>
        <v>0.93048194396260409</v>
      </c>
      <c r="F26" s="208">
        <f>SUM(F22:F24)</f>
        <v>13538.205689025122</v>
      </c>
      <c r="G26" s="208">
        <f>SUM(G22:G24)</f>
        <v>3689.0906547186837</v>
      </c>
      <c r="H26" s="210">
        <f>G26/F26</f>
        <v>0.27249480023111783</v>
      </c>
      <c r="I26" s="186"/>
      <c r="J26" s="186"/>
    </row>
    <row r="27" spans="1:11">
      <c r="A27" t="s">
        <v>45</v>
      </c>
      <c r="B27"/>
      <c r="C27"/>
      <c r="D27"/>
      <c r="E27" s="69"/>
      <c r="F27"/>
      <c r="G27"/>
      <c r="H27"/>
      <c r="I27"/>
      <c r="J27" s="46"/>
      <c r="K27" s="109"/>
    </row>
    <row r="28" spans="1:11">
      <c r="B28"/>
      <c r="C28"/>
      <c r="D28"/>
      <c r="E28"/>
      <c r="F28"/>
      <c r="G28"/>
      <c r="H28"/>
      <c r="I28"/>
      <c r="J28" s="46"/>
      <c r="K28" s="109"/>
    </row>
    <row r="29" spans="1:11">
      <c r="B29"/>
      <c r="C29"/>
      <c r="D29"/>
      <c r="E29"/>
      <c r="F29"/>
      <c r="G29"/>
      <c r="H29"/>
      <c r="I29"/>
      <c r="J29" s="46"/>
      <c r="K29" s="109"/>
    </row>
    <row r="30" spans="1:11">
      <c r="A30" s="489" t="s">
        <v>48</v>
      </c>
      <c r="B30" s="489"/>
      <c r="C30" s="489"/>
      <c r="D30" s="489"/>
      <c r="E30" s="489"/>
      <c r="F30" s="489"/>
      <c r="G30" s="489"/>
      <c r="H30" s="489"/>
      <c r="I30"/>
      <c r="J30" s="46"/>
      <c r="K30" s="109"/>
    </row>
    <row r="31" spans="1:11" ht="13.5" thickBot="1">
      <c r="A31" s="487" t="s">
        <v>11</v>
      </c>
      <c r="B31" s="487" t="s">
        <v>33</v>
      </c>
      <c r="C31" s="253"/>
      <c r="D31" s="253" t="s">
        <v>12</v>
      </c>
      <c r="E31" s="254"/>
      <c r="F31" s="253"/>
      <c r="G31" s="253" t="s">
        <v>13</v>
      </c>
      <c r="H31" s="253"/>
      <c r="I31"/>
      <c r="J31" s="334"/>
      <c r="K31" s="109"/>
    </row>
    <row r="32" spans="1:11" ht="39" thickTop="1">
      <c r="A32" s="488"/>
      <c r="B32" s="488"/>
      <c r="C32" s="256" t="s">
        <v>14</v>
      </c>
      <c r="D32" s="256" t="s">
        <v>15</v>
      </c>
      <c r="E32" s="257" t="s">
        <v>16</v>
      </c>
      <c r="F32" s="256" t="s">
        <v>34</v>
      </c>
      <c r="G32" s="256" t="s">
        <v>15</v>
      </c>
      <c r="H32" s="256" t="s">
        <v>35</v>
      </c>
      <c r="I32"/>
      <c r="J32" s="334"/>
      <c r="K32" s="109"/>
    </row>
    <row r="33" spans="1:11" ht="13.5" thickBot="1">
      <c r="A33" s="484" t="s">
        <v>36</v>
      </c>
      <c r="B33" s="192" t="s">
        <v>37</v>
      </c>
      <c r="C33" s="192">
        <f>'Business ESP - Standard'!B20</f>
        <v>46837410.253999993</v>
      </c>
      <c r="D33" s="192">
        <f>'Business ESP - Standard'!C20</f>
        <v>45568218.185642779</v>
      </c>
      <c r="E33" s="95">
        <f>D33/C33</f>
        <v>0.97290217239863674</v>
      </c>
      <c r="F33" s="192">
        <f>'Business ESP - Standard'!E12</f>
        <v>53977377.429689527</v>
      </c>
      <c r="G33" s="192">
        <f>'Business ESP - Standard'!F20</f>
        <v>41494036.375610366</v>
      </c>
      <c r="H33" s="94">
        <f t="shared" ref="H33:H35" si="2">G33/F33</f>
        <v>0.768730130130167</v>
      </c>
      <c r="I33"/>
      <c r="J33" s="334"/>
      <c r="K33" s="109"/>
    </row>
    <row r="34" spans="1:11" ht="13.5" thickBot="1">
      <c r="A34" s="484"/>
      <c r="B34" s="192" t="s">
        <v>38</v>
      </c>
      <c r="C34" s="192">
        <f>'Business ESP - Custom'!B20</f>
        <v>34951434.747900009</v>
      </c>
      <c r="D34" s="192">
        <f>'Business ESP - Custom'!C20</f>
        <v>37747524.375848986</v>
      </c>
      <c r="E34" s="95">
        <f t="shared" ref="E34" si="3">D34/C34</f>
        <v>1.0799992803762362</v>
      </c>
      <c r="F34" s="192">
        <f>'Business ESP - Custom'!E12</f>
        <v>30239803.032836415</v>
      </c>
      <c r="G34" s="192">
        <f>'Business ESP - Custom'!F20</f>
        <v>30597177.307757854</v>
      </c>
      <c r="H34" s="94">
        <f t="shared" si="2"/>
        <v>1.0118180093479239</v>
      </c>
      <c r="I34"/>
      <c r="J34" s="334"/>
      <c r="K34" s="109"/>
    </row>
    <row r="35" spans="1:11">
      <c r="A35" s="485"/>
      <c r="B35" s="203" t="s">
        <v>39</v>
      </c>
      <c r="C35" s="203">
        <f>'Process Efficiency'!B20</f>
        <v>25058</v>
      </c>
      <c r="D35" s="203">
        <f>'Process Efficiency'!C20</f>
        <v>25058</v>
      </c>
      <c r="E35" s="205" t="s">
        <v>40</v>
      </c>
      <c r="F35" s="203">
        <f>'Process Efficiency'!E12</f>
        <v>19454539.392000027</v>
      </c>
      <c r="G35" s="203">
        <f>'Process Efficiency'!F20</f>
        <v>19445.008000000002</v>
      </c>
      <c r="H35" s="335">
        <f t="shared" si="2"/>
        <v>9.9951006848283713E-4</v>
      </c>
      <c r="I35"/>
      <c r="J35" s="334"/>
      <c r="K35" s="109"/>
    </row>
    <row r="36" spans="1:11">
      <c r="A36" s="314" t="s">
        <v>41</v>
      </c>
      <c r="B36" s="315" t="s">
        <v>42</v>
      </c>
      <c r="C36" s="486" t="s">
        <v>43</v>
      </c>
      <c r="D36" s="486"/>
      <c r="E36" s="486"/>
      <c r="F36" s="486"/>
      <c r="G36" s="486"/>
      <c r="H36" s="486"/>
      <c r="I36"/>
      <c r="J36" s="334"/>
      <c r="K36" s="109"/>
    </row>
    <row r="37" spans="1:11" ht="13.5" thickBot="1">
      <c r="A37" s="208" t="s">
        <v>44</v>
      </c>
      <c r="B37" s="208"/>
      <c r="C37" s="208">
        <f>SUM(C33:C35)</f>
        <v>81813903.001900002</v>
      </c>
      <c r="D37" s="208">
        <f>SUM(D33:D35)</f>
        <v>83340800.561491758</v>
      </c>
      <c r="E37" s="209">
        <f>D37/C37</f>
        <v>1.0186630572991524</v>
      </c>
      <c r="F37" s="208">
        <f>SUM(F33:F35)</f>
        <v>103671719.85452595</v>
      </c>
      <c r="G37" s="208">
        <f>SUM(G33:G35)</f>
        <v>72110658.691368222</v>
      </c>
      <c r="H37" s="210">
        <f>G37/F37</f>
        <v>0.6955673041071877</v>
      </c>
      <c r="I37"/>
      <c r="J37" s="334"/>
      <c r="K37" s="109"/>
    </row>
    <row r="38" spans="1:11">
      <c r="A38" t="s">
        <v>45</v>
      </c>
      <c r="B38"/>
      <c r="C38"/>
      <c r="D38"/>
      <c r="E38"/>
      <c r="F38"/>
      <c r="G38"/>
      <c r="H38"/>
      <c r="I38"/>
      <c r="J38" s="334"/>
      <c r="K38" s="109"/>
    </row>
    <row r="39" spans="1:11">
      <c r="A39" s="68"/>
      <c r="B39"/>
      <c r="C39"/>
      <c r="D39"/>
      <c r="E39"/>
      <c r="F39" s="84"/>
      <c r="G39"/>
      <c r="H39" s="22"/>
      <c r="I39"/>
      <c r="J39" s="334"/>
      <c r="K39" s="109"/>
    </row>
    <row r="40" spans="1:11">
      <c r="A40" s="68"/>
      <c r="B40"/>
      <c r="C40"/>
      <c r="D40"/>
      <c r="E40"/>
      <c r="F40" s="84"/>
      <c r="G40"/>
      <c r="H40"/>
      <c r="I40"/>
      <c r="J40" s="334"/>
      <c r="K40" s="109"/>
    </row>
    <row r="41" spans="1:11">
      <c r="A41" s="5" t="s">
        <v>49</v>
      </c>
      <c r="B41" s="5"/>
      <c r="C41" s="5"/>
      <c r="D41" s="5"/>
      <c r="E41" s="5"/>
      <c r="F41" s="5"/>
      <c r="G41" s="5"/>
      <c r="H41" s="5"/>
      <c r="I41"/>
      <c r="J41" s="334"/>
      <c r="K41" s="109"/>
    </row>
    <row r="42" spans="1:11" ht="13.5" thickBot="1">
      <c r="A42" s="487" t="s">
        <v>11</v>
      </c>
      <c r="B42" s="487" t="s">
        <v>33</v>
      </c>
      <c r="C42" s="253"/>
      <c r="D42" s="253" t="s">
        <v>12</v>
      </c>
      <c r="E42" s="254"/>
      <c r="F42" s="253"/>
      <c r="G42" s="253" t="s">
        <v>13</v>
      </c>
      <c r="H42" s="253"/>
      <c r="I42"/>
      <c r="J42" s="334"/>
      <c r="K42" s="109"/>
    </row>
    <row r="43" spans="1:11" ht="39" thickTop="1">
      <c r="A43" s="488"/>
      <c r="B43" s="488"/>
      <c r="C43" s="256" t="s">
        <v>24</v>
      </c>
      <c r="D43" s="256" t="s">
        <v>25</v>
      </c>
      <c r="E43" s="257" t="s">
        <v>16</v>
      </c>
      <c r="F43" s="256" t="s">
        <v>47</v>
      </c>
      <c r="G43" s="256" t="s">
        <v>25</v>
      </c>
      <c r="H43" s="256" t="s">
        <v>35</v>
      </c>
      <c r="I43"/>
      <c r="J43" s="334"/>
      <c r="K43" s="109"/>
    </row>
    <row r="44" spans="1:11" ht="13.5" thickBot="1">
      <c r="A44" s="484" t="s">
        <v>36</v>
      </c>
      <c r="B44" s="192" t="s">
        <v>37</v>
      </c>
      <c r="C44" s="192">
        <f>'Business ESP - Standard'!B21</f>
        <v>8842.5393999999978</v>
      </c>
      <c r="D44" s="192">
        <f>'Business ESP - Standard'!C21</f>
        <v>7855.0860381243247</v>
      </c>
      <c r="E44" s="95">
        <f>D44/C44</f>
        <v>0.88832920983358321</v>
      </c>
      <c r="F44" s="192">
        <f>'Business ESP - Standard'!E13</f>
        <v>8522.6147871317407</v>
      </c>
      <c r="G44" s="192">
        <f>'Business ESP - Standard'!F21</f>
        <v>7152.0472035213161</v>
      </c>
      <c r="H44" s="94">
        <f>G44/F44</f>
        <v>0.8391846143650844</v>
      </c>
      <c r="I44"/>
      <c r="J44" s="334"/>
      <c r="K44" s="109"/>
    </row>
    <row r="45" spans="1:11" ht="13.5" thickBot="1">
      <c r="A45" s="484"/>
      <c r="B45" s="192" t="s">
        <v>38</v>
      </c>
      <c r="C45" s="192">
        <f>'Business ESP - Custom'!B21</f>
        <v>6928.7864</v>
      </c>
      <c r="D45" s="192">
        <f>'Business ESP - Custom'!C21</f>
        <v>7195.4581257172713</v>
      </c>
      <c r="E45" s="93">
        <f>D45/C45</f>
        <v>1.0384875085364547</v>
      </c>
      <c r="F45" s="192">
        <f>'Business ESP - Custom'!E13</f>
        <v>4833.6325018933821</v>
      </c>
      <c r="G45" s="192">
        <f>'Business ESP - Custom'!F21</f>
        <v>5830.0376440237378</v>
      </c>
      <c r="H45" s="94">
        <f>G45/F45</f>
        <v>1.206140028589276</v>
      </c>
      <c r="I45"/>
      <c r="J45" s="334"/>
      <c r="K45" s="109"/>
    </row>
    <row r="46" spans="1:11">
      <c r="A46" s="485"/>
      <c r="B46" s="203" t="s">
        <v>39</v>
      </c>
      <c r="C46" s="203">
        <f>'Process Efficiency'!B21</f>
        <v>3.9293</v>
      </c>
      <c r="D46" s="203">
        <f>'Process Efficiency'!C21</f>
        <v>3.9293</v>
      </c>
      <c r="E46" s="204" t="s">
        <v>40</v>
      </c>
      <c r="F46" s="203">
        <f>'Process Efficiency'!E13</f>
        <v>181.95839999999995</v>
      </c>
      <c r="G46" s="203">
        <f>'Process Efficiency'!F71</f>
        <v>0</v>
      </c>
      <c r="H46" s="335">
        <f>G46/F46</f>
        <v>0</v>
      </c>
      <c r="I46"/>
      <c r="J46" s="334"/>
      <c r="K46" s="109"/>
    </row>
    <row r="47" spans="1:11">
      <c r="A47" s="314" t="s">
        <v>41</v>
      </c>
      <c r="B47" s="316" t="s">
        <v>42</v>
      </c>
      <c r="C47" s="486" t="s">
        <v>43</v>
      </c>
      <c r="D47" s="486"/>
      <c r="E47" s="486"/>
      <c r="F47" s="486"/>
      <c r="G47" s="486"/>
      <c r="H47" s="486"/>
      <c r="I47"/>
      <c r="J47" s="334"/>
      <c r="K47" s="109"/>
    </row>
    <row r="48" spans="1:11" ht="13.5" thickBot="1">
      <c r="A48" s="208" t="s">
        <v>44</v>
      </c>
      <c r="B48" s="208"/>
      <c r="C48" s="208">
        <f>SUM(C44:C46)</f>
        <v>15775.255099999998</v>
      </c>
      <c r="D48" s="208">
        <f>SUM(D44:D46)</f>
        <v>15054.473463841596</v>
      </c>
      <c r="E48" s="209">
        <f>D48/C48</f>
        <v>0.95430935147550144</v>
      </c>
      <c r="F48" s="208">
        <f>SUM(F44:F46)</f>
        <v>13538.205689025122</v>
      </c>
      <c r="G48" s="208">
        <f>SUM(G44:G46)</f>
        <v>12982.084847545055</v>
      </c>
      <c r="H48" s="210">
        <f>G48/F48</f>
        <v>0.95892211610207012</v>
      </c>
      <c r="I48"/>
      <c r="J48" s="334"/>
      <c r="K48" s="109"/>
    </row>
    <row r="49" spans="1:11">
      <c r="A49" t="s">
        <v>45</v>
      </c>
      <c r="B49"/>
      <c r="C49"/>
      <c r="D49"/>
      <c r="E49" s="69"/>
      <c r="F49"/>
      <c r="G49"/>
      <c r="H49"/>
      <c r="I49"/>
      <c r="J49" s="46"/>
      <c r="K49" s="109"/>
    </row>
    <row r="50" spans="1:11">
      <c r="B50"/>
      <c r="C50"/>
      <c r="D50"/>
      <c r="E50"/>
      <c r="F50"/>
      <c r="G50"/>
      <c r="H50"/>
      <c r="I50"/>
      <c r="J50" s="46"/>
      <c r="K50" s="109"/>
    </row>
    <row r="51" spans="1:11">
      <c r="B51"/>
      <c r="C51"/>
      <c r="D51"/>
      <c r="E51"/>
      <c r="F51"/>
      <c r="G51"/>
      <c r="H51"/>
      <c r="I51"/>
      <c r="J51" s="46"/>
      <c r="K51" s="109"/>
    </row>
    <row r="52" spans="1:11">
      <c r="A52" s="5" t="s">
        <v>50</v>
      </c>
      <c r="B52" s="5"/>
      <c r="C52" s="5"/>
      <c r="D52" s="5"/>
      <c r="E52" s="5"/>
      <c r="F52" s="74"/>
      <c r="G52" s="74"/>
      <c r="H52" s="180"/>
      <c r="I52" s="180"/>
      <c r="J52" s="74"/>
      <c r="K52" s="62"/>
    </row>
    <row r="53" spans="1:11" ht="26.25" thickBot="1">
      <c r="A53" s="253" t="s">
        <v>51</v>
      </c>
      <c r="B53" s="253" t="s">
        <v>52</v>
      </c>
      <c r="C53" s="253" t="s">
        <v>53</v>
      </c>
      <c r="D53" s="253" t="s">
        <v>54</v>
      </c>
      <c r="E53" s="253" t="s">
        <v>55</v>
      </c>
      <c r="F53" s="97"/>
      <c r="G53" s="98"/>
      <c r="H53" s="99"/>
      <c r="I53" s="99"/>
      <c r="J53" s="99"/>
      <c r="K53" s="62"/>
    </row>
    <row r="54" spans="1:11" ht="14.25" thickTop="1" thickBot="1">
      <c r="A54" s="39" t="s">
        <v>56</v>
      </c>
      <c r="B54" s="96">
        <f>'Business ESP - Standard'!A45</f>
        <v>0.159</v>
      </c>
      <c r="C54" s="96">
        <f>'Business ESP - Standard'!B45</f>
        <v>7.5999999999999998E-2</v>
      </c>
      <c r="D54" s="96">
        <f>'Business ESP - Standard'!C45</f>
        <v>1.4999999999999999E-2</v>
      </c>
      <c r="E54" s="331">
        <f>'Business ESP - Standard'!D45</f>
        <v>0.93199999999999994</v>
      </c>
    </row>
    <row r="55" spans="1:11" ht="13.5" thickBot="1">
      <c r="A55" s="39" t="s">
        <v>57</v>
      </c>
      <c r="B55" s="96">
        <f>'Business ESP - Custom'!A45</f>
        <v>0.23899999999999999</v>
      </c>
      <c r="C55" s="96">
        <f>'Business ESP - Custom'!B45</f>
        <v>0.04</v>
      </c>
      <c r="D55" s="96">
        <f>'Business ESP - Custom'!C45</f>
        <v>1.4999999999999999E-2</v>
      </c>
      <c r="E55" s="331">
        <f>'Business ESP - Custom'!D45</f>
        <v>0.81600000000000006</v>
      </c>
    </row>
    <row r="56" spans="1:11" ht="13.5" thickBot="1">
      <c r="A56" s="202" t="s">
        <v>39</v>
      </c>
      <c r="B56" s="477" t="s">
        <v>58</v>
      </c>
      <c r="C56" s="477"/>
      <c r="D56" s="477"/>
      <c r="E56" s="477"/>
    </row>
    <row r="57" spans="1:11" s="1" customFormat="1" ht="15.75" thickBot="1">
      <c r="A57" s="192" t="s">
        <v>42</v>
      </c>
      <c r="B57" s="477" t="s">
        <v>58</v>
      </c>
      <c r="C57" s="477"/>
      <c r="D57" s="477"/>
      <c r="E57" s="477"/>
      <c r="F57" s="23"/>
      <c r="G57" s="23"/>
      <c r="H57" s="42"/>
      <c r="I57" s="42"/>
      <c r="J57" s="42"/>
      <c r="K57" s="64"/>
    </row>
    <row r="58" spans="1:11" s="1" customFormat="1" ht="15.6" customHeight="1">
      <c r="A58" s="332"/>
      <c r="B58" s="71"/>
      <c r="C58" s="72"/>
      <c r="D58" s="72"/>
      <c r="E58" s="72"/>
      <c r="F58" s="23"/>
      <c r="G58" s="23"/>
      <c r="H58" s="23"/>
      <c r="I58" s="23"/>
      <c r="J58" s="23"/>
      <c r="K58" s="64"/>
    </row>
    <row r="59" spans="1:11" s="1" customFormat="1" ht="26.25" customHeight="1">
      <c r="A59"/>
      <c r="B59" s="2"/>
      <c r="C59" s="23"/>
      <c r="D59" s="23"/>
      <c r="E59" s="23"/>
      <c r="F59" s="23"/>
      <c r="G59" s="23"/>
      <c r="H59" s="23"/>
      <c r="I59" s="23"/>
      <c r="J59" s="23"/>
      <c r="K59" s="64"/>
    </row>
    <row r="60" spans="1:11">
      <c r="A60" s="5" t="s">
        <v>59</v>
      </c>
      <c r="B60" s="5"/>
      <c r="C60" s="5"/>
      <c r="D60" s="5"/>
      <c r="E60" s="5"/>
      <c r="F60" s="5"/>
      <c r="G60" s="5"/>
      <c r="H60" s="5"/>
      <c r="I60" s="5"/>
    </row>
    <row r="61" spans="1:11" ht="26.25" thickBot="1">
      <c r="A61" s="255" t="s">
        <v>11</v>
      </c>
      <c r="B61" s="255" t="s">
        <v>33</v>
      </c>
      <c r="C61" s="258" t="s">
        <v>60</v>
      </c>
      <c r="D61" s="258" t="s">
        <v>61</v>
      </c>
      <c r="E61" s="258" t="s">
        <v>62</v>
      </c>
      <c r="F61" s="258" t="s">
        <v>63</v>
      </c>
      <c r="G61" s="258" t="s">
        <v>64</v>
      </c>
    </row>
    <row r="62" spans="1:11" ht="13.5" thickBot="1">
      <c r="A62" s="259"/>
      <c r="B62" s="260"/>
      <c r="C62" s="478" t="s">
        <v>65</v>
      </c>
      <c r="D62" s="478"/>
      <c r="E62" s="478"/>
      <c r="F62" s="478"/>
      <c r="G62" s="478"/>
    </row>
    <row r="63" spans="1:11" ht="14.25" thickTop="1" thickBot="1">
      <c r="A63" s="474" t="s">
        <v>66</v>
      </c>
      <c r="B63" s="307" t="s">
        <v>37</v>
      </c>
      <c r="C63" s="298">
        <v>0.87577108310307605</v>
      </c>
      <c r="D63" s="298">
        <v>1.0353103850183401</v>
      </c>
      <c r="E63" s="298">
        <v>1.4314650505206901</v>
      </c>
      <c r="F63" s="298">
        <v>1.5878435349745199</v>
      </c>
      <c r="G63" s="298">
        <v>0.51675213197724201</v>
      </c>
    </row>
    <row r="64" spans="1:11" ht="13.5" thickBot="1">
      <c r="A64" s="475"/>
      <c r="B64" s="307" t="s">
        <v>38</v>
      </c>
      <c r="C64" s="299">
        <v>0.98472847194709201</v>
      </c>
      <c r="D64" s="299">
        <v>1.1907038410286599</v>
      </c>
      <c r="E64" s="299">
        <v>2.1209629737479698</v>
      </c>
      <c r="F64" s="299">
        <v>1.64146074720254</v>
      </c>
      <c r="G64" s="299">
        <v>0.57553355271138495</v>
      </c>
    </row>
    <row r="65" spans="1:11">
      <c r="A65" s="476"/>
      <c r="B65" s="308" t="s">
        <v>39</v>
      </c>
      <c r="C65" s="300">
        <v>0</v>
      </c>
      <c r="D65" s="300">
        <v>0</v>
      </c>
      <c r="E65" s="300">
        <v>0</v>
      </c>
      <c r="F65" s="300">
        <v>0</v>
      </c>
      <c r="G65" s="300">
        <v>0</v>
      </c>
    </row>
    <row r="66" spans="1:11" ht="13.5" thickBot="1">
      <c r="A66" s="479" t="s">
        <v>67</v>
      </c>
      <c r="B66" s="479"/>
      <c r="C66" s="301">
        <v>0.92063979638425297</v>
      </c>
      <c r="D66" s="301">
        <v>1.1023258626702399</v>
      </c>
      <c r="E66" s="301">
        <v>1.7273250757049801</v>
      </c>
      <c r="F66" s="301">
        <v>1.6175733628332201</v>
      </c>
      <c r="G66" s="301">
        <v>0.54550829868636896</v>
      </c>
      <c r="H66"/>
    </row>
    <row r="67" spans="1:11" ht="13.5" customHeight="1">
      <c r="A67" s="104" t="s">
        <v>68</v>
      </c>
      <c r="B67" s="67"/>
      <c r="C67" s="188"/>
      <c r="D67" s="67"/>
      <c r="E67" s="67"/>
      <c r="F67" s="67"/>
      <c r="G67" s="67"/>
    </row>
    <row r="68" spans="1:11">
      <c r="A68" s="176" t="s">
        <v>69</v>
      </c>
      <c r="B68" s="120"/>
      <c r="C68" s="120"/>
      <c r="D68" s="120"/>
      <c r="E68" s="120"/>
      <c r="F68" s="120"/>
      <c r="G68" s="120"/>
      <c r="H68" s="120"/>
      <c r="I68" s="120"/>
    </row>
    <row r="69" spans="1:11">
      <c r="A69" s="104"/>
      <c r="B69" s="67"/>
      <c r="C69" s="67"/>
      <c r="D69" s="67"/>
      <c r="E69" s="67"/>
      <c r="F69" s="67"/>
      <c r="G69" s="67"/>
    </row>
    <row r="70" spans="1:11">
      <c r="A70" s="194"/>
      <c r="B70" s="67"/>
      <c r="C70"/>
      <c r="D70" s="67"/>
      <c r="E70" s="67"/>
      <c r="F70" s="67"/>
      <c r="G70" s="67"/>
    </row>
    <row r="71" spans="1:11">
      <c r="A71" s="30"/>
    </row>
    <row r="72" spans="1:11">
      <c r="A72" s="5" t="s">
        <v>70</v>
      </c>
      <c r="B72"/>
      <c r="C72"/>
      <c r="D72"/>
      <c r="E72"/>
      <c r="F72"/>
      <c r="G72"/>
      <c r="H72"/>
      <c r="I72"/>
      <c r="J72"/>
    </row>
    <row r="73" spans="1:11" ht="51.75" thickBot="1">
      <c r="A73" s="253" t="s">
        <v>11</v>
      </c>
      <c r="B73" s="253" t="s">
        <v>33</v>
      </c>
      <c r="C73" s="253" t="s">
        <v>71</v>
      </c>
      <c r="D73" s="253" t="s">
        <v>72</v>
      </c>
      <c r="E73" s="253" t="s">
        <v>73</v>
      </c>
      <c r="F73" s="253" t="s">
        <v>74</v>
      </c>
      <c r="G73" s="253" t="s">
        <v>75</v>
      </c>
      <c r="H73" s="295"/>
      <c r="I73" s="295"/>
      <c r="J73"/>
    </row>
    <row r="74" spans="1:11" ht="14.25" thickTop="1" thickBot="1">
      <c r="A74" s="499" t="s">
        <v>66</v>
      </c>
      <c r="B74" s="307" t="s">
        <v>37</v>
      </c>
      <c r="C74" s="341">
        <v>1023704</v>
      </c>
      <c r="D74" s="341">
        <v>1394472</v>
      </c>
      <c r="E74" s="341">
        <f>SUM(C74,D74)</f>
        <v>2418176</v>
      </c>
      <c r="F74" s="341">
        <v>3461534.8594474401</v>
      </c>
      <c r="G74" s="341">
        <f>F74-E74</f>
        <v>1043358.8594474401</v>
      </c>
      <c r="H74" s="339"/>
      <c r="I74" s="296"/>
      <c r="J74"/>
    </row>
    <row r="75" spans="1:11" ht="13.5" thickBot="1">
      <c r="A75" s="499"/>
      <c r="B75" s="307" t="s">
        <v>38</v>
      </c>
      <c r="C75" s="341">
        <v>1296310</v>
      </c>
      <c r="D75" s="341">
        <v>1141698</v>
      </c>
      <c r="E75" s="341">
        <f>SUM(C75,D75)</f>
        <v>2438008</v>
      </c>
      <c r="F75" s="341">
        <v>5170924.87</v>
      </c>
      <c r="G75" s="341">
        <f t="shared" ref="G75:G77" si="4">F75-E75</f>
        <v>2732916.87</v>
      </c>
      <c r="H75" s="339"/>
      <c r="I75" s="296"/>
      <c r="J75"/>
    </row>
    <row r="76" spans="1:11">
      <c r="A76" s="499"/>
      <c r="B76" s="308" t="s">
        <v>39</v>
      </c>
      <c r="C76" s="341">
        <v>0</v>
      </c>
      <c r="D76" s="341">
        <v>141404</v>
      </c>
      <c r="E76" s="341">
        <f>SUM(C76,D76)</f>
        <v>141404</v>
      </c>
      <c r="F76" s="341">
        <v>0</v>
      </c>
      <c r="G76" s="341">
        <f t="shared" si="4"/>
        <v>-141404</v>
      </c>
      <c r="H76" s="339"/>
      <c r="I76" s="296"/>
      <c r="J76"/>
    </row>
    <row r="77" spans="1:11">
      <c r="A77" s="207" t="s">
        <v>76</v>
      </c>
      <c r="B77" s="140" t="s">
        <v>77</v>
      </c>
      <c r="C77" s="342">
        <f>SUM(C74:C76)</f>
        <v>2320014</v>
      </c>
      <c r="D77" s="342">
        <f>SUM(D74:D76)</f>
        <v>2677574</v>
      </c>
      <c r="E77" s="342">
        <f>SUM(E74:E76)</f>
        <v>4997588</v>
      </c>
      <c r="F77" s="342">
        <f>SUM(F74:F76)</f>
        <v>8632459.7294474393</v>
      </c>
      <c r="G77" s="342">
        <f t="shared" si="4"/>
        <v>3634871.7294474393</v>
      </c>
      <c r="H77" s="339"/>
      <c r="I77" s="297"/>
      <c r="J77"/>
    </row>
    <row r="78" spans="1:11">
      <c r="A78" s="104" t="s">
        <v>78</v>
      </c>
      <c r="B78" s="1"/>
      <c r="C78" s="1"/>
      <c r="D78" s="1"/>
      <c r="E78" s="1"/>
      <c r="F78" s="1"/>
      <c r="G78" s="1"/>
      <c r="H78" s="1"/>
      <c r="I78" s="1"/>
      <c r="J78" s="1"/>
    </row>
    <row r="79" spans="1:11" s="52" customFormat="1">
      <c r="A79" s="176" t="s">
        <v>79</v>
      </c>
      <c r="B79" s="2"/>
      <c r="C79" s="2"/>
      <c r="D79" s="2"/>
      <c r="E79" s="2"/>
      <c r="F79" s="2"/>
      <c r="G79" s="2"/>
      <c r="H79" s="2"/>
      <c r="I79" s="2"/>
      <c r="J79" s="2"/>
      <c r="K79" s="65"/>
    </row>
    <row r="80" spans="1:11">
      <c r="D80" s="1"/>
      <c r="E80" s="1"/>
      <c r="F80" s="1"/>
      <c r="G80" s="1"/>
      <c r="H80" s="1"/>
      <c r="I80" s="1"/>
      <c r="J80" s="1"/>
    </row>
    <row r="81" spans="1:10">
      <c r="A81" s="5" t="s">
        <v>80</v>
      </c>
    </row>
    <row r="82" spans="1:10" ht="26.25" customHeight="1" thickBot="1">
      <c r="A82" s="480" t="s">
        <v>81</v>
      </c>
      <c r="B82" s="480"/>
      <c r="C82" s="480"/>
      <c r="D82" s="480"/>
      <c r="E82" s="480"/>
      <c r="F82"/>
      <c r="G82"/>
      <c r="H82"/>
      <c r="I82"/>
      <c r="J82"/>
    </row>
    <row r="83" spans="1:10" ht="13.5" thickTop="1">
      <c r="A83" s="481" t="s">
        <v>82</v>
      </c>
      <c r="B83" s="482"/>
      <c r="C83" s="482"/>
      <c r="D83" s="482"/>
      <c r="E83" s="483"/>
      <c r="F83"/>
      <c r="G83"/>
      <c r="H83"/>
      <c r="I83"/>
      <c r="J83"/>
    </row>
    <row r="84" spans="1:10">
      <c r="A84" s="305" t="s">
        <v>83</v>
      </c>
      <c r="B84" s="305" t="s">
        <v>84</v>
      </c>
      <c r="C84" s="305" t="s">
        <v>85</v>
      </c>
      <c r="D84" s="305" t="s">
        <v>86</v>
      </c>
      <c r="E84" s="305" t="s">
        <v>87</v>
      </c>
      <c r="F84"/>
      <c r="G84"/>
      <c r="H84"/>
      <c r="I84"/>
      <c r="J84"/>
    </row>
    <row r="85" spans="1:10">
      <c r="A85" s="306">
        <v>6.7308000000000007E-2</v>
      </c>
      <c r="B85" s="306">
        <v>0.03</v>
      </c>
      <c r="C85" s="306">
        <v>6.7308000000000007E-2</v>
      </c>
      <c r="D85" s="306">
        <v>0.1</v>
      </c>
      <c r="E85" s="306">
        <v>6.7308000000000007E-2</v>
      </c>
      <c r="F85"/>
      <c r="G85"/>
      <c r="H85"/>
      <c r="I85"/>
      <c r="J85"/>
    </row>
    <row r="86" spans="1:10">
      <c r="A86" s="1" t="s">
        <v>88</v>
      </c>
      <c r="F86"/>
      <c r="G86"/>
      <c r="H86"/>
      <c r="I86"/>
      <c r="J86"/>
    </row>
    <row r="89" spans="1:10">
      <c r="A89" s="5" t="s">
        <v>304</v>
      </c>
      <c r="B89" s="5"/>
      <c r="C89" s="5"/>
      <c r="D89" s="5"/>
      <c r="E89" s="5"/>
      <c r="F89" s="5"/>
      <c r="G89" s="5"/>
    </row>
    <row r="90" spans="1:10" ht="26.25" thickBot="1">
      <c r="A90" s="255" t="s">
        <v>11</v>
      </c>
      <c r="B90" s="255" t="s">
        <v>33</v>
      </c>
      <c r="C90" s="258" t="s">
        <v>60</v>
      </c>
      <c r="D90" s="258" t="s">
        <v>61</v>
      </c>
      <c r="E90" s="258" t="s">
        <v>62</v>
      </c>
      <c r="F90" s="258" t="s">
        <v>63</v>
      </c>
      <c r="G90" s="258" t="s">
        <v>64</v>
      </c>
    </row>
    <row r="91" spans="1:10" ht="13.5" thickBot="1">
      <c r="A91" s="259"/>
      <c r="B91" s="260"/>
      <c r="C91" s="478" t="s">
        <v>65</v>
      </c>
      <c r="D91" s="478"/>
      <c r="E91" s="478"/>
      <c r="F91" s="478"/>
      <c r="G91" s="478"/>
    </row>
    <row r="92" spans="1:10" ht="14.25" thickTop="1" thickBot="1">
      <c r="A92" s="474" t="s">
        <v>66</v>
      </c>
      <c r="B92" s="307" t="s">
        <v>37</v>
      </c>
      <c r="C92" s="298">
        <v>0.96650411565807504</v>
      </c>
      <c r="D92" s="298">
        <v>1.13373585963448</v>
      </c>
      <c r="E92" s="298">
        <v>1.92723709819108</v>
      </c>
      <c r="F92" s="298">
        <v>1.5788334399671</v>
      </c>
      <c r="G92" s="298">
        <v>0.56239778006962204</v>
      </c>
    </row>
    <row r="93" spans="1:10" ht="13.5" thickBot="1">
      <c r="A93" s="475"/>
      <c r="B93" s="307" t="s">
        <v>38</v>
      </c>
      <c r="C93" s="299">
        <v>0.94211095615793805</v>
      </c>
      <c r="D93" s="299">
        <v>1.1814242097996801</v>
      </c>
      <c r="E93" s="299">
        <v>2.5471055452519802</v>
      </c>
      <c r="F93" s="299">
        <v>1.3756857309870401</v>
      </c>
      <c r="G93" s="299">
        <v>0.61262110169242701</v>
      </c>
    </row>
    <row r="94" spans="1:10">
      <c r="A94" s="476"/>
      <c r="B94" s="308" t="s">
        <v>39</v>
      </c>
      <c r="C94" s="300">
        <v>0</v>
      </c>
      <c r="D94" s="300">
        <v>0</v>
      </c>
      <c r="E94" s="300">
        <v>0</v>
      </c>
      <c r="F94" s="300">
        <v>0</v>
      </c>
      <c r="G94" s="300">
        <v>0</v>
      </c>
    </row>
    <row r="95" spans="1:10" ht="13.5" thickBot="1">
      <c r="A95" s="479" t="s">
        <v>67</v>
      </c>
      <c r="B95" s="479"/>
      <c r="C95" s="301">
        <v>0.94373961646070803</v>
      </c>
      <c r="D95" s="301">
        <v>1.1432602692648599</v>
      </c>
      <c r="E95" s="301">
        <v>2.1397297415215899</v>
      </c>
      <c r="F95" s="301">
        <v>1.4719680569283899</v>
      </c>
      <c r="G95" s="301">
        <v>0.58255768106362205</v>
      </c>
    </row>
    <row r="96" spans="1:10">
      <c r="A96" s="104" t="s">
        <v>68</v>
      </c>
      <c r="B96" s="67"/>
      <c r="C96" s="67"/>
      <c r="D96" s="67"/>
      <c r="E96" s="67"/>
      <c r="F96" s="67"/>
      <c r="G96" s="67"/>
    </row>
    <row r="97" spans="1:8">
      <c r="A97" s="176" t="s">
        <v>69</v>
      </c>
      <c r="B97" s="120"/>
      <c r="C97" s="120"/>
      <c r="D97" s="120"/>
      <c r="E97" s="120"/>
      <c r="F97" s="120"/>
      <c r="G97" s="120"/>
    </row>
    <row r="98" spans="1:8">
      <c r="A98" s="104"/>
      <c r="B98" s="67"/>
      <c r="C98" s="67"/>
      <c r="D98" s="67"/>
      <c r="E98" s="67"/>
      <c r="F98" s="67"/>
      <c r="G98" s="67"/>
    </row>
    <row r="99" spans="1:8">
      <c r="A99" s="194"/>
      <c r="B99" s="67"/>
      <c r="C99" s="67"/>
      <c r="D99" s="67"/>
      <c r="E99" s="67"/>
      <c r="F99" s="67"/>
      <c r="G99" s="67"/>
    </row>
    <row r="100" spans="1:8">
      <c r="A100" s="30"/>
    </row>
    <row r="101" spans="1:8">
      <c r="A101" s="5" t="s">
        <v>305</v>
      </c>
      <c r="B101"/>
      <c r="C101"/>
      <c r="D101"/>
      <c r="E101"/>
      <c r="F101"/>
      <c r="G101"/>
    </row>
    <row r="102" spans="1:8" ht="51.75" thickBot="1">
      <c r="A102" s="253" t="s">
        <v>11</v>
      </c>
      <c r="B102" s="253" t="s">
        <v>33</v>
      </c>
      <c r="C102" s="253" t="s">
        <v>71</v>
      </c>
      <c r="D102" s="253" t="s">
        <v>72</v>
      </c>
      <c r="E102" s="253" t="s">
        <v>73</v>
      </c>
      <c r="F102" s="253" t="s">
        <v>74</v>
      </c>
      <c r="G102" s="253" t="s">
        <v>75</v>
      </c>
    </row>
    <row r="103" spans="1:8" ht="14.25" thickTop="1" thickBot="1">
      <c r="A103" s="499" t="s">
        <v>66</v>
      </c>
      <c r="B103" s="307" t="s">
        <v>37</v>
      </c>
      <c r="C103" s="341">
        <f>SUM(C74*0.9369,'PY1 - Evergy Metro'!C52)</f>
        <v>2537354.2775999997</v>
      </c>
      <c r="D103" s="341">
        <f>SUM(D74*0.9369,'PY1 - Evergy Metro'!D52)</f>
        <v>2660879.8168000001</v>
      </c>
      <c r="E103" s="341">
        <f>SUM(C103,D103)</f>
        <v>5198234.0943999998</v>
      </c>
      <c r="F103" s="341">
        <f>SUM(F74*0.9369,'PY1 - Evergy Metro'!F52)</f>
        <v>10018284.009816308</v>
      </c>
      <c r="G103" s="341">
        <f>F103-E103</f>
        <v>4820049.9154163077</v>
      </c>
      <c r="H103" s="339"/>
    </row>
    <row r="104" spans="1:8" ht="13.5" thickBot="1">
      <c r="A104" s="499"/>
      <c r="B104" s="307" t="s">
        <v>38</v>
      </c>
      <c r="C104" s="341">
        <f>SUM(C75*0.9369,'PY1 - Evergy Metro'!C53)</f>
        <v>2363089.8389999997</v>
      </c>
      <c r="D104" s="341">
        <f>SUM(D75*0.9369,'PY1 - Evergy Metro'!D53)</f>
        <v>1782338.8562</v>
      </c>
      <c r="E104" s="341">
        <f>SUM(C104,D104)</f>
        <v>4145428.6952</v>
      </c>
      <c r="F104" s="341">
        <f>SUM(F75*0.9369,'PY1 - Evergy Metro'!F53)</f>
        <v>10558893.510703001</v>
      </c>
      <c r="G104" s="341">
        <f>F104-E104</f>
        <v>6413464.8155030012</v>
      </c>
      <c r="H104" s="339"/>
    </row>
    <row r="105" spans="1:8">
      <c r="A105" s="499"/>
      <c r="B105" s="308" t="s">
        <v>39</v>
      </c>
      <c r="C105" s="341">
        <f>SUM(C76*0.9369,'PY1 - Evergy Metro'!C54)</f>
        <v>0</v>
      </c>
      <c r="D105" s="341">
        <f>SUM(D76*0.9369,'PY1 - Evergy Metro'!D54)</f>
        <v>273010.40760000004</v>
      </c>
      <c r="E105" s="341">
        <f>SUM(C105,D105)</f>
        <v>273010.40760000004</v>
      </c>
      <c r="F105" s="341">
        <f>SUM(F76*0.9369,'PY1 - Evergy Metro'!F54)</f>
        <v>0</v>
      </c>
      <c r="G105" s="341">
        <f>F105-E105</f>
        <v>-273010.40760000004</v>
      </c>
      <c r="H105" s="339"/>
    </row>
    <row r="106" spans="1:8">
      <c r="A106" s="207" t="s">
        <v>76</v>
      </c>
      <c r="B106" s="140" t="s">
        <v>77</v>
      </c>
      <c r="C106" s="343">
        <f>SUM(C103:C105)</f>
        <v>4900444.1165999994</v>
      </c>
      <c r="D106" s="343">
        <f>SUM(D103:D105)</f>
        <v>4716229.0806000009</v>
      </c>
      <c r="E106" s="343">
        <f>SUM(E103:E105)</f>
        <v>9616673.1972000003</v>
      </c>
      <c r="F106" s="343">
        <f>SUM(F103:F105)</f>
        <v>20577177.520519309</v>
      </c>
      <c r="G106" s="343">
        <f>F106-E106</f>
        <v>10960504.323319308</v>
      </c>
      <c r="H106" s="339"/>
    </row>
    <row r="107" spans="1:8">
      <c r="A107" s="104" t="s">
        <v>78</v>
      </c>
      <c r="B107"/>
      <c r="C107"/>
      <c r="D107"/>
      <c r="E107"/>
      <c r="F107"/>
      <c r="G107"/>
    </row>
    <row r="108" spans="1:8">
      <c r="A108" s="176" t="s">
        <v>79</v>
      </c>
      <c r="C108" s="2"/>
      <c r="D108" s="2"/>
      <c r="E108" s="2"/>
      <c r="F108" s="2"/>
      <c r="G108" s="2"/>
    </row>
  </sheetData>
  <mergeCells count="37">
    <mergeCell ref="C91:G91"/>
    <mergeCell ref="A92:A94"/>
    <mergeCell ref="A95:B95"/>
    <mergeCell ref="A103:A105"/>
    <mergeCell ref="A6:H6"/>
    <mergeCell ref="A7:H7"/>
    <mergeCell ref="A8:H8"/>
    <mergeCell ref="A20:A21"/>
    <mergeCell ref="B20:B21"/>
    <mergeCell ref="A9:A10"/>
    <mergeCell ref="B9:B10"/>
    <mergeCell ref="A11:A13"/>
    <mergeCell ref="C14:H14"/>
    <mergeCell ref="A82:E82"/>
    <mergeCell ref="A83:E83"/>
    <mergeCell ref="A74:A76"/>
    <mergeCell ref="A1:K1"/>
    <mergeCell ref="A2:K2"/>
    <mergeCell ref="A3:K3"/>
    <mergeCell ref="A4:I4"/>
    <mergeCell ref="A5:H5"/>
    <mergeCell ref="B57:E57"/>
    <mergeCell ref="A63:A65"/>
    <mergeCell ref="A66:B66"/>
    <mergeCell ref="C62:G62"/>
    <mergeCell ref="B42:B43"/>
    <mergeCell ref="A44:A46"/>
    <mergeCell ref="C47:H47"/>
    <mergeCell ref="B56:E56"/>
    <mergeCell ref="A33:A35"/>
    <mergeCell ref="C36:H36"/>
    <mergeCell ref="A42:A43"/>
    <mergeCell ref="A22:A24"/>
    <mergeCell ref="C25:H25"/>
    <mergeCell ref="A30:H30"/>
    <mergeCell ref="A31:A32"/>
    <mergeCell ref="B31:B32"/>
  </mergeCells>
  <pageMargins left="0.7" right="0.7" top="0.75" bottom="0.75" header="0.3" footer="0.3"/>
  <pageSetup scale="30"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1FF0-BD65-4689-99BB-37D61E653944}">
  <sheetPr>
    <pageSetUpPr fitToPage="1"/>
  </sheetPr>
  <dimension ref="A1:AH108"/>
  <sheetViews>
    <sheetView showGridLines="0" topLeftCell="C13" zoomScaleNormal="100" workbookViewId="0">
      <selection activeCell="E24" sqref="E24"/>
    </sheetView>
  </sheetViews>
  <sheetFormatPr defaultColWidth="9.140625" defaultRowHeight="12.75"/>
  <cols>
    <col min="1" max="1" width="28.28515625" customWidth="1"/>
    <col min="2" max="2" width="40.140625" style="2" customWidth="1"/>
    <col min="3" max="3" width="15.85546875" style="23" customWidth="1"/>
    <col min="4" max="4" width="17.140625" style="23" customWidth="1"/>
    <col min="5" max="6" width="14.85546875" style="23" customWidth="1"/>
    <col min="7" max="7" width="17.42578125" style="23" customWidth="1"/>
    <col min="8" max="10" width="15.140625" style="23" customWidth="1"/>
    <col min="11" max="11" width="0.85546875" style="58" customWidth="1"/>
    <col min="35" max="16384" width="9.140625" style="309"/>
  </cols>
  <sheetData>
    <row r="1" spans="1:11">
      <c r="A1" s="490" t="str">
        <f>Cover!B8</f>
        <v>Evergy Services, Inc. (ESI) Evaluation, Measurement, and Verification Report  – Commercial &amp; Industrial Databook</v>
      </c>
      <c r="B1" s="490"/>
      <c r="C1" s="490"/>
      <c r="D1" s="490"/>
      <c r="E1" s="490"/>
      <c r="F1" s="490"/>
      <c r="G1" s="490"/>
      <c r="H1" s="490"/>
      <c r="I1" s="490"/>
      <c r="J1" s="490"/>
      <c r="K1" s="490"/>
    </row>
    <row r="2" spans="1:11" ht="34.15" customHeight="1">
      <c r="A2" s="491"/>
      <c r="B2" s="491"/>
      <c r="C2" s="491"/>
      <c r="D2" s="491"/>
      <c r="E2" s="491"/>
      <c r="F2" s="491"/>
      <c r="G2" s="491"/>
      <c r="H2" s="491"/>
      <c r="I2" s="491"/>
      <c r="J2" s="491"/>
      <c r="K2" s="491"/>
    </row>
    <row r="3" spans="1:11">
      <c r="A3" s="492"/>
      <c r="B3" s="492"/>
      <c r="C3" s="492"/>
      <c r="D3" s="492"/>
      <c r="E3" s="492"/>
      <c r="F3" s="492"/>
      <c r="G3" s="492"/>
      <c r="H3" s="492"/>
      <c r="I3" s="492"/>
      <c r="J3" s="492"/>
      <c r="K3" s="492"/>
    </row>
    <row r="4" spans="1:11" ht="30" customHeight="1">
      <c r="A4" s="493" t="s">
        <v>89</v>
      </c>
      <c r="B4" s="493"/>
      <c r="C4" s="493"/>
      <c r="D4" s="493"/>
      <c r="E4" s="493"/>
      <c r="F4" s="493"/>
      <c r="G4" s="493"/>
      <c r="H4" s="493"/>
      <c r="I4" s="493"/>
      <c r="J4" s="5"/>
      <c r="K4" s="56"/>
    </row>
    <row r="5" spans="1:11">
      <c r="A5" s="491"/>
      <c r="B5" s="491"/>
      <c r="C5" s="491"/>
      <c r="D5" s="491"/>
      <c r="E5" s="491"/>
      <c r="F5" s="491"/>
      <c r="G5" s="491"/>
      <c r="H5" s="491"/>
      <c r="I5"/>
      <c r="J5" s="5"/>
      <c r="K5" s="56"/>
    </row>
    <row r="6" spans="1:11">
      <c r="A6" s="494" t="s">
        <v>31</v>
      </c>
      <c r="B6" s="494"/>
      <c r="C6" s="494"/>
      <c r="D6" s="494"/>
      <c r="E6" s="494"/>
      <c r="F6" s="494"/>
      <c r="G6" s="494"/>
      <c r="H6" s="494"/>
      <c r="I6" s="190"/>
      <c r="J6" s="5"/>
      <c r="K6" s="56"/>
    </row>
    <row r="7" spans="1:11">
      <c r="A7" s="495"/>
      <c r="B7" s="495"/>
      <c r="C7" s="495"/>
      <c r="D7" s="495"/>
      <c r="E7" s="495"/>
      <c r="F7" s="495"/>
      <c r="G7" s="495"/>
      <c r="H7" s="495"/>
      <c r="I7" s="173"/>
      <c r="J7" s="107"/>
      <c r="K7" s="56"/>
    </row>
    <row r="8" spans="1:11">
      <c r="A8" s="489" t="s">
        <v>32</v>
      </c>
      <c r="B8" s="489"/>
      <c r="C8" s="489"/>
      <c r="D8" s="489"/>
      <c r="E8" s="489"/>
      <c r="F8" s="489"/>
      <c r="G8" s="489"/>
      <c r="H8" s="489"/>
      <c r="I8" s="5"/>
      <c r="J8" s="5"/>
      <c r="K8" s="56"/>
    </row>
    <row r="9" spans="1:11" ht="13.5" thickBot="1">
      <c r="A9" s="487" t="s">
        <v>11</v>
      </c>
      <c r="B9" s="487" t="s">
        <v>33</v>
      </c>
      <c r="C9" s="253"/>
      <c r="D9" s="253" t="s">
        <v>12</v>
      </c>
      <c r="E9" s="254"/>
      <c r="F9" s="253"/>
      <c r="G9" s="253" t="s">
        <v>13</v>
      </c>
      <c r="H9" s="253"/>
      <c r="I9"/>
      <c r="J9" s="107"/>
      <c r="K9" s="56"/>
    </row>
    <row r="10" spans="1:11" ht="39" thickTop="1">
      <c r="A10" s="488"/>
      <c r="B10" s="488"/>
      <c r="C10" s="256" t="s">
        <v>14</v>
      </c>
      <c r="D10" s="256" t="s">
        <v>15</v>
      </c>
      <c r="E10" s="257" t="s">
        <v>16</v>
      </c>
      <c r="F10" s="256" t="s">
        <v>34</v>
      </c>
      <c r="G10" s="256" t="s">
        <v>15</v>
      </c>
      <c r="H10" s="256" t="s">
        <v>35</v>
      </c>
      <c r="I10" s="43"/>
      <c r="J10" s="43"/>
      <c r="K10" s="109"/>
    </row>
    <row r="11" spans="1:11" ht="13.5" customHeight="1" thickBot="1">
      <c r="A11" s="484" t="s">
        <v>36</v>
      </c>
      <c r="B11" s="192" t="s">
        <v>37</v>
      </c>
      <c r="C11" s="192">
        <v>11967648</v>
      </c>
      <c r="D11" s="192">
        <v>12439712</v>
      </c>
      <c r="E11" s="95">
        <f>D11/C11</f>
        <v>1.0394450104147448</v>
      </c>
      <c r="F11" s="192">
        <f>'Business ESP - Standard'!E29</f>
        <v>46646197.198902555</v>
      </c>
      <c r="G11" s="192">
        <v>9839812.1919999998</v>
      </c>
      <c r="H11" s="94">
        <f t="shared" ref="H11:H13" si="0">G11/F11</f>
        <v>0.21094564579492669</v>
      </c>
      <c r="I11" s="186"/>
      <c r="J11" s="186"/>
      <c r="K11" s="110"/>
    </row>
    <row r="12" spans="1:11" ht="13.5" thickBot="1">
      <c r="A12" s="484"/>
      <c r="B12" s="192" t="s">
        <v>38</v>
      </c>
      <c r="C12" s="192">
        <v>16644699.188800003</v>
      </c>
      <c r="D12" s="192">
        <v>16081967.1440186</v>
      </c>
      <c r="E12" s="95">
        <f t="shared" ref="E12:E13" si="1">D12/C12</f>
        <v>0.96619151608579035</v>
      </c>
      <c r="F12" s="192">
        <f>'Business ESP - Custom'!E29</f>
        <v>10016241.480000008</v>
      </c>
      <c r="G12" s="192">
        <v>13122885.189519178</v>
      </c>
      <c r="H12" s="94">
        <f t="shared" si="0"/>
        <v>1.3101606241944526</v>
      </c>
      <c r="I12" s="186"/>
      <c r="J12" s="186"/>
      <c r="K12" s="57"/>
    </row>
    <row r="13" spans="1:11">
      <c r="A13" s="485"/>
      <c r="B13" s="203" t="s">
        <v>39</v>
      </c>
      <c r="C13" s="203">
        <v>467795</v>
      </c>
      <c r="D13" s="203">
        <v>450363</v>
      </c>
      <c r="E13" s="204">
        <f t="shared" si="1"/>
        <v>0.9627358137645764</v>
      </c>
      <c r="F13" s="203">
        <f>'Process Efficiency'!E29</f>
        <v>20470674.240000032</v>
      </c>
      <c r="G13" s="336">
        <v>450363</v>
      </c>
      <c r="H13" s="337">
        <f t="shared" si="0"/>
        <v>2.2000398947289355E-2</v>
      </c>
      <c r="I13" s="186"/>
      <c r="J13" s="186"/>
      <c r="K13" s="57"/>
    </row>
    <row r="14" spans="1:11" ht="13.5" customHeight="1">
      <c r="A14" s="314" t="s">
        <v>41</v>
      </c>
      <c r="B14" s="315" t="s">
        <v>42</v>
      </c>
      <c r="C14" s="486" t="s">
        <v>43</v>
      </c>
      <c r="D14" s="486"/>
      <c r="E14" s="496"/>
      <c r="F14" s="486"/>
      <c r="G14" s="496"/>
      <c r="H14" s="496"/>
      <c r="I14" s="186"/>
      <c r="J14" s="186"/>
      <c r="K14" s="57"/>
    </row>
    <row r="15" spans="1:11" ht="13.5" customHeight="1" thickBot="1">
      <c r="A15" s="208" t="s">
        <v>90</v>
      </c>
      <c r="B15" s="208"/>
      <c r="C15" s="208">
        <f>SUM(C11:C13)</f>
        <v>29080142.188800003</v>
      </c>
      <c r="D15" s="208">
        <f>SUM(D11:D13)</f>
        <v>28972042.144018598</v>
      </c>
      <c r="E15" s="209">
        <f>D15/C15</f>
        <v>0.99628268513683405</v>
      </c>
      <c r="F15" s="208">
        <f>SUM(F11:F13)</f>
        <v>77133112.918902606</v>
      </c>
      <c r="G15" s="208">
        <f>SUM(G11:G13)</f>
        <v>23413060.381519176</v>
      </c>
      <c r="H15" s="210">
        <f>G15/F15</f>
        <v>0.30354097605441593</v>
      </c>
      <c r="I15" s="186"/>
      <c r="J15" s="186"/>
    </row>
    <row r="16" spans="1:11">
      <c r="A16" t="s">
        <v>45</v>
      </c>
      <c r="B16"/>
      <c r="C16"/>
      <c r="D16"/>
      <c r="E16"/>
      <c r="F16"/>
      <c r="G16"/>
      <c r="H16"/>
      <c r="I16"/>
      <c r="J16" s="108"/>
    </row>
    <row r="17" spans="1:11">
      <c r="A17" s="68"/>
      <c r="B17"/>
      <c r="C17"/>
      <c r="D17"/>
      <c r="E17"/>
      <c r="F17" s="84"/>
      <c r="G17"/>
      <c r="H17" s="22"/>
      <c r="I17"/>
      <c r="J17" s="108"/>
      <c r="K17" s="59"/>
    </row>
    <row r="18" spans="1:11">
      <c r="A18" s="68"/>
      <c r="B18"/>
      <c r="C18"/>
      <c r="D18"/>
      <c r="E18"/>
      <c r="F18" s="84"/>
      <c r="G18"/>
      <c r="H18"/>
      <c r="I18"/>
      <c r="J18" s="108"/>
    </row>
    <row r="19" spans="1:11">
      <c r="A19" s="5" t="s">
        <v>46</v>
      </c>
      <c r="B19" s="5"/>
      <c r="C19" s="5"/>
      <c r="D19" s="5"/>
      <c r="E19" s="5"/>
      <c r="F19" s="5"/>
      <c r="G19" s="5"/>
      <c r="H19" s="5"/>
      <c r="I19" s="5"/>
      <c r="J19" s="25"/>
    </row>
    <row r="20" spans="1:11" ht="13.5" thickBot="1">
      <c r="A20" s="487" t="s">
        <v>11</v>
      </c>
      <c r="B20" s="487" t="s">
        <v>33</v>
      </c>
      <c r="C20" s="253"/>
      <c r="D20" s="253" t="s">
        <v>12</v>
      </c>
      <c r="E20" s="254"/>
      <c r="F20" s="253"/>
      <c r="G20" s="253" t="s">
        <v>13</v>
      </c>
      <c r="H20" s="253"/>
      <c r="I20"/>
      <c r="J20" s="178"/>
      <c r="K20" s="60"/>
    </row>
    <row r="21" spans="1:11" ht="39" thickTop="1">
      <c r="A21" s="488"/>
      <c r="B21" s="488"/>
      <c r="C21" s="256" t="s">
        <v>24</v>
      </c>
      <c r="D21" s="256" t="s">
        <v>25</v>
      </c>
      <c r="E21" s="257" t="s">
        <v>16</v>
      </c>
      <c r="F21" s="256" t="s">
        <v>47</v>
      </c>
      <c r="G21" s="256" t="s">
        <v>25</v>
      </c>
      <c r="H21" s="256" t="s">
        <v>35</v>
      </c>
      <c r="I21" s="43"/>
      <c r="J21" s="43"/>
    </row>
    <row r="22" spans="1:11" ht="13.5" customHeight="1" thickBot="1">
      <c r="A22" s="484" t="s">
        <v>36</v>
      </c>
      <c r="B22" s="192" t="s">
        <v>37</v>
      </c>
      <c r="C22" s="192">
        <v>2309</v>
      </c>
      <c r="D22" s="192">
        <v>1870</v>
      </c>
      <c r="E22" s="95">
        <f>D22/C22</f>
        <v>0.8098744045041143</v>
      </c>
      <c r="F22" s="192">
        <f>'Business ESP - Standard'!E30</f>
        <v>7513.8896712000005</v>
      </c>
      <c r="G22" s="192">
        <v>1479.17</v>
      </c>
      <c r="H22" s="94">
        <f>G22/F22</f>
        <v>0.19685809410664001</v>
      </c>
      <c r="I22" s="186"/>
      <c r="J22" s="186"/>
    </row>
    <row r="23" spans="1:11" ht="13.5" thickBot="1">
      <c r="A23" s="484"/>
      <c r="B23" s="192" t="s">
        <v>38</v>
      </c>
      <c r="C23" s="192">
        <v>3773.9493000000007</v>
      </c>
      <c r="D23" s="192">
        <v>2893.6969484931701</v>
      </c>
      <c r="E23" s="93">
        <f>D23/C23</f>
        <v>0.766755649974728</v>
      </c>
      <c r="F23" s="192">
        <f>'Business ESP - Custom'!E30</f>
        <v>1586.6804398830946</v>
      </c>
      <c r="G23" s="192">
        <v>2361.256709970427</v>
      </c>
      <c r="H23" s="94">
        <f>G23/F23</f>
        <v>1.4881740838403494</v>
      </c>
      <c r="I23" s="186"/>
      <c r="J23" s="186"/>
      <c r="K23" s="60"/>
    </row>
    <row r="24" spans="1:11">
      <c r="A24" s="485"/>
      <c r="B24" s="203" t="s">
        <v>39</v>
      </c>
      <c r="C24" s="203">
        <v>73.5</v>
      </c>
      <c r="D24" s="203">
        <v>66.31</v>
      </c>
      <c r="E24" s="204">
        <f>D24/C24</f>
        <v>0.90217687074829933</v>
      </c>
      <c r="F24" s="203">
        <f>'Process Efficiency'!E30</f>
        <v>227.44799999999998</v>
      </c>
      <c r="G24" s="203">
        <v>66.31</v>
      </c>
      <c r="H24" s="337">
        <f>G24/F24</f>
        <v>0.29153916499595517</v>
      </c>
      <c r="I24" s="186"/>
      <c r="J24" s="186"/>
      <c r="K24" s="60"/>
    </row>
    <row r="25" spans="1:11" ht="12.75" customHeight="1">
      <c r="A25" s="314" t="s">
        <v>41</v>
      </c>
      <c r="B25" s="316" t="s">
        <v>42</v>
      </c>
      <c r="C25" s="486" t="s">
        <v>43</v>
      </c>
      <c r="D25" s="486"/>
      <c r="E25" s="496"/>
      <c r="F25" s="486"/>
      <c r="G25" s="486"/>
      <c r="H25" s="496"/>
      <c r="I25" s="186"/>
      <c r="J25" s="186"/>
      <c r="K25" s="61"/>
    </row>
    <row r="26" spans="1:11" ht="13.5" thickBot="1">
      <c r="A26" s="208" t="s">
        <v>90</v>
      </c>
      <c r="B26" s="208"/>
      <c r="C26" s="208">
        <f>SUM(C22:C24)</f>
        <v>6156.4493000000002</v>
      </c>
      <c r="D26" s="208">
        <f>SUM(D22:D24)</f>
        <v>4830.006948493171</v>
      </c>
      <c r="E26" s="209">
        <f>D26/C26</f>
        <v>0.78454425808284833</v>
      </c>
      <c r="F26" s="208">
        <f>SUM(F22:F24)</f>
        <v>9328.0181110830963</v>
      </c>
      <c r="G26" s="208">
        <f>SUM(G22:G24)</f>
        <v>3906.736709970427</v>
      </c>
      <c r="H26" s="210">
        <f>G26/F26</f>
        <v>0.41881744476124388</v>
      </c>
      <c r="I26" s="186"/>
      <c r="J26" s="186"/>
    </row>
    <row r="27" spans="1:11">
      <c r="A27" t="s">
        <v>45</v>
      </c>
      <c r="B27"/>
      <c r="C27"/>
      <c r="D27"/>
      <c r="E27" s="69"/>
      <c r="F27"/>
      <c r="G27"/>
      <c r="H27"/>
      <c r="I27"/>
      <c r="J27" s="46"/>
      <c r="K27" s="109"/>
    </row>
    <row r="28" spans="1:11">
      <c r="B28"/>
      <c r="C28"/>
      <c r="D28"/>
      <c r="E28"/>
      <c r="F28"/>
      <c r="G28"/>
      <c r="H28"/>
      <c r="I28"/>
      <c r="J28" s="46"/>
      <c r="K28" s="109"/>
    </row>
    <row r="29" spans="1:11">
      <c r="B29"/>
      <c r="C29"/>
      <c r="D29"/>
      <c r="E29"/>
      <c r="F29"/>
      <c r="G29"/>
      <c r="H29"/>
      <c r="I29"/>
      <c r="J29" s="46"/>
      <c r="K29" s="109"/>
    </row>
    <row r="30" spans="1:11">
      <c r="A30" s="489" t="s">
        <v>48</v>
      </c>
      <c r="B30" s="489"/>
      <c r="C30" s="489"/>
      <c r="D30" s="489"/>
      <c r="E30" s="489"/>
      <c r="F30" s="489"/>
      <c r="G30" s="489"/>
      <c r="H30" s="489"/>
      <c r="I30"/>
      <c r="J30" s="46"/>
      <c r="K30" s="109"/>
    </row>
    <row r="31" spans="1:11" ht="13.5" thickBot="1">
      <c r="A31" s="487" t="s">
        <v>11</v>
      </c>
      <c r="B31" s="487" t="s">
        <v>33</v>
      </c>
      <c r="C31" s="253"/>
      <c r="D31" s="253" t="s">
        <v>12</v>
      </c>
      <c r="E31" s="254"/>
      <c r="F31" s="253"/>
      <c r="G31" s="253" t="s">
        <v>13</v>
      </c>
      <c r="H31" s="253"/>
      <c r="I31"/>
      <c r="J31" s="46"/>
      <c r="K31" s="109"/>
    </row>
    <row r="32" spans="1:11" ht="39" thickTop="1">
      <c r="A32" s="488"/>
      <c r="B32" s="488"/>
      <c r="C32" s="256" t="s">
        <v>14</v>
      </c>
      <c r="D32" s="256" t="s">
        <v>15</v>
      </c>
      <c r="E32" s="257" t="s">
        <v>16</v>
      </c>
      <c r="F32" s="256" t="s">
        <v>34</v>
      </c>
      <c r="G32" s="256" t="s">
        <v>15</v>
      </c>
      <c r="H32" s="256" t="s">
        <v>35</v>
      </c>
      <c r="I32"/>
      <c r="J32" s="46"/>
      <c r="K32" s="109"/>
    </row>
    <row r="33" spans="1:11" ht="17.100000000000001" customHeight="1" thickBot="1">
      <c r="A33" s="484" t="s">
        <v>36</v>
      </c>
      <c r="B33" s="192" t="s">
        <v>37</v>
      </c>
      <c r="C33" s="192">
        <f>'Business ESP - Standard'!B37</f>
        <v>45166494.082800001</v>
      </c>
      <c r="D33" s="192">
        <f>'Business ESP - Standard'!C37</f>
        <v>44509946.811806411</v>
      </c>
      <c r="E33" s="95">
        <f>D33/C33</f>
        <v>0.98546384251587038</v>
      </c>
      <c r="F33" s="192">
        <f>'Business ESP - Standard'!E37</f>
        <v>46646197.198902555</v>
      </c>
      <c r="G33" s="192">
        <f>'Business ESP - Standard'!F37</f>
        <v>40164325.949284211</v>
      </c>
      <c r="H33" s="94">
        <f t="shared" ref="H33:H35" si="2">G33/F33</f>
        <v>0.8610418075029953</v>
      </c>
      <c r="I33"/>
      <c r="J33" s="46"/>
      <c r="K33" s="109"/>
    </row>
    <row r="34" spans="1:11" ht="15.6" customHeight="1" thickBot="1">
      <c r="A34" s="484"/>
      <c r="B34" s="192" t="s">
        <v>38</v>
      </c>
      <c r="C34" s="192">
        <f>'Business ESP - Custom'!B37</f>
        <v>40270006.673900008</v>
      </c>
      <c r="D34" s="192">
        <f>'Business ESP - Custom'!C37</f>
        <v>39617107.542668507</v>
      </c>
      <c r="E34" s="95">
        <f t="shared" ref="E34:E35" si="3">D34/C34</f>
        <v>0.98378696242792874</v>
      </c>
      <c r="F34" s="192">
        <f>'Business ESP - Custom'!E37</f>
        <v>10016241.480000008</v>
      </c>
      <c r="G34" s="192">
        <f>'Business ESP - Custom'!F37</f>
        <v>32246061.308149599</v>
      </c>
      <c r="H34" s="94">
        <f t="shared" si="2"/>
        <v>3.2193773854730958</v>
      </c>
      <c r="I34"/>
      <c r="J34" s="46"/>
      <c r="K34" s="109"/>
    </row>
    <row r="35" spans="1:11">
      <c r="A35" s="485"/>
      <c r="B35" s="203" t="s">
        <v>39</v>
      </c>
      <c r="C35" s="203">
        <f>'Process Efficiency'!B37</f>
        <v>805427</v>
      </c>
      <c r="D35" s="203">
        <f>'Process Efficiency'!C37</f>
        <v>793289.73569198954</v>
      </c>
      <c r="E35" s="204">
        <f t="shared" si="3"/>
        <v>0.98493064634285854</v>
      </c>
      <c r="F35" s="336">
        <f>'Process Efficiency'!E37</f>
        <v>20470674.240000032</v>
      </c>
      <c r="G35" s="336">
        <f>'Process Efficiency'!F37</f>
        <v>716474.14689698385</v>
      </c>
      <c r="H35" s="337">
        <f t="shared" si="2"/>
        <v>3.5000026794280263E-2</v>
      </c>
      <c r="I35"/>
      <c r="J35" s="46"/>
      <c r="K35" s="109"/>
    </row>
    <row r="36" spans="1:11">
      <c r="A36" s="314" t="s">
        <v>41</v>
      </c>
      <c r="B36" s="315" t="s">
        <v>42</v>
      </c>
      <c r="C36" s="486" t="s">
        <v>43</v>
      </c>
      <c r="D36" s="486"/>
      <c r="E36" s="496"/>
      <c r="F36" s="496"/>
      <c r="G36" s="496"/>
      <c r="H36" s="496"/>
      <c r="I36"/>
      <c r="J36" s="46"/>
      <c r="K36" s="109"/>
    </row>
    <row r="37" spans="1:11" ht="13.5" thickBot="1">
      <c r="A37" s="208" t="s">
        <v>90</v>
      </c>
      <c r="B37" s="208"/>
      <c r="C37" s="208">
        <f>SUM(C33:C35)</f>
        <v>86241927.756700009</v>
      </c>
      <c r="D37" s="208">
        <f>SUM(D33:D35)</f>
        <v>84920344.090166911</v>
      </c>
      <c r="E37" s="209">
        <f>D37/C37</f>
        <v>0.98467585661742785</v>
      </c>
      <c r="F37" s="208">
        <f>SUM(F33:F35)</f>
        <v>77133112.918902606</v>
      </c>
      <c r="G37" s="208">
        <f>SUM(G33:G35)</f>
        <v>73126861.40433079</v>
      </c>
      <c r="H37" s="210">
        <f>G37/F37</f>
        <v>0.94806054931577866</v>
      </c>
      <c r="I37"/>
      <c r="J37" s="46"/>
      <c r="K37" s="109"/>
    </row>
    <row r="38" spans="1:11">
      <c r="A38" t="s">
        <v>45</v>
      </c>
      <c r="B38"/>
      <c r="C38"/>
      <c r="D38"/>
      <c r="E38"/>
      <c r="F38"/>
      <c r="G38"/>
      <c r="H38"/>
      <c r="I38"/>
      <c r="J38" s="46"/>
      <c r="K38" s="109"/>
    </row>
    <row r="39" spans="1:11">
      <c r="A39" s="68"/>
      <c r="B39"/>
      <c r="C39"/>
      <c r="D39"/>
      <c r="E39"/>
      <c r="F39" s="84"/>
      <c r="G39"/>
      <c r="H39" s="22"/>
      <c r="I39"/>
      <c r="J39" s="46"/>
      <c r="K39" s="109"/>
    </row>
    <row r="40" spans="1:11">
      <c r="A40" s="68"/>
      <c r="B40"/>
      <c r="C40"/>
      <c r="D40"/>
      <c r="E40"/>
      <c r="F40" s="84"/>
      <c r="G40"/>
      <c r="H40"/>
      <c r="I40"/>
      <c r="J40" s="46"/>
      <c r="K40" s="109"/>
    </row>
    <row r="41" spans="1:11">
      <c r="A41" s="5" t="s">
        <v>49</v>
      </c>
      <c r="B41" s="5"/>
      <c r="C41" s="5"/>
      <c r="D41" s="5"/>
      <c r="E41" s="5"/>
      <c r="F41" s="5"/>
      <c r="G41" s="5"/>
      <c r="H41" s="5"/>
      <c r="I41"/>
      <c r="J41" s="46"/>
      <c r="K41" s="109"/>
    </row>
    <row r="42" spans="1:11" ht="13.5" thickBot="1">
      <c r="A42" s="487" t="s">
        <v>11</v>
      </c>
      <c r="B42" s="487" t="s">
        <v>33</v>
      </c>
      <c r="C42" s="253"/>
      <c r="D42" s="253" t="s">
        <v>12</v>
      </c>
      <c r="E42" s="254"/>
      <c r="F42" s="253"/>
      <c r="G42" s="253" t="s">
        <v>13</v>
      </c>
      <c r="H42" s="253"/>
      <c r="I42"/>
      <c r="J42" s="46"/>
      <c r="K42" s="109"/>
    </row>
    <row r="43" spans="1:11" ht="39" thickTop="1">
      <c r="A43" s="488"/>
      <c r="B43" s="488"/>
      <c r="C43" s="256" t="s">
        <v>24</v>
      </c>
      <c r="D43" s="256" t="s">
        <v>25</v>
      </c>
      <c r="E43" s="257" t="s">
        <v>16</v>
      </c>
      <c r="F43" s="256" t="s">
        <v>47</v>
      </c>
      <c r="G43" s="256" t="s">
        <v>25</v>
      </c>
      <c r="H43" s="256" t="s">
        <v>35</v>
      </c>
      <c r="I43"/>
      <c r="J43" s="46"/>
      <c r="K43" s="109"/>
    </row>
    <row r="44" spans="1:11" ht="13.5" thickBot="1">
      <c r="A44" s="484" t="s">
        <v>36</v>
      </c>
      <c r="B44" s="192" t="s">
        <v>37</v>
      </c>
      <c r="C44" s="192">
        <f>'Business ESP - Standard'!B38</f>
        <v>11477.511699999999</v>
      </c>
      <c r="D44" s="192">
        <f>'Business ESP - Standard'!C38</f>
        <v>7719.6375979372024</v>
      </c>
      <c r="E44" s="95">
        <f>D44/C44</f>
        <v>0.67258808352486388</v>
      </c>
      <c r="F44" s="192">
        <f>'Business ESP - Standard'!E38</f>
        <v>7513.8896712000005</v>
      </c>
      <c r="G44" s="192">
        <f>'Business ESP - Standard'!F38</f>
        <v>7006.9043558906724</v>
      </c>
      <c r="H44" s="94">
        <f>G44/F44</f>
        <v>0.93252691515387121</v>
      </c>
      <c r="I44"/>
      <c r="J44" s="46"/>
      <c r="K44" s="109"/>
    </row>
    <row r="45" spans="1:11" ht="13.5" thickBot="1">
      <c r="A45" s="484"/>
      <c r="B45" s="192" t="s">
        <v>38</v>
      </c>
      <c r="C45" s="192">
        <f>'Business ESP - Custom'!B38</f>
        <v>9184.4452999999976</v>
      </c>
      <c r="D45" s="192">
        <f>'Business ESP - Custom'!C38</f>
        <v>7497.4091559085109</v>
      </c>
      <c r="E45" s="93">
        <f>D45/C45</f>
        <v>0.81631594625627668</v>
      </c>
      <c r="F45" s="192">
        <f>'Business ESP - Custom'!E38</f>
        <v>1586.6804398830946</v>
      </c>
      <c r="G45" s="192">
        <f>'Business ESP - Custom'!F38</f>
        <v>6104.4176648159046</v>
      </c>
      <c r="H45" s="94">
        <f>G45/F45</f>
        <v>3.8472886608885615</v>
      </c>
      <c r="I45"/>
      <c r="J45" s="46"/>
      <c r="K45" s="109"/>
    </row>
    <row r="46" spans="1:11">
      <c r="A46" s="485"/>
      <c r="B46" s="203" t="s">
        <v>39</v>
      </c>
      <c r="C46" s="203">
        <f>'Process Efficiency'!B38</f>
        <v>126.44329999999999</v>
      </c>
      <c r="D46" s="203">
        <f>'Process Efficiency'!C38</f>
        <v>112.36516192479041</v>
      </c>
      <c r="E46" s="204">
        <f>D46/C46</f>
        <v>0.88866046619148997</v>
      </c>
      <c r="F46" s="336">
        <f>'Process Efficiency'!E38</f>
        <v>227.44799999999998</v>
      </c>
      <c r="G46" s="336">
        <f>'Process Efficiency'!F38</f>
        <v>102.04880565363736</v>
      </c>
      <c r="H46" s="337">
        <f>G46/F46</f>
        <v>0.4486687315502329</v>
      </c>
      <c r="I46"/>
      <c r="J46" s="46"/>
      <c r="K46" s="109"/>
    </row>
    <row r="47" spans="1:11">
      <c r="A47" s="314" t="s">
        <v>41</v>
      </c>
      <c r="B47" s="316" t="s">
        <v>42</v>
      </c>
      <c r="C47" s="486" t="s">
        <v>43</v>
      </c>
      <c r="D47" s="486"/>
      <c r="E47" s="496"/>
      <c r="F47" s="496"/>
      <c r="G47" s="496"/>
      <c r="H47" s="496"/>
      <c r="I47"/>
      <c r="J47" s="46"/>
      <c r="K47" s="109"/>
    </row>
    <row r="48" spans="1:11" ht="13.5" thickBot="1">
      <c r="A48" s="208" t="s">
        <v>90</v>
      </c>
      <c r="B48" s="208"/>
      <c r="C48" s="208">
        <f>SUM(C44:C46)</f>
        <v>20788.400299999994</v>
      </c>
      <c r="D48" s="208">
        <f>SUM(D44:D46)</f>
        <v>15329.411915770503</v>
      </c>
      <c r="E48" s="209">
        <f>D48/C48</f>
        <v>0.73740219038261001</v>
      </c>
      <c r="F48" s="208">
        <f>SUM(F44:F46)</f>
        <v>9328.0181110830963</v>
      </c>
      <c r="G48" s="208">
        <f>SUM(G44:G46)</f>
        <v>13213.370826360215</v>
      </c>
      <c r="H48" s="210">
        <f>G48/F48</f>
        <v>1.4165249969509313</v>
      </c>
      <c r="I48"/>
      <c r="J48" s="46"/>
      <c r="K48" s="109"/>
    </row>
    <row r="49" spans="1:34" ht="13.5" customHeight="1">
      <c r="A49" t="s">
        <v>45</v>
      </c>
      <c r="B49"/>
      <c r="C49"/>
      <c r="D49"/>
      <c r="E49" s="69"/>
      <c r="F49"/>
      <c r="G49"/>
      <c r="H49"/>
      <c r="I49"/>
      <c r="J49" s="46"/>
      <c r="K49" s="109"/>
    </row>
    <row r="50" spans="1:34" ht="13.5" customHeight="1">
      <c r="B50"/>
      <c r="C50"/>
      <c r="D50"/>
      <c r="E50"/>
      <c r="F50"/>
      <c r="G50"/>
      <c r="H50"/>
      <c r="I50"/>
      <c r="J50" s="46"/>
      <c r="K50" s="109"/>
    </row>
    <row r="51" spans="1:34" ht="15">
      <c r="C51" s="54"/>
      <c r="D51" s="54"/>
      <c r="E51" s="74"/>
      <c r="F51" s="55"/>
      <c r="G51" s="74"/>
      <c r="H51" s="66"/>
      <c r="I51" s="66"/>
      <c r="J51" s="73"/>
      <c r="K51" s="64"/>
    </row>
    <row r="52" spans="1:34">
      <c r="A52" s="5" t="s">
        <v>50</v>
      </c>
      <c r="B52" s="5"/>
      <c r="C52" s="5"/>
      <c r="D52" s="5"/>
      <c r="E52" s="5"/>
      <c r="F52" s="74"/>
      <c r="G52" s="74"/>
      <c r="H52" s="180"/>
      <c r="I52" s="180"/>
      <c r="J52" s="74"/>
      <c r="K52" s="62"/>
    </row>
    <row r="53" spans="1:34" ht="26.25" thickBot="1">
      <c r="A53" s="253" t="s">
        <v>51</v>
      </c>
      <c r="B53" s="253" t="s">
        <v>52</v>
      </c>
      <c r="C53" s="253" t="s">
        <v>53</v>
      </c>
      <c r="D53" s="253" t="s">
        <v>54</v>
      </c>
      <c r="E53" s="253" t="s">
        <v>55</v>
      </c>
      <c r="F53" s="97"/>
      <c r="G53" s="98"/>
      <c r="H53" s="99"/>
      <c r="I53" s="99"/>
      <c r="J53" s="99"/>
      <c r="K53" s="62"/>
    </row>
    <row r="54" spans="1:34" ht="14.25" thickTop="1" thickBot="1">
      <c r="A54" s="39" t="s">
        <v>56</v>
      </c>
      <c r="B54" s="96">
        <f>'Business ESP - Standard'!A45</f>
        <v>0.159</v>
      </c>
      <c r="C54" s="96">
        <f>'Business ESP - Standard'!B45</f>
        <v>7.5999999999999998E-2</v>
      </c>
      <c r="D54" s="96">
        <f>'Business ESP - Standard'!C45</f>
        <v>1.4999999999999999E-2</v>
      </c>
      <c r="E54" s="331">
        <f>'Business ESP - Standard'!D45</f>
        <v>0.93199999999999994</v>
      </c>
    </row>
    <row r="55" spans="1:34" ht="13.5" thickBot="1">
      <c r="A55" s="39" t="s">
        <v>57</v>
      </c>
      <c r="B55" s="96">
        <f>'Business ESP - Custom'!A45</f>
        <v>0.23899999999999999</v>
      </c>
      <c r="C55" s="96">
        <f>'Business ESP - Custom'!B45</f>
        <v>0.04</v>
      </c>
      <c r="D55" s="96">
        <f>'Business ESP - Custom'!C45</f>
        <v>1.4999999999999999E-2</v>
      </c>
      <c r="E55" s="331">
        <f>'Business ESP - Custom'!D45</f>
        <v>0.81600000000000006</v>
      </c>
    </row>
    <row r="56" spans="1:34" ht="13.5" thickBot="1">
      <c r="A56" s="202" t="s">
        <v>39</v>
      </c>
      <c r="B56" s="96"/>
      <c r="C56" s="96"/>
      <c r="D56" s="96"/>
      <c r="E56" s="331">
        <v>1</v>
      </c>
    </row>
    <row r="57" spans="1:34" s="310" customFormat="1" ht="15.75" thickBot="1">
      <c r="A57" s="192" t="s">
        <v>42</v>
      </c>
      <c r="B57" s="477" t="s">
        <v>91</v>
      </c>
      <c r="C57" s="477"/>
      <c r="D57" s="477"/>
      <c r="E57" s="477"/>
      <c r="F57" s="23"/>
      <c r="G57" s="23"/>
      <c r="H57" s="42"/>
      <c r="I57" s="42"/>
      <c r="J57" s="42"/>
      <c r="K57" s="64"/>
      <c r="L57" s="1"/>
      <c r="M57" s="1"/>
      <c r="N57" s="1"/>
      <c r="O57" s="1"/>
      <c r="P57" s="1"/>
      <c r="Q57" s="1"/>
      <c r="R57" s="1"/>
      <c r="S57" s="1"/>
      <c r="T57" s="1"/>
      <c r="U57" s="1"/>
      <c r="V57" s="1"/>
      <c r="W57" s="1"/>
      <c r="X57" s="1"/>
      <c r="Y57" s="1"/>
      <c r="Z57" s="1"/>
      <c r="AA57" s="1"/>
      <c r="AB57" s="1"/>
      <c r="AC57" s="1"/>
      <c r="AD57" s="1"/>
      <c r="AE57" s="1"/>
      <c r="AF57" s="1"/>
      <c r="AG57" s="1"/>
      <c r="AH57" s="1"/>
    </row>
    <row r="58" spans="1:34" s="1" customFormat="1" ht="15.6" customHeight="1">
      <c r="A58" s="332" t="s">
        <v>92</v>
      </c>
      <c r="B58" s="71"/>
      <c r="C58" s="72"/>
      <c r="D58" s="72"/>
      <c r="E58" s="72"/>
      <c r="F58" s="23"/>
      <c r="G58" s="23"/>
      <c r="H58" s="23"/>
      <c r="I58" s="23"/>
      <c r="J58" s="23"/>
      <c r="K58" s="64"/>
    </row>
    <row r="59" spans="1:34" s="310" customFormat="1" ht="26.25" customHeight="1">
      <c r="A59"/>
      <c r="B59" s="2"/>
      <c r="C59" s="23"/>
      <c r="D59" s="23"/>
      <c r="E59" s="23"/>
      <c r="F59" s="23"/>
      <c r="G59" s="23"/>
      <c r="H59" s="23"/>
      <c r="I59" s="23"/>
      <c r="J59" s="23"/>
      <c r="K59" s="64"/>
      <c r="L59" s="1"/>
      <c r="M59" s="1"/>
      <c r="N59" s="1"/>
      <c r="O59" s="1"/>
      <c r="P59" s="1"/>
      <c r="Q59" s="1"/>
      <c r="R59" s="1"/>
      <c r="S59" s="1"/>
      <c r="T59" s="1"/>
      <c r="U59" s="1"/>
      <c r="V59" s="1"/>
      <c r="W59" s="1"/>
      <c r="X59" s="1"/>
      <c r="Y59" s="1"/>
      <c r="Z59" s="1"/>
      <c r="AA59" s="1"/>
      <c r="AB59" s="1"/>
      <c r="AC59" s="1"/>
      <c r="AD59" s="1"/>
      <c r="AE59" s="1"/>
      <c r="AF59" s="1"/>
      <c r="AG59" s="1"/>
      <c r="AH59" s="1"/>
    </row>
    <row r="60" spans="1:34">
      <c r="A60" s="5" t="s">
        <v>59</v>
      </c>
      <c r="B60" s="5"/>
      <c r="C60" s="5"/>
      <c r="D60" s="5"/>
      <c r="E60" s="5"/>
      <c r="F60" s="5"/>
      <c r="G60" s="5"/>
      <c r="H60" s="5"/>
      <c r="I60" s="5"/>
    </row>
    <row r="61" spans="1:34" ht="26.25" thickBot="1">
      <c r="A61" s="255" t="s">
        <v>11</v>
      </c>
      <c r="B61" s="255" t="s">
        <v>33</v>
      </c>
      <c r="C61" s="258" t="s">
        <v>60</v>
      </c>
      <c r="D61" s="258" t="s">
        <v>61</v>
      </c>
      <c r="E61" s="258" t="s">
        <v>62</v>
      </c>
      <c r="F61" s="258" t="s">
        <v>63</v>
      </c>
      <c r="G61" s="258" t="s">
        <v>64</v>
      </c>
    </row>
    <row r="62" spans="1:34" ht="13.5" thickBot="1">
      <c r="A62" s="259"/>
      <c r="B62" s="260"/>
      <c r="C62" s="478" t="s">
        <v>65</v>
      </c>
      <c r="D62" s="478"/>
      <c r="E62" s="478"/>
      <c r="F62" s="478"/>
      <c r="G62" s="478"/>
    </row>
    <row r="63" spans="1:34" ht="14.25" thickTop="1" thickBot="1">
      <c r="A63" s="474" t="s">
        <v>66</v>
      </c>
      <c r="B63" s="307" t="s">
        <v>37</v>
      </c>
      <c r="C63" s="298">
        <v>0.90669030836173303</v>
      </c>
      <c r="D63" s="298">
        <v>1.0883651390421201</v>
      </c>
      <c r="E63" s="298">
        <v>1.6231235104205199</v>
      </c>
      <c r="F63" s="298">
        <v>1.7271135564169999</v>
      </c>
      <c r="G63" s="298">
        <v>0.48721456053298301</v>
      </c>
    </row>
    <row r="64" spans="1:34" ht="13.5" thickBot="1">
      <c r="A64" s="475"/>
      <c r="B64" s="307" t="s">
        <v>38</v>
      </c>
      <c r="C64" s="299">
        <v>1.0804174302021601</v>
      </c>
      <c r="D64" s="299">
        <v>1.3919924644789701</v>
      </c>
      <c r="E64" s="299">
        <v>2.5522509549710399</v>
      </c>
      <c r="F64" s="299">
        <v>1.7017880239087699</v>
      </c>
      <c r="G64" s="299">
        <v>0.57198812366371998</v>
      </c>
    </row>
    <row r="65" spans="1:11">
      <c r="A65" s="476"/>
      <c r="B65" s="308" t="s">
        <v>39</v>
      </c>
      <c r="C65" s="300">
        <v>0.23151955479224101</v>
      </c>
      <c r="D65" s="300">
        <v>0.23567260828318001</v>
      </c>
      <c r="E65" s="300">
        <v>0.23330048000940201</v>
      </c>
      <c r="F65" s="300">
        <v>3.52666083435297</v>
      </c>
      <c r="G65" s="300">
        <v>0.171414129086847</v>
      </c>
    </row>
    <row r="66" spans="1:11" ht="13.5" thickBot="1">
      <c r="A66" s="479" t="s">
        <v>67</v>
      </c>
      <c r="B66" s="479"/>
      <c r="C66" s="301">
        <v>0.99588297556219096</v>
      </c>
      <c r="D66" s="301">
        <v>1.2485454895255499</v>
      </c>
      <c r="E66" s="301">
        <v>2.0599317339525798</v>
      </c>
      <c r="F66" s="301">
        <v>1.7154710980643699</v>
      </c>
      <c r="G66" s="301">
        <v>0.53432720289663505</v>
      </c>
      <c r="H66"/>
    </row>
    <row r="67" spans="1:11">
      <c r="A67" s="104" t="s">
        <v>68</v>
      </c>
      <c r="B67" s="67"/>
      <c r="C67" s="188"/>
      <c r="D67" s="67"/>
      <c r="E67" s="67"/>
      <c r="F67" s="67"/>
      <c r="G67" s="67"/>
    </row>
    <row r="68" spans="1:11" ht="13.5" customHeight="1">
      <c r="A68" s="176" t="s">
        <v>69</v>
      </c>
      <c r="B68" s="120"/>
      <c r="C68" s="120"/>
      <c r="D68" s="120"/>
      <c r="E68" s="120"/>
      <c r="F68" s="120"/>
      <c r="G68" s="120"/>
      <c r="H68" s="120"/>
      <c r="I68" s="120"/>
    </row>
    <row r="69" spans="1:11">
      <c r="A69" s="104"/>
      <c r="B69" s="67"/>
      <c r="C69" s="67"/>
      <c r="D69" s="67"/>
      <c r="E69" s="67"/>
      <c r="F69" s="67"/>
      <c r="G69" s="67"/>
    </row>
    <row r="70" spans="1:11">
      <c r="A70" s="194"/>
      <c r="B70" s="67"/>
      <c r="C70" s="67"/>
      <c r="D70" s="67"/>
      <c r="E70" s="67"/>
      <c r="F70" s="67"/>
      <c r="G70" s="67"/>
    </row>
    <row r="71" spans="1:11">
      <c r="A71" s="30"/>
    </row>
    <row r="72" spans="1:11">
      <c r="A72" s="5" t="s">
        <v>70</v>
      </c>
      <c r="B72"/>
      <c r="C72"/>
      <c r="D72"/>
      <c r="E72"/>
      <c r="F72"/>
      <c r="G72"/>
      <c r="H72"/>
      <c r="I72"/>
      <c r="J72"/>
    </row>
    <row r="73" spans="1:11" ht="51.75" thickBot="1">
      <c r="A73" s="253" t="s">
        <v>11</v>
      </c>
      <c r="B73" s="253" t="s">
        <v>33</v>
      </c>
      <c r="C73" s="253" t="s">
        <v>71</v>
      </c>
      <c r="D73" s="253" t="s">
        <v>72</v>
      </c>
      <c r="E73" s="253" t="s">
        <v>73</v>
      </c>
      <c r="F73" s="253" t="s">
        <v>74</v>
      </c>
      <c r="G73" s="253" t="s">
        <v>75</v>
      </c>
      <c r="H73" s="295"/>
      <c r="I73" s="295"/>
      <c r="J73"/>
    </row>
    <row r="74" spans="1:11" ht="14.25" thickTop="1" thickBot="1">
      <c r="A74" s="499" t="s">
        <v>66</v>
      </c>
      <c r="B74" s="307" t="s">
        <v>37</v>
      </c>
      <c r="C74" s="341">
        <v>1360888</v>
      </c>
      <c r="D74" s="341">
        <v>1172751</v>
      </c>
      <c r="E74" s="341">
        <f>SUM(C74,D74)</f>
        <v>2533639</v>
      </c>
      <c r="F74" s="341">
        <v>4112408.4921875698</v>
      </c>
      <c r="G74" s="341">
        <f>F74-E74</f>
        <v>1578769.4921875698</v>
      </c>
      <c r="H74" s="339"/>
      <c r="I74" s="296"/>
      <c r="J74"/>
    </row>
    <row r="75" spans="1:11" ht="13.5" thickBot="1">
      <c r="A75" s="499"/>
      <c r="B75" s="307" t="s">
        <v>38</v>
      </c>
      <c r="C75" s="341">
        <v>1784113</v>
      </c>
      <c r="D75" s="341">
        <v>1033790</v>
      </c>
      <c r="E75" s="341">
        <f>SUM(C75,D75)</f>
        <v>2817903</v>
      </c>
      <c r="F75" s="341">
        <v>7191996.6181436302</v>
      </c>
      <c r="G75" s="341">
        <f t="shared" ref="G75:G77" si="4">F75-E75</f>
        <v>4374093.6181436302</v>
      </c>
      <c r="H75" s="339"/>
      <c r="I75" s="296"/>
      <c r="J75"/>
    </row>
    <row r="76" spans="1:11">
      <c r="A76" s="499"/>
      <c r="B76" s="308" t="s">
        <v>39</v>
      </c>
      <c r="C76" s="341">
        <v>19981</v>
      </c>
      <c r="D76" s="341">
        <v>133632</v>
      </c>
      <c r="E76" s="341">
        <f>SUM(C76,D76)</f>
        <v>153613</v>
      </c>
      <c r="F76" s="341">
        <v>35837.921311549901</v>
      </c>
      <c r="G76" s="341">
        <f t="shared" si="4"/>
        <v>-117775.0786884501</v>
      </c>
      <c r="H76" s="339"/>
      <c r="I76" s="296"/>
      <c r="J76"/>
    </row>
    <row r="77" spans="1:11">
      <c r="A77" s="207" t="s">
        <v>76</v>
      </c>
      <c r="B77" s="140" t="s">
        <v>77</v>
      </c>
      <c r="C77" s="343">
        <f>SUM(C74:C76)</f>
        <v>3164982</v>
      </c>
      <c r="D77" s="343">
        <f>SUM(D74:D76)</f>
        <v>2340173</v>
      </c>
      <c r="E77" s="343">
        <f>SUM(E74:E76)</f>
        <v>5505155</v>
      </c>
      <c r="F77" s="343">
        <f>SUM(F74:F76)</f>
        <v>11340243.03164275</v>
      </c>
      <c r="G77" s="343">
        <f t="shared" si="4"/>
        <v>5835088.0316427499</v>
      </c>
      <c r="H77" s="339"/>
      <c r="I77" s="297"/>
      <c r="J77"/>
    </row>
    <row r="78" spans="1:11">
      <c r="A78" s="104" t="s">
        <v>78</v>
      </c>
      <c r="B78" s="177"/>
      <c r="C78" s="177"/>
      <c r="D78" s="1"/>
      <c r="E78" s="1"/>
      <c r="F78" s="1"/>
      <c r="G78" s="1"/>
      <c r="H78" s="1"/>
      <c r="I78" s="1"/>
      <c r="J78" s="1"/>
    </row>
    <row r="79" spans="1:11">
      <c r="A79" s="176" t="s">
        <v>79</v>
      </c>
      <c r="C79" s="2"/>
      <c r="D79" s="2"/>
      <c r="E79" s="2"/>
      <c r="F79" s="2"/>
      <c r="G79" s="2"/>
      <c r="H79" s="2"/>
      <c r="I79" s="2"/>
      <c r="J79" s="2"/>
      <c r="K79" s="65"/>
    </row>
    <row r="80" spans="1:11">
      <c r="D80" s="1"/>
      <c r="E80" s="1"/>
      <c r="F80" s="1"/>
      <c r="G80" s="1"/>
      <c r="H80" s="1"/>
      <c r="I80" s="1"/>
      <c r="J80" s="1"/>
    </row>
    <row r="81" spans="1:34" s="311" customFormat="1">
      <c r="A81" s="5" t="s">
        <v>80</v>
      </c>
      <c r="B81" s="2"/>
      <c r="C81" s="23"/>
      <c r="D81" s="23"/>
      <c r="E81" s="23"/>
      <c r="F81" s="23"/>
      <c r="G81" s="23"/>
      <c r="H81" s="23"/>
      <c r="I81" s="23"/>
      <c r="J81" s="23"/>
      <c r="K81" s="58"/>
      <c r="L81" s="52"/>
      <c r="M81" s="52"/>
      <c r="N81" s="52"/>
      <c r="O81" s="52"/>
      <c r="P81" s="52"/>
      <c r="Q81" s="52"/>
      <c r="R81" s="52"/>
      <c r="S81" s="52"/>
      <c r="T81" s="52"/>
      <c r="U81" s="52"/>
      <c r="V81" s="52"/>
      <c r="W81" s="52"/>
      <c r="X81" s="52"/>
      <c r="Y81" s="52"/>
      <c r="Z81" s="52"/>
      <c r="AA81" s="52"/>
      <c r="AB81" s="52"/>
      <c r="AC81" s="52"/>
      <c r="AD81" s="52"/>
      <c r="AE81" s="52"/>
      <c r="AF81" s="52"/>
      <c r="AG81" s="52"/>
      <c r="AH81" s="52"/>
    </row>
    <row r="82" spans="1:34" ht="13.5" customHeight="1" thickBot="1">
      <c r="A82" s="480" t="s">
        <v>81</v>
      </c>
      <c r="B82" s="480"/>
      <c r="C82" s="480"/>
      <c r="D82" s="480"/>
      <c r="E82" s="480"/>
      <c r="F82"/>
      <c r="G82"/>
      <c r="H82"/>
      <c r="I82"/>
      <c r="J82"/>
    </row>
    <row r="83" spans="1:34" ht="13.5" thickTop="1">
      <c r="A83" s="481" t="s">
        <v>82</v>
      </c>
      <c r="B83" s="482"/>
      <c r="C83" s="482"/>
      <c r="D83" s="482"/>
      <c r="E83" s="483"/>
      <c r="F83"/>
      <c r="G83"/>
      <c r="H83"/>
      <c r="I83"/>
      <c r="J83"/>
    </row>
    <row r="84" spans="1:34" ht="26.25" customHeight="1">
      <c r="A84" s="305" t="s">
        <v>83</v>
      </c>
      <c r="B84" s="305" t="s">
        <v>84</v>
      </c>
      <c r="C84" s="305" t="s">
        <v>85</v>
      </c>
      <c r="D84" s="305" t="s">
        <v>86</v>
      </c>
      <c r="E84" s="305" t="s">
        <v>87</v>
      </c>
      <c r="F84"/>
      <c r="G84"/>
      <c r="H84"/>
      <c r="I84"/>
      <c r="J84"/>
    </row>
    <row r="85" spans="1:34">
      <c r="A85" s="306">
        <v>6.7308000000000007E-2</v>
      </c>
      <c r="B85" s="306">
        <v>0.03</v>
      </c>
      <c r="C85" s="306">
        <v>6.7308000000000007E-2</v>
      </c>
      <c r="D85" s="306">
        <v>0.1</v>
      </c>
      <c r="E85" s="306">
        <v>6.7308000000000007E-2</v>
      </c>
      <c r="F85"/>
      <c r="G85"/>
      <c r="H85"/>
      <c r="I85"/>
      <c r="J85"/>
    </row>
    <row r="86" spans="1:34">
      <c r="A86" s="1" t="s">
        <v>88</v>
      </c>
    </row>
    <row r="89" spans="1:34">
      <c r="A89" s="5" t="s">
        <v>304</v>
      </c>
      <c r="B89" s="5"/>
      <c r="C89" s="5"/>
      <c r="D89" s="5"/>
      <c r="E89" s="5"/>
      <c r="F89" s="5"/>
      <c r="G89" s="5"/>
    </row>
    <row r="90" spans="1:34" ht="26.25" thickBot="1">
      <c r="A90" s="255" t="s">
        <v>11</v>
      </c>
      <c r="B90" s="255" t="s">
        <v>33</v>
      </c>
      <c r="C90" s="258" t="s">
        <v>60</v>
      </c>
      <c r="D90" s="258" t="s">
        <v>61</v>
      </c>
      <c r="E90" s="258" t="s">
        <v>62</v>
      </c>
      <c r="F90" s="258" t="s">
        <v>63</v>
      </c>
      <c r="G90" s="258" t="s">
        <v>64</v>
      </c>
    </row>
    <row r="91" spans="1:34" ht="13.5" thickBot="1">
      <c r="A91" s="259"/>
      <c r="B91" s="260"/>
      <c r="C91" s="478" t="s">
        <v>65</v>
      </c>
      <c r="D91" s="478"/>
      <c r="E91" s="478"/>
      <c r="F91" s="478"/>
      <c r="G91" s="478"/>
    </row>
    <row r="92" spans="1:34" ht="14.25" thickTop="1" thickBot="1">
      <c r="A92" s="474" t="s">
        <v>66</v>
      </c>
      <c r="B92" s="307" t="s">
        <v>37</v>
      </c>
      <c r="C92" s="298">
        <v>0.93439172988748698</v>
      </c>
      <c r="D92" s="298">
        <v>1.10760050401239</v>
      </c>
      <c r="E92" s="298">
        <v>1.93651791459413</v>
      </c>
      <c r="F92" s="298">
        <v>1.6512118542407801</v>
      </c>
      <c r="G92" s="298">
        <v>0.51236545020289004</v>
      </c>
    </row>
    <row r="93" spans="1:34" ht="13.5" thickBot="1">
      <c r="A93" s="475"/>
      <c r="B93" s="307" t="s">
        <v>38</v>
      </c>
      <c r="C93" s="299">
        <v>1.1385121046550599</v>
      </c>
      <c r="D93" s="299">
        <v>1.46262348181298</v>
      </c>
      <c r="E93" s="299">
        <v>2.5891437465015201</v>
      </c>
      <c r="F93" s="299">
        <v>1.83966447269664</v>
      </c>
      <c r="G93" s="299">
        <v>0.57050262360987503</v>
      </c>
    </row>
    <row r="94" spans="1:34">
      <c r="A94" s="476"/>
      <c r="B94" s="308" t="s">
        <v>39</v>
      </c>
      <c r="C94" s="300">
        <v>0.126894534009107</v>
      </c>
      <c r="D94" s="300">
        <v>0.13124350023266901</v>
      </c>
      <c r="E94" s="300">
        <v>0.12742768359488801</v>
      </c>
      <c r="F94" s="300">
        <v>3.52666083435297</v>
      </c>
      <c r="G94" s="300">
        <v>0.106438515563548</v>
      </c>
    </row>
    <row r="95" spans="1:34" ht="13.5" thickBot="1">
      <c r="A95" s="479" t="s">
        <v>67</v>
      </c>
      <c r="B95" s="479"/>
      <c r="C95" s="301">
        <v>1.00272757655342</v>
      </c>
      <c r="D95" s="301">
        <v>1.2333521492969299</v>
      </c>
      <c r="E95" s="301">
        <v>2.1356878391623302</v>
      </c>
      <c r="F95" s="301">
        <v>1.7306404183216499</v>
      </c>
      <c r="G95" s="301">
        <v>0.53435746182382104</v>
      </c>
    </row>
    <row r="96" spans="1:34">
      <c r="A96" s="104" t="s">
        <v>68</v>
      </c>
      <c r="B96" s="67"/>
      <c r="C96" s="67"/>
      <c r="D96" s="67"/>
      <c r="E96" s="67"/>
      <c r="F96" s="67"/>
      <c r="G96" s="67"/>
    </row>
    <row r="97" spans="1:8">
      <c r="A97" s="176" t="s">
        <v>69</v>
      </c>
      <c r="B97" s="120"/>
      <c r="C97" s="120"/>
      <c r="D97" s="120"/>
      <c r="E97" s="120"/>
      <c r="F97" s="120"/>
      <c r="G97" s="120"/>
    </row>
    <row r="98" spans="1:8">
      <c r="A98" s="104"/>
      <c r="B98" s="67"/>
      <c r="C98" s="67"/>
      <c r="D98" s="67"/>
      <c r="E98" s="67"/>
      <c r="F98" s="67"/>
      <c r="G98" s="67"/>
    </row>
    <row r="99" spans="1:8">
      <c r="A99" s="194"/>
      <c r="B99" s="67"/>
      <c r="C99" s="67"/>
      <c r="D99" s="67"/>
      <c r="E99" s="67"/>
      <c r="F99" s="67"/>
      <c r="G99" s="67"/>
    </row>
    <row r="100" spans="1:8">
      <c r="A100" s="30"/>
    </row>
    <row r="101" spans="1:8">
      <c r="A101" s="5" t="s">
        <v>305</v>
      </c>
      <c r="B101"/>
      <c r="C101"/>
      <c r="D101"/>
      <c r="E101"/>
      <c r="F101"/>
      <c r="G101"/>
    </row>
    <row r="102" spans="1:8" ht="51.75" thickBot="1">
      <c r="A102" s="253" t="s">
        <v>11</v>
      </c>
      <c r="B102" s="253" t="s">
        <v>33</v>
      </c>
      <c r="C102" s="253" t="s">
        <v>71</v>
      </c>
      <c r="D102" s="253" t="s">
        <v>72</v>
      </c>
      <c r="E102" s="253" t="s">
        <v>73</v>
      </c>
      <c r="F102" s="253" t="s">
        <v>74</v>
      </c>
      <c r="G102" s="253" t="s">
        <v>75</v>
      </c>
    </row>
    <row r="103" spans="1:8" ht="14.25" thickTop="1" thickBot="1">
      <c r="A103" s="499" t="s">
        <v>66</v>
      </c>
      <c r="B103" s="307" t="s">
        <v>37</v>
      </c>
      <c r="C103" s="341">
        <f>SUM(C74*0.9369,'PY1 - Evergy MO West'!C52)</f>
        <v>2955664.9671999998</v>
      </c>
      <c r="D103" s="341">
        <f>SUM(D74*0.9369,'PY1 - Evergy MO West'!D52)</f>
        <v>2143006.4118999997</v>
      </c>
      <c r="E103" s="341">
        <f>SUM(C103,D103)</f>
        <v>5098671.3790999996</v>
      </c>
      <c r="F103" s="341">
        <f>SUM(F74*0.9369,'PY1 - Evergy MO West'!F52)</f>
        <v>9873448.5163305346</v>
      </c>
      <c r="G103" s="341">
        <f>F103-E103</f>
        <v>4774777.137230535</v>
      </c>
      <c r="H103" s="339"/>
    </row>
    <row r="104" spans="1:8" ht="13.5" thickBot="1">
      <c r="A104" s="499"/>
      <c r="B104" s="307" t="s">
        <v>38</v>
      </c>
      <c r="C104" s="341">
        <f>SUM(C75*0.9369,'PY1 - Evergy MO West'!C53)</f>
        <v>2026954.4697</v>
      </c>
      <c r="D104" s="341">
        <f>SUM(D75*0.9369,'PY1 - Evergy MO West'!D53)</f>
        <v>1379460.8509999998</v>
      </c>
      <c r="E104" s="341">
        <f>SUM(C104,D104)</f>
        <v>3406415.3207</v>
      </c>
      <c r="F104" s="341">
        <f>SUM(F75*0.9369,'PY1 - Evergy MO West'!F53)</f>
        <v>8819587.6315387674</v>
      </c>
      <c r="G104" s="341">
        <f>F104-E104</f>
        <v>5413172.3108387673</v>
      </c>
      <c r="H104" s="339"/>
    </row>
    <row r="105" spans="1:8">
      <c r="A105" s="499"/>
      <c r="B105" s="308" t="s">
        <v>39</v>
      </c>
      <c r="C105" s="341">
        <f>SUM(C76*0.9369,'PY1 - Evergy MO West'!C54)</f>
        <v>18720.198899999999</v>
      </c>
      <c r="D105" s="341">
        <f>SUM(D76*0.9369,'PY1 - Evergy MO West'!D54)</f>
        <v>244780.82079999999</v>
      </c>
      <c r="E105" s="341">
        <f>SUM(C105,D105)</f>
        <v>263501.0197</v>
      </c>
      <c r="F105" s="341">
        <f>SUM(F76*0.9369,'PY1 - Evergy MO West'!F54)</f>
        <v>33576.548476791097</v>
      </c>
      <c r="G105" s="341">
        <f>F105-E105</f>
        <v>-229924.47122320891</v>
      </c>
      <c r="H105" s="339"/>
    </row>
    <row r="106" spans="1:8">
      <c r="A106" s="207" t="s">
        <v>76</v>
      </c>
      <c r="B106" s="140" t="s">
        <v>77</v>
      </c>
      <c r="C106" s="343">
        <f>SUM(C103:C105)</f>
        <v>5001339.6358000003</v>
      </c>
      <c r="D106" s="343">
        <f>SUM(D103:D105)</f>
        <v>3767248.0836999994</v>
      </c>
      <c r="E106" s="343">
        <f>SUM(E103:E105)</f>
        <v>8768587.7194999997</v>
      </c>
      <c r="F106" s="343">
        <f>SUM(F103:F105)</f>
        <v>18726612.696346097</v>
      </c>
      <c r="G106" s="343">
        <f>F106-E106</f>
        <v>9958024.976846097</v>
      </c>
      <c r="H106" s="339"/>
    </row>
    <row r="107" spans="1:8">
      <c r="A107" s="104" t="s">
        <v>78</v>
      </c>
      <c r="B107" s="338"/>
      <c r="C107" s="338"/>
      <c r="D107"/>
      <c r="E107"/>
      <c r="F107"/>
      <c r="G107"/>
    </row>
    <row r="108" spans="1:8">
      <c r="A108" s="176" t="s">
        <v>79</v>
      </c>
      <c r="C108" s="2"/>
      <c r="D108" s="2"/>
      <c r="E108" s="2"/>
      <c r="F108" s="2"/>
      <c r="G108" s="2"/>
    </row>
  </sheetData>
  <mergeCells count="36">
    <mergeCell ref="C91:G91"/>
    <mergeCell ref="A92:A94"/>
    <mergeCell ref="A95:B95"/>
    <mergeCell ref="A103:A105"/>
    <mergeCell ref="A66:B66"/>
    <mergeCell ref="A82:E82"/>
    <mergeCell ref="A83:E83"/>
    <mergeCell ref="A6:H6"/>
    <mergeCell ref="A1:K1"/>
    <mergeCell ref="A2:K2"/>
    <mergeCell ref="A3:K3"/>
    <mergeCell ref="A4:I4"/>
    <mergeCell ref="A5:H5"/>
    <mergeCell ref="A30:H30"/>
    <mergeCell ref="A31:A32"/>
    <mergeCell ref="B31:B32"/>
    <mergeCell ref="A33:A35"/>
    <mergeCell ref="C36:H36"/>
    <mergeCell ref="A42:A43"/>
    <mergeCell ref="B42:B43"/>
    <mergeCell ref="A44:A46"/>
    <mergeCell ref="C47:H47"/>
    <mergeCell ref="A74:A76"/>
    <mergeCell ref="B57:E57"/>
    <mergeCell ref="C62:G62"/>
    <mergeCell ref="A63:A65"/>
    <mergeCell ref="A7:H7"/>
    <mergeCell ref="A8:H8"/>
    <mergeCell ref="A9:A10"/>
    <mergeCell ref="B9:B10"/>
    <mergeCell ref="A11:A13"/>
    <mergeCell ref="C14:H14"/>
    <mergeCell ref="A20:A21"/>
    <mergeCell ref="B20:B21"/>
    <mergeCell ref="A22:A24"/>
    <mergeCell ref="C25:H25"/>
  </mergeCells>
  <pageMargins left="0.7" right="0.7" top="0.75" bottom="0.75" header="0.3" footer="0.3"/>
  <pageSetup scale="29" orientation="landscape" verticalDpi="200" r:id="rId1"/>
  <headerFooter alignWithMargins="0">
    <oddFooter xml:space="preserve">&amp;R_x000D_&amp;1#&amp;"Calibri"&amp;10&amp;KA80000 Internal Use Only </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E56F-FFE8-4CD2-AB46-213F840796DB}">
  <dimension ref="B3:H16"/>
  <sheetViews>
    <sheetView workbookViewId="0">
      <selection activeCell="E24" sqref="E24"/>
    </sheetView>
  </sheetViews>
  <sheetFormatPr defaultRowHeight="12.75"/>
  <cols>
    <col min="2" max="2" width="25.7109375" customWidth="1"/>
    <col min="3" max="3" width="13" customWidth="1"/>
    <col min="4" max="4" width="13.42578125" customWidth="1"/>
    <col min="5" max="5" width="12.7109375" customWidth="1"/>
    <col min="6" max="6" width="14.28515625" customWidth="1"/>
    <col min="7" max="7" width="15.85546875" customWidth="1"/>
    <col min="8" max="8" width="19.85546875" customWidth="1"/>
  </cols>
  <sheetData>
    <row r="3" spans="2:8" ht="14.25">
      <c r="B3" s="245" t="s">
        <v>10</v>
      </c>
    </row>
    <row r="4" spans="2:8" ht="13.5" thickBot="1">
      <c r="B4" s="469" t="s">
        <v>11</v>
      </c>
      <c r="C4" s="471" t="s">
        <v>12</v>
      </c>
      <c r="D4" s="471"/>
      <c r="E4" s="472"/>
      <c r="F4" s="473" t="s">
        <v>13</v>
      </c>
      <c r="G4" s="471"/>
      <c r="H4" s="471"/>
    </row>
    <row r="5" spans="2:8" ht="60.75" customHeight="1" thickBot="1">
      <c r="B5" s="470"/>
      <c r="C5" s="242" t="s">
        <v>14</v>
      </c>
      <c r="D5" s="242" t="s">
        <v>15</v>
      </c>
      <c r="E5" s="243" t="s">
        <v>16</v>
      </c>
      <c r="F5" s="242" t="s">
        <v>17</v>
      </c>
      <c r="G5" s="242" t="s">
        <v>18</v>
      </c>
      <c r="H5" s="247" t="s">
        <v>19</v>
      </c>
    </row>
    <row r="6" spans="2:8" ht="14.25" thickTop="1" thickBot="1">
      <c r="B6" s="244" t="s">
        <v>20</v>
      </c>
      <c r="C6" s="134">
        <v>28172077.450300001</v>
      </c>
      <c r="D6" s="134">
        <v>30264700.954550195</v>
      </c>
      <c r="E6" s="248">
        <v>1.0742800564829453</v>
      </c>
      <c r="F6" s="134">
        <v>103671719.85452595</v>
      </c>
      <c r="G6" s="134">
        <v>27006087.087019004</v>
      </c>
      <c r="H6" s="249">
        <v>0.26049618087665988</v>
      </c>
    </row>
    <row r="7" spans="2:8" ht="13.5" thickBot="1">
      <c r="B7" s="244" t="s">
        <v>21</v>
      </c>
      <c r="C7" s="134">
        <v>19625212.777100001</v>
      </c>
      <c r="D7" s="134">
        <v>20631328.369623978</v>
      </c>
      <c r="E7" s="248">
        <v>1.0512664807231022</v>
      </c>
      <c r="F7" s="134">
        <v>77133112.918902606</v>
      </c>
      <c r="G7" s="134">
        <v>18991090.768159997</v>
      </c>
      <c r="H7" s="249">
        <v>0.24621190626815673</v>
      </c>
    </row>
    <row r="8" spans="2:8" ht="13.5" thickBot="1">
      <c r="B8" s="246" t="s">
        <v>22</v>
      </c>
      <c r="C8" s="250">
        <v>47797290.227400005</v>
      </c>
      <c r="D8" s="250">
        <v>50896029.324174173</v>
      </c>
      <c r="E8" s="251">
        <v>1.0648308530050894</v>
      </c>
      <c r="F8" s="250">
        <v>180804832.77342856</v>
      </c>
      <c r="G8" s="250">
        <v>45997177.855178997</v>
      </c>
      <c r="H8" s="252">
        <v>0.25440236939252231</v>
      </c>
    </row>
    <row r="11" spans="2:8" ht="14.25">
      <c r="B11" s="245" t="s">
        <v>23</v>
      </c>
    </row>
    <row r="12" spans="2:8" ht="13.5" thickBot="1">
      <c r="B12" s="469" t="s">
        <v>11</v>
      </c>
      <c r="C12" s="471" t="s">
        <v>12</v>
      </c>
      <c r="D12" s="471"/>
      <c r="E12" s="472"/>
      <c r="F12" s="473" t="s">
        <v>13</v>
      </c>
      <c r="G12" s="471"/>
      <c r="H12" s="471"/>
    </row>
    <row r="13" spans="2:8" ht="36.75" thickBot="1">
      <c r="B13" s="470"/>
      <c r="C13" s="242" t="s">
        <v>24</v>
      </c>
      <c r="D13" s="242" t="s">
        <v>25</v>
      </c>
      <c r="E13" s="243" t="s">
        <v>16</v>
      </c>
      <c r="F13" s="242" t="s">
        <v>26</v>
      </c>
      <c r="G13" s="242" t="s">
        <v>27</v>
      </c>
      <c r="H13" s="242" t="s">
        <v>19</v>
      </c>
    </row>
    <row r="14" spans="2:8" ht="14.25" thickTop="1" thickBot="1">
      <c r="B14" s="244" t="s">
        <v>20</v>
      </c>
      <c r="C14" s="134">
        <v>5335.1924999999974</v>
      </c>
      <c r="D14" s="134">
        <v>5663.6908025774901</v>
      </c>
      <c r="E14" s="248">
        <v>1.0615719681300146</v>
      </c>
      <c r="F14" s="134">
        <v>13538.205689025122</v>
      </c>
      <c r="G14" s="134">
        <v>5022.5813048588261</v>
      </c>
      <c r="H14" s="249">
        <v>0.37099313012583568</v>
      </c>
    </row>
    <row r="15" spans="2:8" ht="13.5" thickBot="1">
      <c r="B15" s="244" t="s">
        <v>21</v>
      </c>
      <c r="C15" s="134">
        <v>3514.1877999999997</v>
      </c>
      <c r="D15" s="134">
        <v>3551.4812793828478</v>
      </c>
      <c r="E15" s="248">
        <v>1.0106122613546289</v>
      </c>
      <c r="F15" s="134">
        <v>9328.0181110830963</v>
      </c>
      <c r="G15" s="134">
        <v>3274.7399641531301</v>
      </c>
      <c r="H15" s="249">
        <v>0.35106492345488094</v>
      </c>
    </row>
    <row r="16" spans="2:8" ht="13.5" thickBot="1">
      <c r="B16" s="246" t="s">
        <v>22</v>
      </c>
      <c r="C16" s="250">
        <v>8849.3802999999971</v>
      </c>
      <c r="D16" s="250">
        <v>9215.1720819603379</v>
      </c>
      <c r="E16" s="251">
        <v>1.0413352991463527</v>
      </c>
      <c r="F16" s="250">
        <v>22866.223800108219</v>
      </c>
      <c r="G16" s="250">
        <v>8297.3212690119562</v>
      </c>
      <c r="H16" s="252">
        <v>0.36286364296726109</v>
      </c>
    </row>
  </sheetData>
  <mergeCells count="6">
    <mergeCell ref="B4:B5"/>
    <mergeCell ref="C4:E4"/>
    <mergeCell ref="F4:H4"/>
    <mergeCell ref="B12:B13"/>
    <mergeCell ref="C12:E12"/>
    <mergeCell ref="F12:H12"/>
  </mergeCells>
  <pageMargins left="0.7" right="0.7" top="0.75" bottom="0.75" header="0.3" footer="0.3"/>
  <pageSetup orientation="portrait" r:id="rId1"/>
  <headerFooter>
    <oddFooter xml:space="preserve">&amp;R_x000D_&amp;1#&amp;"Calibri"&amp;10&amp;KA80000 Internal Use Only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ED1E13F55C34D9E5F3D24BC8C7298" ma:contentTypeVersion="24" ma:contentTypeDescription="Create a new document." ma:contentTypeScope="" ma:versionID="fe18b9300861f6ef981e32dc15b5f9ce">
  <xsd:schema xmlns:xsd="http://www.w3.org/2001/XMLSchema" xmlns:xs="http://www.w3.org/2001/XMLSchema" xmlns:p="http://schemas.microsoft.com/office/2006/metadata/properties" xmlns:ns1="http://schemas.microsoft.com/sharepoint/v3" xmlns:ns2="902b36aa-7ea4-414c-964a-b8b28947af92" xmlns:ns3="09c2dd00-2771-438c-a1f6-8f1789377879" xmlns:ns4="fcc19583-8439-43bf-92e8-3d40006d917d" targetNamespace="http://schemas.microsoft.com/office/2006/metadata/properties" ma:root="true" ma:fieldsID="8bd02d23454a0eb9b92422340f5f01c8" ns1:_="" ns2:_="" ns3:_="" ns4:_="">
    <xsd:import namespace="http://schemas.microsoft.com/sharepoint/v3"/>
    <xsd:import namespace="902b36aa-7ea4-414c-964a-b8b28947af92"/>
    <xsd:import namespace="09c2dd00-2771-438c-a1f6-8f1789377879"/>
    <xsd:import namespace="fcc19583-8439-43bf-92e8-3d40006d91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4:lcf76f155ced4ddcb4097134ff3c332f" minOccurs="0"/>
                <xsd:element ref="ns3:TaxCatchAll" minOccurs="0"/>
                <xsd:element ref="ns4:MediaServiceDateTake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2b36aa-7ea4-414c-964a-b8b28947a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2dd00-2771-438c-a1f6-8f178937787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8b9b503-bb99-48eb-b1d9-765930991336}" ma:internalName="TaxCatchAll" ma:showField="CatchAllData" ma:web="09c2dd00-2771-438c-a1f6-8f17893778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c19583-8439-43bf-92e8-3d40006d917d" elementFormDefault="qualified">
    <xsd:import namespace="http://schemas.microsoft.com/office/2006/documentManagement/types"/>
    <xsd:import namespace="http://schemas.microsoft.com/office/infopath/2007/PartnerControls"/>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9c2dd00-2771-438c-a1f6-8f1789377879">
      <UserInfo>
        <DisplayName/>
        <AccountId xsi:nil="true"/>
        <AccountType/>
      </UserInfo>
    </SharedWithUsers>
    <lcf76f155ced4ddcb4097134ff3c332f xmlns="fcc19583-8439-43bf-92e8-3d40006d91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09c2dd00-2771-438c-a1f6-8f17893778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625015-C011-4DCB-897F-54AE57B92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2b36aa-7ea4-414c-964a-b8b28947af92"/>
    <ds:schemaRef ds:uri="09c2dd00-2771-438c-a1f6-8f1789377879"/>
    <ds:schemaRef ds:uri="fcc19583-8439-43bf-92e8-3d40006d91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37C89A-54BB-4D26-A110-A8909D0EEA81}">
  <ds:schemaRefs>
    <ds:schemaRef ds:uri="09c2dd00-2771-438c-a1f6-8f1789377879"/>
    <ds:schemaRef ds:uri="http://purl.org/dc/elements/1.1/"/>
    <ds:schemaRef ds:uri="http://schemas.microsoft.com/office/2006/documentManagement/types"/>
    <ds:schemaRef ds:uri="902b36aa-7ea4-414c-964a-b8b28947af92"/>
    <ds:schemaRef ds:uri="http://schemas.microsoft.com/office/infopath/2007/PartnerControls"/>
    <ds:schemaRef ds:uri="http://schemas.microsoft.com/sharepoint/v3"/>
    <ds:schemaRef ds:uri="http://purl.org/dc/terms/"/>
    <ds:schemaRef ds:uri="http://schemas.microsoft.com/office/2006/metadata/properties"/>
    <ds:schemaRef ds:uri="http://schemas.openxmlformats.org/package/2006/metadata/core-properties"/>
    <ds:schemaRef ds:uri="fcc19583-8439-43bf-92e8-3d40006d917d"/>
    <ds:schemaRef ds:uri="http://www.w3.org/XML/1998/namespace"/>
    <ds:schemaRef ds:uri="http://purl.org/dc/dcmitype/"/>
  </ds:schemaRefs>
</ds:datastoreItem>
</file>

<file path=customXml/itemProps3.xml><?xml version="1.0" encoding="utf-8"?>
<ds:datastoreItem xmlns:ds="http://schemas.openxmlformats.org/officeDocument/2006/customXml" ds:itemID="{7CEC9B99-A344-442B-AB8A-13A066BFCC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Program to Date - C&amp;I Portfolio</vt:lpstr>
      <vt:lpstr>PY3 - C&amp;I Portfolio</vt:lpstr>
      <vt:lpstr>PY3 - Evergy Metro</vt:lpstr>
      <vt:lpstr>PY3 - Evergy MO West</vt:lpstr>
      <vt:lpstr>PY2 - C&amp;I Portfolio</vt:lpstr>
      <vt:lpstr>PY2 - Evergy Metro</vt:lpstr>
      <vt:lpstr>PY2 - Evergy MO West</vt:lpstr>
      <vt:lpstr>PY1 - C&amp;I Portfolio</vt:lpstr>
      <vt:lpstr>PY1 - Evergy Metro</vt:lpstr>
      <vt:lpstr>PY1 - Evergy MO West</vt:lpstr>
      <vt:lpstr>Business ESP - Standard</vt:lpstr>
      <vt:lpstr>Business ESP - Custom</vt:lpstr>
      <vt:lpstr>Process Efficiency</vt:lpstr>
      <vt:lpstr>OEA</vt:lpstr>
      <vt:lpstr>MEEIA 3 Targets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Alexandria Davis</dc:creator>
  <cp:keywords/>
  <dc:description/>
  <cp:lastModifiedBy>Roger W Steiner</cp:lastModifiedBy>
  <cp:revision/>
  <dcterms:created xsi:type="dcterms:W3CDTF">2009-02-28T07:42:07Z</dcterms:created>
  <dcterms:modified xsi:type="dcterms:W3CDTF">2023-08-04T18:13:17Z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0x010100298ED1E13F55C34D9E5F3D24BC8C7298</vt:lpwstr>
  </property>
  <property fmtid="{D5CDD505-2E9C-101B-9397-08002B2CF9AE}" pid="3" name="_dlc_DocIdItemGuid">
    <vt:lpwstr>67842842-f0a8-4e32-8302-050257146a47</vt:lpwstr>
  </property>
  <property fmtid="{D5CDD505-2E9C-101B-9397-08002B2CF9AE}" pid="4" name="Order">
    <vt:r8>176200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ComplianceAssetId">
    <vt:lpwstr/>
  </property>
  <property fmtid="{D5CDD505-2E9C-101B-9397-08002B2CF9AE}" pid="9" name="SharedWithUsers">
    <vt:lpwstr/>
  </property>
  <property fmtid="{D5CDD505-2E9C-101B-9397-08002B2CF9AE}" pid="10" name="AuthorIds_UIVersion_1536">
    <vt:lpwstr>238</vt:lpwstr>
  </property>
  <property fmtid="{D5CDD505-2E9C-101B-9397-08002B2CF9AE}" pid="11" name="GUID">
    <vt:lpwstr>3e49cac6-b60f-4642-b8e0-74f8d42c4656</vt:lpwstr>
  </property>
  <property fmtid="{D5CDD505-2E9C-101B-9397-08002B2CF9AE}" pid="12" name="CheckoutUser">
    <vt:lpwstr>34</vt:lpwstr>
  </property>
  <property fmtid="{D5CDD505-2E9C-101B-9397-08002B2CF9AE}" pid="13" name="MediaServiceImageTags">
    <vt:lpwstr/>
  </property>
  <property fmtid="{D5CDD505-2E9C-101B-9397-08002B2CF9AE}" pid="14" name="MSIP_Label_d275ac46-98b9-4d64-949f-e82ee8dc823c_Enabled">
    <vt:lpwstr>true</vt:lpwstr>
  </property>
  <property fmtid="{D5CDD505-2E9C-101B-9397-08002B2CF9AE}" pid="15" name="MSIP_Label_d275ac46-98b9-4d64-949f-e82ee8dc823c_SetDate">
    <vt:lpwstr>2023-08-04T18:13:02Z</vt:lpwstr>
  </property>
  <property fmtid="{D5CDD505-2E9C-101B-9397-08002B2CF9AE}" pid="16" name="MSIP_Label_d275ac46-98b9-4d64-949f-e82ee8dc823c_Method">
    <vt:lpwstr>Standard</vt:lpwstr>
  </property>
  <property fmtid="{D5CDD505-2E9C-101B-9397-08002B2CF9AE}" pid="17" name="MSIP_Label_d275ac46-98b9-4d64-949f-e82ee8dc823c_Name">
    <vt:lpwstr>d275ac46-98b9-4d64-949f-e82ee8dc823c</vt:lpwstr>
  </property>
  <property fmtid="{D5CDD505-2E9C-101B-9397-08002B2CF9AE}" pid="18" name="MSIP_Label_d275ac46-98b9-4d64-949f-e82ee8dc823c_SiteId">
    <vt:lpwstr>9ef58ab0-3510-4d99-8d3e-3c9e02ebab7f</vt:lpwstr>
  </property>
  <property fmtid="{D5CDD505-2E9C-101B-9397-08002B2CF9AE}" pid="19" name="MSIP_Label_d275ac46-98b9-4d64-949f-e82ee8dc823c_ActionId">
    <vt:lpwstr>7aa7979a-6268-4f94-befa-f51f9c13f322</vt:lpwstr>
  </property>
  <property fmtid="{D5CDD505-2E9C-101B-9397-08002B2CF9AE}" pid="20" name="MSIP_Label_d275ac46-98b9-4d64-949f-e82ee8dc823c_ContentBits">
    <vt:lpwstr>3</vt:lpwstr>
  </property>
</Properties>
</file>