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drawings/drawing9.xml" ContentType="application/vnd.openxmlformats-officedocument.drawing+xml"/>
  <Override PartName="/xl/ink/ink14.xml" ContentType="application/inkml+xml"/>
  <Override PartName="/xl/ink/ink15.xml" ContentType="application/inkml+xml"/>
  <Override PartName="/xl/ink/ink16.xml" ContentType="application/inkml+xml"/>
  <Override PartName="/xl/ink/ink17.xml" ContentType="application/inkml+xml"/>
  <Override PartName="/xl/drawings/drawing10.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never" codeName="ThisWorkbook"/>
  <mc:AlternateContent xmlns:mc="http://schemas.openxmlformats.org/markup-compatibility/2006">
    <mc:Choice Requires="x15">
      <x15ac:absPath xmlns:x15ac="http://schemas.microsoft.com/office/spreadsheetml/2010/11/ac" url="https://gppower-my.sharepoint.com/personal/roger_steiner_evergy_com/Documents/desktop/"/>
    </mc:Choice>
  </mc:AlternateContent>
  <xr:revisionPtr revIDLastSave="0" documentId="8_{A2AC36EA-EA01-4FF8-BE01-44E532281BCF}" xr6:coauthVersionLast="47" xr6:coauthVersionMax="47" xr10:uidLastSave="{00000000-0000-0000-0000-000000000000}"/>
  <bookViews>
    <workbookView xWindow="-120" yWindow="-120" windowWidth="29040" windowHeight="15840" tabRatio="823" xr2:uid="{00000000-000D-0000-FFFF-FFFF00000000}"/>
  </bookViews>
  <sheets>
    <sheet name="Cover" sheetId="7" r:id="rId1"/>
    <sheet name="Program to Date - C&amp;I Portfolio" sheetId="77" r:id="rId2"/>
    <sheet name="PY3 - C&amp;I Portfolio" sheetId="82" r:id="rId3"/>
    <sheet name="PY3 - Evergy Metro" sheetId="83" r:id="rId4"/>
    <sheet name="PY3 - Evergy MO West" sheetId="84" r:id="rId5"/>
    <sheet name="PY2 - C&amp;I Portfolio" sheetId="78" r:id="rId6"/>
    <sheet name="PY2 - Evergy Metro" sheetId="71" r:id="rId7"/>
    <sheet name="PY2 - Evergy MO West" sheetId="75" r:id="rId8"/>
    <sheet name="PY1 - C&amp;I Portfolio" sheetId="81" r:id="rId9"/>
    <sheet name="PY1 - Evergy Metro" sheetId="80" r:id="rId10"/>
    <sheet name="PY1 - Evergy MO West" sheetId="79" r:id="rId11"/>
    <sheet name="Business ESP - Standard" sheetId="50" r:id="rId12"/>
    <sheet name="Business ESP - Custom" sheetId="63" r:id="rId13"/>
    <sheet name="Process Efficiency" sheetId="66" r:id="rId14"/>
    <sheet name="OEA" sheetId="64" r:id="rId15"/>
    <sheet name="MEEIA 3 Targets" sheetId="76" r:id="rId16"/>
  </sheets>
  <externalReferences>
    <externalReference r:id="rId17"/>
    <externalReference r:id="rId18"/>
    <externalReference r:id="rId19"/>
  </externalReferences>
  <definedNames>
    <definedName name="discount_rate">'[1]General Inputs'!$D$5</definedName>
    <definedName name="EXPOSTGROSS">#REF!</definedName>
    <definedName name="Juris">[2]Input!$U$5</definedName>
    <definedName name="LINE_LOSS">'[1]General Inputs'!$D$6</definedName>
    <definedName name="LL">[2]Input!$U$3</definedName>
    <definedName name="LLF">[2]Input!$U$4</definedName>
    <definedName name="NTG">#REF!</definedName>
    <definedName name="StYr">[2]Input!$U$1</definedName>
    <definedName name="TD_CnI">#REF!</definedName>
    <definedName name="TD_Res">#REF!</definedName>
    <definedName name="TDCAP">#REF!</definedName>
    <definedName name="TDFLOOR">#REF!</definedName>
    <definedName name="TRUEUP">[2]Input!$L$9</definedName>
    <definedName name="WACC">[2]Input!$U$2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77" l="1"/>
  <c r="E15" i="77"/>
  <c r="E8" i="77"/>
  <c r="D11" i="83" l="1"/>
  <c r="B20" i="66"/>
  <c r="F12" i="50"/>
  <c r="F20" i="50"/>
  <c r="G20" i="50" s="1"/>
  <c r="C20" i="50"/>
  <c r="D20" i="50" s="1"/>
  <c r="D12" i="66"/>
  <c r="D13" i="66"/>
  <c r="F105" i="84"/>
  <c r="F104" i="84"/>
  <c r="F103" i="84"/>
  <c r="F103" i="83"/>
  <c r="F104" i="83"/>
  <c r="F105" i="83"/>
  <c r="C106" i="83"/>
  <c r="D44" i="66"/>
  <c r="C12" i="84" l="1"/>
  <c r="C11" i="83"/>
  <c r="E12" i="84"/>
  <c r="E26" i="75"/>
  <c r="C32" i="63"/>
  <c r="C56" i="84" l="1"/>
  <c r="D56" i="84"/>
  <c r="C56" i="83"/>
  <c r="D56" i="83"/>
  <c r="B56" i="83"/>
  <c r="F29" i="66"/>
  <c r="G13" i="84" s="1"/>
  <c r="B56" i="84"/>
  <c r="B54" i="84"/>
  <c r="F141" i="63"/>
  <c r="F143" i="63"/>
  <c r="E56" i="83" l="1"/>
  <c r="E56" i="84"/>
  <c r="E75" i="84"/>
  <c r="E76" i="84"/>
  <c r="E74" i="84"/>
  <c r="G74" i="84" s="1"/>
  <c r="E76" i="83"/>
  <c r="E75" i="83"/>
  <c r="E74" i="83"/>
  <c r="G75" i="84" l="1"/>
  <c r="G74" i="83"/>
  <c r="G76" i="84"/>
  <c r="G75" i="83"/>
  <c r="G76" i="83"/>
  <c r="D103" i="84" l="1"/>
  <c r="D104" i="84"/>
  <c r="D105" i="84"/>
  <c r="C104" i="84"/>
  <c r="C105" i="84"/>
  <c r="C103" i="84"/>
  <c r="D103" i="83"/>
  <c r="D104" i="83"/>
  <c r="D105" i="83"/>
  <c r="C104" i="83"/>
  <c r="C105" i="83"/>
  <c r="C103" i="83"/>
  <c r="H134" i="63"/>
  <c r="H133" i="63"/>
  <c r="H132" i="63"/>
  <c r="H131" i="63"/>
  <c r="H130" i="63"/>
  <c r="H129" i="63"/>
  <c r="H128" i="63"/>
  <c r="H127" i="63"/>
  <c r="H126" i="63"/>
  <c r="H125" i="63"/>
  <c r="H124" i="63"/>
  <c r="H123" i="63"/>
  <c r="C116" i="63"/>
  <c r="D115" i="63"/>
  <c r="D114" i="63"/>
  <c r="D113" i="63"/>
  <c r="D98" i="63"/>
  <c r="D99" i="63"/>
  <c r="D97" i="63"/>
  <c r="D106" i="63"/>
  <c r="D105" i="63"/>
  <c r="D104" i="63"/>
  <c r="C107" i="63"/>
  <c r="C100" i="63"/>
  <c r="K14" i="76" l="1"/>
  <c r="J15" i="76"/>
  <c r="J14" i="76"/>
  <c r="C103" i="71"/>
  <c r="C106" i="71"/>
  <c r="C77" i="71"/>
  <c r="F30" i="66"/>
  <c r="I69" i="50"/>
  <c r="I68" i="50"/>
  <c r="I67" i="50"/>
  <c r="E69" i="50"/>
  <c r="E68" i="50"/>
  <c r="E67" i="50"/>
  <c r="I64" i="50"/>
  <c r="I65" i="50"/>
  <c r="I66" i="50"/>
  <c r="E64" i="50"/>
  <c r="E65" i="50"/>
  <c r="E66" i="50"/>
  <c r="E52" i="50"/>
  <c r="E53" i="50"/>
  <c r="E54" i="50"/>
  <c r="E55" i="50"/>
  <c r="E56" i="50"/>
  <c r="I56" i="50"/>
  <c r="I55" i="50"/>
  <c r="I54" i="50"/>
  <c r="I53" i="50"/>
  <c r="I52" i="50"/>
  <c r="G141" i="50"/>
  <c r="H141" i="50"/>
  <c r="G142" i="50"/>
  <c r="H142" i="50"/>
  <c r="G143" i="50"/>
  <c r="H143" i="50"/>
  <c r="G144" i="50"/>
  <c r="H144" i="50"/>
  <c r="G145" i="50"/>
  <c r="H145" i="50"/>
  <c r="F13" i="66" l="1"/>
  <c r="G24" i="83" s="1"/>
  <c r="F37" i="66" l="1"/>
  <c r="G29" i="66"/>
  <c r="C30" i="50" l="1"/>
  <c r="B30" i="50"/>
  <c r="C29" i="50"/>
  <c r="C37" i="50" s="1"/>
  <c r="B29" i="50"/>
  <c r="C38" i="66" l="1"/>
  <c r="C37" i="66"/>
  <c r="B38" i="66"/>
  <c r="B37" i="66"/>
  <c r="C21" i="66"/>
  <c r="C20" i="66"/>
  <c r="B21" i="66"/>
  <c r="C38" i="63"/>
  <c r="C37" i="63"/>
  <c r="B38" i="63"/>
  <c r="B37" i="63"/>
  <c r="C20" i="63"/>
  <c r="C21" i="63"/>
  <c r="B21" i="63"/>
  <c r="B20" i="63"/>
  <c r="C38" i="50"/>
  <c r="B38" i="50"/>
  <c r="B37" i="50"/>
  <c r="D37" i="50" s="1"/>
  <c r="B20" i="50"/>
  <c r="C21" i="50"/>
  <c r="B21" i="50"/>
  <c r="E12" i="66" l="1"/>
  <c r="F35" i="83" s="1"/>
  <c r="D106" i="84"/>
  <c r="E105" i="84"/>
  <c r="E104" i="84"/>
  <c r="G104" i="84" s="1"/>
  <c r="F106" i="84"/>
  <c r="E103" i="84"/>
  <c r="F77" i="84"/>
  <c r="D77" i="84"/>
  <c r="C77" i="84"/>
  <c r="D55" i="84"/>
  <c r="C55" i="84"/>
  <c r="B55" i="84"/>
  <c r="D54" i="84"/>
  <c r="C54" i="84"/>
  <c r="C46" i="84"/>
  <c r="D24" i="84"/>
  <c r="C24" i="84"/>
  <c r="D23" i="84"/>
  <c r="C23" i="84"/>
  <c r="D22" i="84"/>
  <c r="C22" i="84"/>
  <c r="D13" i="84"/>
  <c r="C13" i="84"/>
  <c r="D12" i="84"/>
  <c r="C15" i="84"/>
  <c r="D11" i="84"/>
  <c r="C11" i="84"/>
  <c r="A1" i="84"/>
  <c r="D106" i="83"/>
  <c r="E104" i="83"/>
  <c r="F106" i="83"/>
  <c r="E103" i="83"/>
  <c r="F77" i="83"/>
  <c r="D77" i="83"/>
  <c r="C77" i="83"/>
  <c r="E77" i="83"/>
  <c r="D55" i="83"/>
  <c r="C55" i="83"/>
  <c r="B55" i="83"/>
  <c r="D54" i="83"/>
  <c r="C54" i="83"/>
  <c r="B54" i="83"/>
  <c r="D46" i="83"/>
  <c r="D35" i="83"/>
  <c r="E35" i="83" s="1"/>
  <c r="C35" i="83"/>
  <c r="D24" i="83"/>
  <c r="E24" i="83" s="1"/>
  <c r="C24" i="83"/>
  <c r="D23" i="83"/>
  <c r="C23" i="83"/>
  <c r="D22" i="83"/>
  <c r="C22" i="83"/>
  <c r="D13" i="83"/>
  <c r="E13" i="83" s="1"/>
  <c r="C13" i="83"/>
  <c r="C15" i="83" s="1"/>
  <c r="D12" i="83"/>
  <c r="C12" i="83"/>
  <c r="A1" i="83"/>
  <c r="F105" i="75"/>
  <c r="G105" i="75" s="1"/>
  <c r="F104" i="75"/>
  <c r="F103" i="75"/>
  <c r="G103" i="75" s="1"/>
  <c r="D105" i="75"/>
  <c r="D104" i="75"/>
  <c r="D103" i="75"/>
  <c r="C105" i="75"/>
  <c r="C104" i="75"/>
  <c r="C106" i="75" s="1"/>
  <c r="C103" i="75"/>
  <c r="F103" i="71"/>
  <c r="F104" i="71"/>
  <c r="F105" i="71"/>
  <c r="D103" i="71"/>
  <c r="D104" i="71"/>
  <c r="D105" i="71"/>
  <c r="D106" i="71" s="1"/>
  <c r="C104" i="71"/>
  <c r="C105" i="71"/>
  <c r="E105" i="71" s="1"/>
  <c r="G105" i="71" s="1"/>
  <c r="E103" i="75"/>
  <c r="E105" i="75"/>
  <c r="D106" i="75"/>
  <c r="E104" i="71"/>
  <c r="G104" i="71"/>
  <c r="C46" i="83"/>
  <c r="C35" i="84"/>
  <c r="D46" i="84"/>
  <c r="D35" i="84"/>
  <c r="E46" i="83" l="1"/>
  <c r="G77" i="83"/>
  <c r="G104" i="83"/>
  <c r="D26" i="84"/>
  <c r="D15" i="82" s="1"/>
  <c r="E15" i="82" s="1"/>
  <c r="E13" i="84"/>
  <c r="E24" i="84"/>
  <c r="C7" i="82"/>
  <c r="E23" i="83"/>
  <c r="D15" i="84"/>
  <c r="D7" i="82" s="1"/>
  <c r="E46" i="84"/>
  <c r="E35" i="84"/>
  <c r="C26" i="83"/>
  <c r="C14" i="82" s="1"/>
  <c r="E23" i="84"/>
  <c r="D26" i="83"/>
  <c r="E26" i="83" s="1"/>
  <c r="D15" i="83"/>
  <c r="D6" i="82" s="1"/>
  <c r="E6" i="82" s="1"/>
  <c r="E12" i="83"/>
  <c r="C6" i="82"/>
  <c r="E22" i="84"/>
  <c r="C26" i="84"/>
  <c r="C15" i="82" s="1"/>
  <c r="E11" i="84"/>
  <c r="F13" i="83"/>
  <c r="E22" i="83"/>
  <c r="E106" i="84"/>
  <c r="G106" i="84" s="1"/>
  <c r="G105" i="84"/>
  <c r="G103" i="84"/>
  <c r="E11" i="83"/>
  <c r="E77" i="84"/>
  <c r="G77" i="84" s="1"/>
  <c r="G103" i="83"/>
  <c r="E105" i="83"/>
  <c r="G105" i="83" s="1"/>
  <c r="C106" i="84"/>
  <c r="E104" i="75"/>
  <c r="E106" i="75" s="1"/>
  <c r="F106" i="71"/>
  <c r="E103" i="71"/>
  <c r="E106" i="71" s="1"/>
  <c r="F106" i="75"/>
  <c r="D46" i="75"/>
  <c r="C46" i="75"/>
  <c r="D35" i="75"/>
  <c r="C35" i="75"/>
  <c r="G46" i="71"/>
  <c r="D46" i="71"/>
  <c r="C46" i="71"/>
  <c r="F35" i="71"/>
  <c r="D35" i="71"/>
  <c r="C35" i="71"/>
  <c r="E7" i="82" l="1"/>
  <c r="E15" i="84"/>
  <c r="C16" i="82"/>
  <c r="C8" i="82"/>
  <c r="E15" i="83"/>
  <c r="D14" i="82"/>
  <c r="E14" i="82" s="1"/>
  <c r="E26" i="84"/>
  <c r="E106" i="83"/>
  <c r="G106" i="83" s="1"/>
  <c r="D8" i="82"/>
  <c r="E8" i="82" s="1"/>
  <c r="G106" i="71"/>
  <c r="G104" i="75"/>
  <c r="G106" i="75"/>
  <c r="G103" i="71"/>
  <c r="E35" i="75"/>
  <c r="E46" i="75"/>
  <c r="D16" i="82" l="1"/>
  <c r="E16" i="82" s="1"/>
  <c r="H57" i="50"/>
  <c r="D57" i="50"/>
  <c r="D55" i="75"/>
  <c r="C55" i="75"/>
  <c r="B55" i="75"/>
  <c r="D54" i="75"/>
  <c r="C54" i="75"/>
  <c r="B54" i="75"/>
  <c r="C55" i="71"/>
  <c r="D55" i="71"/>
  <c r="B55" i="71"/>
  <c r="C54" i="71"/>
  <c r="D54" i="71"/>
  <c r="B54" i="71"/>
  <c r="D45" i="50"/>
  <c r="F58" i="66"/>
  <c r="C58" i="66"/>
  <c r="D58" i="66"/>
  <c r="E57" i="66" s="1"/>
  <c r="E58" i="66" s="1"/>
  <c r="G58" i="66"/>
  <c r="H57" i="66" s="1"/>
  <c r="H58" i="66" s="1"/>
  <c r="B58" i="66"/>
  <c r="G51" i="66"/>
  <c r="H50" i="66" s="1"/>
  <c r="H51" i="66" s="1"/>
  <c r="F51" i="66"/>
  <c r="D51" i="66"/>
  <c r="E50" i="66" s="1"/>
  <c r="E51" i="66" s="1"/>
  <c r="C51" i="66"/>
  <c r="B51" i="66"/>
  <c r="D30" i="66"/>
  <c r="D29" i="66"/>
  <c r="E38" i="66"/>
  <c r="E37" i="66"/>
  <c r="E21" i="66"/>
  <c r="E20" i="66"/>
  <c r="F56" i="63"/>
  <c r="G56" i="63"/>
  <c r="D34" i="84"/>
  <c r="D45" i="84"/>
  <c r="C45" i="84"/>
  <c r="C34" i="84"/>
  <c r="E38" i="63"/>
  <c r="E37" i="63"/>
  <c r="E20" i="63"/>
  <c r="D45" i="83"/>
  <c r="D34" i="83"/>
  <c r="C45" i="83"/>
  <c r="C34" i="83"/>
  <c r="E21" i="63"/>
  <c r="J154" i="50"/>
  <c r="G147" i="50"/>
  <c r="H147" i="50"/>
  <c r="H109" i="50"/>
  <c r="G99" i="50"/>
  <c r="H99" i="50"/>
  <c r="G100" i="50"/>
  <c r="H100" i="50"/>
  <c r="G101" i="50"/>
  <c r="H101" i="50"/>
  <c r="G102" i="50"/>
  <c r="H102" i="50"/>
  <c r="G103" i="50"/>
  <c r="H103" i="50"/>
  <c r="G104" i="50"/>
  <c r="H104" i="50"/>
  <c r="G105" i="50"/>
  <c r="H105" i="50"/>
  <c r="G106" i="50"/>
  <c r="H106" i="50"/>
  <c r="G107" i="50"/>
  <c r="H107" i="50"/>
  <c r="G108" i="50"/>
  <c r="H108" i="50"/>
  <c r="H98" i="50"/>
  <c r="H137" i="50"/>
  <c r="H138" i="50"/>
  <c r="H139" i="50"/>
  <c r="H140" i="50"/>
  <c r="H146" i="50"/>
  <c r="J116" i="50"/>
  <c r="E38" i="50"/>
  <c r="E37" i="50"/>
  <c r="E21" i="50"/>
  <c r="E20" i="50"/>
  <c r="F34" i="75" l="1"/>
  <c r="F34" i="84"/>
  <c r="F45" i="75"/>
  <c r="F48" i="75" s="1"/>
  <c r="F45" i="84"/>
  <c r="F46" i="84"/>
  <c r="F46" i="75"/>
  <c r="F35" i="84"/>
  <c r="F35" i="75"/>
  <c r="F44" i="75"/>
  <c r="F44" i="84"/>
  <c r="F33" i="75"/>
  <c r="F37" i="75" s="1"/>
  <c r="F33" i="84"/>
  <c r="F37" i="84" s="1"/>
  <c r="F7" i="77" s="1"/>
  <c r="E45" i="84"/>
  <c r="E54" i="83"/>
  <c r="E54" i="84"/>
  <c r="E34" i="84"/>
  <c r="E45" i="83"/>
  <c r="E34" i="83"/>
  <c r="D44" i="75"/>
  <c r="D44" i="84"/>
  <c r="D48" i="84" s="1"/>
  <c r="D15" i="77" s="1"/>
  <c r="C44" i="75"/>
  <c r="C44" i="84"/>
  <c r="C33" i="75"/>
  <c r="C33" i="84"/>
  <c r="C37" i="84" s="1"/>
  <c r="C7" i="77" s="1"/>
  <c r="D33" i="75"/>
  <c r="D33" i="84"/>
  <c r="C44" i="71"/>
  <c r="C44" i="83"/>
  <c r="C48" i="83" s="1"/>
  <c r="C14" i="77" s="1"/>
  <c r="D44" i="71"/>
  <c r="D44" i="83"/>
  <c r="D33" i="71"/>
  <c r="D33" i="83"/>
  <c r="D37" i="83" s="1"/>
  <c r="D6" i="77" s="1"/>
  <c r="D37" i="63"/>
  <c r="H53" i="63"/>
  <c r="H55" i="63"/>
  <c r="H52" i="63"/>
  <c r="H54" i="63"/>
  <c r="C34" i="75"/>
  <c r="D38" i="63"/>
  <c r="C45" i="75"/>
  <c r="D45" i="75"/>
  <c r="D34" i="75"/>
  <c r="C45" i="71"/>
  <c r="D34" i="71"/>
  <c r="D45" i="71"/>
  <c r="C34" i="71"/>
  <c r="E54" i="71"/>
  <c r="E54" i="75"/>
  <c r="F30" i="50"/>
  <c r="F38" i="50" s="1"/>
  <c r="D20" i="66"/>
  <c r="F38" i="66"/>
  <c r="D38" i="66"/>
  <c r="F12" i="66"/>
  <c r="F20" i="66" s="1"/>
  <c r="D37" i="66"/>
  <c r="D21" i="66"/>
  <c r="D21" i="63"/>
  <c r="D20" i="63"/>
  <c r="D38" i="50"/>
  <c r="D21" i="50"/>
  <c r="G13" i="83" l="1"/>
  <c r="H13" i="83" s="1"/>
  <c r="G20" i="66"/>
  <c r="G12" i="66"/>
  <c r="F48" i="84"/>
  <c r="F15" i="77" s="1"/>
  <c r="F21" i="66"/>
  <c r="G35" i="83"/>
  <c r="G11" i="83"/>
  <c r="C48" i="75"/>
  <c r="E44" i="75"/>
  <c r="E33" i="75"/>
  <c r="C37" i="75"/>
  <c r="G24" i="84"/>
  <c r="G22" i="84"/>
  <c r="E44" i="84"/>
  <c r="C48" i="84"/>
  <c r="E33" i="84"/>
  <c r="D37" i="84"/>
  <c r="C48" i="71"/>
  <c r="E44" i="71"/>
  <c r="D48" i="83"/>
  <c r="E44" i="83"/>
  <c r="E45" i="75"/>
  <c r="D48" i="75"/>
  <c r="E34" i="75"/>
  <c r="D37" i="75"/>
  <c r="E45" i="71"/>
  <c r="D48" i="71"/>
  <c r="E34" i="71"/>
  <c r="D37" i="71"/>
  <c r="G35" i="71" l="1"/>
  <c r="H35" i="71" s="1"/>
  <c r="H35" i="83"/>
  <c r="G21" i="66"/>
  <c r="G46" i="83"/>
  <c r="E48" i="84"/>
  <c r="C15" i="77"/>
  <c r="E37" i="84"/>
  <c r="D7" i="77"/>
  <c r="E48" i="83"/>
  <c r="D14" i="77"/>
  <c r="G46" i="84"/>
  <c r="H46" i="84" s="1"/>
  <c r="G46" i="75"/>
  <c r="H46" i="75" s="1"/>
  <c r="G38" i="66"/>
  <c r="G35" i="84"/>
  <c r="H35" i="84" s="1"/>
  <c r="G35" i="75"/>
  <c r="H35" i="75" s="1"/>
  <c r="G37" i="66"/>
  <c r="G44" i="75"/>
  <c r="H44" i="75" s="1"/>
  <c r="G44" i="84"/>
  <c r="E37" i="75"/>
  <c r="E48" i="75"/>
  <c r="E48" i="71"/>
  <c r="F77" i="75"/>
  <c r="D77" i="75"/>
  <c r="C77" i="75"/>
  <c r="E76" i="75"/>
  <c r="G76" i="75" s="1"/>
  <c r="E75" i="75"/>
  <c r="G75" i="75" s="1"/>
  <c r="E74" i="75"/>
  <c r="H44" i="84" l="1"/>
  <c r="E77" i="75"/>
  <c r="G77" i="75" s="1"/>
  <c r="G74" i="75"/>
  <c r="F145" i="63"/>
  <c r="D141" i="63"/>
  <c r="B116" i="63"/>
  <c r="D116" i="63" s="1"/>
  <c r="B107" i="63"/>
  <c r="D107" i="63" s="1"/>
  <c r="D29" i="63"/>
  <c r="E29" i="63"/>
  <c r="F12" i="84" s="1"/>
  <c r="D30" i="63"/>
  <c r="E30" i="63"/>
  <c r="F23" i="84" s="1"/>
  <c r="C148" i="50" l="1"/>
  <c r="C110" i="50"/>
  <c r="G109" i="50"/>
  <c r="B67" i="63" l="1"/>
  <c r="B56" i="63"/>
  <c r="D45" i="63" l="1"/>
  <c r="C67" i="63"/>
  <c r="D67" i="63"/>
  <c r="F67" i="63"/>
  <c r="G67" i="63"/>
  <c r="E55" i="84" l="1"/>
  <c r="E55" i="83"/>
  <c r="E55" i="75"/>
  <c r="E55" i="71"/>
  <c r="F29" i="63"/>
  <c r="F37" i="63" s="1"/>
  <c r="F30" i="63"/>
  <c r="F38" i="63" s="1"/>
  <c r="H66" i="63"/>
  <c r="H65" i="63"/>
  <c r="H63" i="63"/>
  <c r="H64" i="63"/>
  <c r="E65" i="63"/>
  <c r="E66" i="63"/>
  <c r="E63" i="63"/>
  <c r="E64" i="63"/>
  <c r="F12" i="63"/>
  <c r="F20" i="63" s="1"/>
  <c r="G70" i="50"/>
  <c r="G57" i="50"/>
  <c r="I57" i="50" s="1"/>
  <c r="B57" i="50"/>
  <c r="C57" i="50"/>
  <c r="E57" i="50" s="1"/>
  <c r="B70" i="50"/>
  <c r="C70" i="50"/>
  <c r="F13" i="50"/>
  <c r="F21" i="50" s="1"/>
  <c r="G33" i="83"/>
  <c r="F29" i="50"/>
  <c r="F37" i="50" s="1"/>
  <c r="G37" i="83" l="1"/>
  <c r="G34" i="84"/>
  <c r="H34" i="84" s="1"/>
  <c r="G12" i="84"/>
  <c r="H12" i="84" s="1"/>
  <c r="G45" i="84"/>
  <c r="G23" i="84"/>
  <c r="G34" i="83"/>
  <c r="G12" i="83"/>
  <c r="G33" i="75"/>
  <c r="H33" i="75" s="1"/>
  <c r="G11" i="84"/>
  <c r="G33" i="84"/>
  <c r="G44" i="83"/>
  <c r="G22" i="83"/>
  <c r="G33" i="71"/>
  <c r="G30" i="63"/>
  <c r="G29" i="63"/>
  <c r="G38" i="63"/>
  <c r="G45" i="75"/>
  <c r="H67" i="63"/>
  <c r="E67" i="63"/>
  <c r="G38" i="50"/>
  <c r="G37" i="50"/>
  <c r="E30" i="66"/>
  <c r="E29" i="66"/>
  <c r="E13" i="66"/>
  <c r="E13" i="63"/>
  <c r="E12" i="63"/>
  <c r="E30" i="50"/>
  <c r="F22" i="84" s="1"/>
  <c r="E29" i="50"/>
  <c r="F11" i="84" s="1"/>
  <c r="E13" i="50"/>
  <c r="E12" i="50"/>
  <c r="G36" i="76"/>
  <c r="F36" i="76"/>
  <c r="E36" i="76"/>
  <c r="D36" i="76"/>
  <c r="G35" i="76"/>
  <c r="G34" i="76"/>
  <c r="G33" i="76"/>
  <c r="G32" i="76"/>
  <c r="F28" i="76"/>
  <c r="E28" i="76"/>
  <c r="G28" i="76" s="1"/>
  <c r="D28" i="76"/>
  <c r="G27" i="76"/>
  <c r="G26" i="76"/>
  <c r="G25" i="76"/>
  <c r="G24" i="76"/>
  <c r="G18" i="76"/>
  <c r="F18" i="76"/>
  <c r="E18" i="76"/>
  <c r="D18" i="76"/>
  <c r="G17" i="76"/>
  <c r="G16" i="76"/>
  <c r="G15" i="76"/>
  <c r="G14" i="76"/>
  <c r="F10" i="76"/>
  <c r="E10" i="76"/>
  <c r="G10" i="76" s="1"/>
  <c r="D10" i="76"/>
  <c r="G9" i="76"/>
  <c r="G8" i="76"/>
  <c r="G7" i="76"/>
  <c r="G6" i="76"/>
  <c r="F45" i="71" l="1"/>
  <c r="F45" i="83"/>
  <c r="F23" i="83"/>
  <c r="F34" i="71"/>
  <c r="F12" i="83"/>
  <c r="F34" i="83"/>
  <c r="H34" i="83" s="1"/>
  <c r="F13" i="84"/>
  <c r="H13" i="84" s="1"/>
  <c r="G13" i="66"/>
  <c r="F46" i="83"/>
  <c r="H46" i="83" s="1"/>
  <c r="F24" i="83"/>
  <c r="H24" i="83" s="1"/>
  <c r="F46" i="71"/>
  <c r="H46" i="71" s="1"/>
  <c r="G30" i="66"/>
  <c r="F24" i="84"/>
  <c r="H24" i="84" s="1"/>
  <c r="F33" i="71"/>
  <c r="F37" i="71" s="1"/>
  <c r="F11" i="83"/>
  <c r="F33" i="83"/>
  <c r="F44" i="71"/>
  <c r="F44" i="83"/>
  <c r="F48" i="83" s="1"/>
  <c r="F14" i="77" s="1"/>
  <c r="F22" i="83"/>
  <c r="F26" i="83" s="1"/>
  <c r="F14" i="82" s="1"/>
  <c r="H22" i="84"/>
  <c r="G37" i="63"/>
  <c r="G34" i="75"/>
  <c r="H34" i="75" s="1"/>
  <c r="H23" i="84"/>
  <c r="G26" i="84"/>
  <c r="H45" i="84"/>
  <c r="G48" i="84"/>
  <c r="G34" i="71"/>
  <c r="G15" i="83"/>
  <c r="H12" i="83"/>
  <c r="G15" i="84"/>
  <c r="H11" i="84"/>
  <c r="H33" i="84"/>
  <c r="G37" i="84"/>
  <c r="G21" i="50"/>
  <c r="G44" i="71"/>
  <c r="H44" i="71" s="1"/>
  <c r="H45" i="75"/>
  <c r="G48" i="75"/>
  <c r="D70" i="50"/>
  <c r="E70" i="50" s="1"/>
  <c r="H70" i="50"/>
  <c r="I70" i="50" s="1"/>
  <c r="I162" i="50"/>
  <c r="H162" i="50"/>
  <c r="E162" i="50"/>
  <c r="D162" i="50"/>
  <c r="C162" i="50"/>
  <c r="J161" i="50"/>
  <c r="F161" i="50"/>
  <c r="J160" i="50"/>
  <c r="F160" i="50"/>
  <c r="J159" i="50"/>
  <c r="F159" i="50"/>
  <c r="J158" i="50"/>
  <c r="F158" i="50"/>
  <c r="J157" i="50"/>
  <c r="F157" i="50"/>
  <c r="J156" i="50"/>
  <c r="F156" i="50"/>
  <c r="J155" i="50"/>
  <c r="F155" i="50"/>
  <c r="F154" i="50"/>
  <c r="F148" i="50"/>
  <c r="E148" i="50"/>
  <c r="D148" i="50"/>
  <c r="G138" i="50"/>
  <c r="H136" i="50"/>
  <c r="G136" i="50"/>
  <c r="H134" i="50"/>
  <c r="G134" i="50"/>
  <c r="G140" i="50"/>
  <c r="H135" i="50"/>
  <c r="G135" i="50"/>
  <c r="G146" i="50"/>
  <c r="G139" i="50"/>
  <c r="G137" i="50"/>
  <c r="H34" i="71" l="1"/>
  <c r="G37" i="75"/>
  <c r="H37" i="75" s="1"/>
  <c r="F15" i="84"/>
  <c r="F7" i="82" s="1"/>
  <c r="F26" i="84"/>
  <c r="F15" i="82" s="1"/>
  <c r="F16" i="82" s="1"/>
  <c r="F48" i="71"/>
  <c r="I141" i="50"/>
  <c r="I143" i="50"/>
  <c r="I145" i="50"/>
  <c r="I144" i="50"/>
  <c r="I142" i="50"/>
  <c r="J142" i="50"/>
  <c r="J144" i="50"/>
  <c r="J143" i="50"/>
  <c r="J141" i="50"/>
  <c r="J145" i="50"/>
  <c r="H22" i="83"/>
  <c r="H33" i="71"/>
  <c r="F37" i="83"/>
  <c r="F6" i="77" s="1"/>
  <c r="H33" i="83"/>
  <c r="H44" i="83"/>
  <c r="F15" i="83"/>
  <c r="F6" i="82" s="1"/>
  <c r="F8" i="82" s="1"/>
  <c r="H11" i="83"/>
  <c r="G37" i="71"/>
  <c r="H37" i="71" s="1"/>
  <c r="G6" i="77"/>
  <c r="H48" i="84"/>
  <c r="G15" i="77"/>
  <c r="H37" i="84"/>
  <c r="G7" i="77"/>
  <c r="G15" i="82"/>
  <c r="G6" i="82"/>
  <c r="G7" i="82"/>
  <c r="H48" i="75"/>
  <c r="J136" i="50"/>
  <c r="J140" i="50"/>
  <c r="J137" i="50"/>
  <c r="J146" i="50"/>
  <c r="J138" i="50"/>
  <c r="J134" i="50"/>
  <c r="J147" i="50"/>
  <c r="J135" i="50"/>
  <c r="J139" i="50"/>
  <c r="I137" i="50"/>
  <c r="I140" i="50"/>
  <c r="I146" i="50"/>
  <c r="I135" i="50"/>
  <c r="I139" i="50"/>
  <c r="I147" i="50"/>
  <c r="I138" i="50"/>
  <c r="I134" i="50"/>
  <c r="I136" i="50"/>
  <c r="J68" i="50"/>
  <c r="J64" i="50"/>
  <c r="J65" i="50"/>
  <c r="J69" i="50"/>
  <c r="J66" i="50"/>
  <c r="J67" i="50"/>
  <c r="F65" i="50"/>
  <c r="F66" i="50"/>
  <c r="F67" i="50"/>
  <c r="F64" i="50"/>
  <c r="F68" i="50"/>
  <c r="F69" i="50"/>
  <c r="G159" i="50"/>
  <c r="G160" i="50"/>
  <c r="G161" i="50"/>
  <c r="G154" i="50"/>
  <c r="G155" i="50"/>
  <c r="G156" i="50"/>
  <c r="G157" i="50"/>
  <c r="G158" i="50"/>
  <c r="K159" i="50"/>
  <c r="K160" i="50"/>
  <c r="K161" i="50"/>
  <c r="K154" i="50"/>
  <c r="K155" i="50"/>
  <c r="K156" i="50"/>
  <c r="K157" i="50"/>
  <c r="K158" i="50"/>
  <c r="G148" i="50"/>
  <c r="J162" i="50"/>
  <c r="H148" i="50"/>
  <c r="F162" i="50"/>
  <c r="F13" i="71"/>
  <c r="H13" i="71" s="1"/>
  <c r="F24" i="75"/>
  <c r="H24" i="75" s="1"/>
  <c r="F23" i="75"/>
  <c r="F22" i="75"/>
  <c r="F13" i="75"/>
  <c r="H13" i="75" s="1"/>
  <c r="E13" i="75"/>
  <c r="F12" i="75"/>
  <c r="F11" i="75"/>
  <c r="A1" i="75"/>
  <c r="H26" i="84" l="1"/>
  <c r="H15" i="84"/>
  <c r="H15" i="82"/>
  <c r="H6" i="82"/>
  <c r="H15" i="83"/>
  <c r="H37" i="83"/>
  <c r="H7" i="82"/>
  <c r="G8" i="82"/>
  <c r="H8" i="82" s="1"/>
  <c r="E24" i="75"/>
  <c r="K162" i="50"/>
  <c r="I148" i="50"/>
  <c r="J148" i="50"/>
  <c r="J70" i="50"/>
  <c r="F70" i="50"/>
  <c r="H23" i="75"/>
  <c r="F26" i="75"/>
  <c r="D26" i="75"/>
  <c r="E23" i="75"/>
  <c r="C26" i="75"/>
  <c r="H12" i="75"/>
  <c r="C15" i="75"/>
  <c r="F15" i="75"/>
  <c r="D15" i="75"/>
  <c r="E11" i="75"/>
  <c r="E12" i="75"/>
  <c r="E22" i="75"/>
  <c r="F15" i="78" l="1"/>
  <c r="F7" i="78"/>
  <c r="C7" i="78"/>
  <c r="D15" i="78"/>
  <c r="C15" i="78"/>
  <c r="D7" i="78"/>
  <c r="E15" i="75"/>
  <c r="F77" i="71"/>
  <c r="D77" i="71"/>
  <c r="E76" i="71"/>
  <c r="G76" i="71" s="1"/>
  <c r="E75" i="71"/>
  <c r="G75" i="71" s="1"/>
  <c r="E74" i="71"/>
  <c r="G74" i="71" s="1"/>
  <c r="E7" i="77" l="1"/>
  <c r="E7" i="78"/>
  <c r="E15" i="78"/>
  <c r="E77" i="71"/>
  <c r="G77" i="71" s="1"/>
  <c r="E124" i="63" l="1"/>
  <c r="E123" i="63"/>
  <c r="C91" i="63"/>
  <c r="B91" i="63"/>
  <c r="E80" i="63"/>
  <c r="D80" i="63"/>
  <c r="C80" i="63"/>
  <c r="B80" i="63"/>
  <c r="C56" i="63"/>
  <c r="D91" i="63" l="1"/>
  <c r="J117" i="50" l="1"/>
  <c r="F117" i="50"/>
  <c r="F118" i="50"/>
  <c r="A1" i="64" l="1"/>
  <c r="A1" i="66"/>
  <c r="A1" i="50"/>
  <c r="A1" i="71"/>
  <c r="C33" i="83" l="1"/>
  <c r="C37" i="83" s="1"/>
  <c r="C33" i="71"/>
  <c r="C26" i="71"/>
  <c r="C15" i="71"/>
  <c r="F22" i="71"/>
  <c r="F11" i="71"/>
  <c r="H11" i="71" s="1"/>
  <c r="F23" i="71"/>
  <c r="F12" i="71"/>
  <c r="C37" i="71" l="1"/>
  <c r="E33" i="71"/>
  <c r="E33" i="83"/>
  <c r="C6" i="78"/>
  <c r="C16" i="77"/>
  <c r="C14" i="78"/>
  <c r="C16" i="78" s="1"/>
  <c r="F15" i="71"/>
  <c r="F24" i="71"/>
  <c r="H24" i="71" s="1"/>
  <c r="E37" i="83" l="1"/>
  <c r="C6" i="77"/>
  <c r="C8" i="77" s="1"/>
  <c r="E37" i="71"/>
  <c r="F8" i="77"/>
  <c r="F6" i="78"/>
  <c r="F8" i="78" s="1"/>
  <c r="C8" i="78"/>
  <c r="F26" i="71"/>
  <c r="H22" i="71"/>
  <c r="F16" i="77" l="1"/>
  <c r="F14" i="78"/>
  <c r="F16" i="78" s="1"/>
  <c r="E11" i="71"/>
  <c r="E22" i="71"/>
  <c r="F116" i="50" l="1"/>
  <c r="F142" i="63" l="1"/>
  <c r="F144" i="63"/>
  <c r="F146" i="63"/>
  <c r="F147" i="63"/>
  <c r="F148" i="63"/>
  <c r="F149" i="63"/>
  <c r="F150" i="63"/>
  <c r="F151" i="63"/>
  <c r="F152" i="63"/>
  <c r="D142" i="63"/>
  <c r="D143" i="63"/>
  <c r="D144" i="63"/>
  <c r="D145" i="63"/>
  <c r="D146" i="63"/>
  <c r="D147" i="63"/>
  <c r="D148" i="63"/>
  <c r="D149" i="63"/>
  <c r="D150" i="63"/>
  <c r="D151" i="63"/>
  <c r="D152" i="63"/>
  <c r="A142" i="63"/>
  <c r="B142" i="63"/>
  <c r="A143" i="63"/>
  <c r="B143" i="63"/>
  <c r="A144" i="63"/>
  <c r="B144" i="63"/>
  <c r="A145" i="63"/>
  <c r="B145" i="63"/>
  <c r="A146" i="63"/>
  <c r="B146" i="63"/>
  <c r="A147" i="63"/>
  <c r="B147" i="63"/>
  <c r="A148" i="63"/>
  <c r="B148" i="63"/>
  <c r="A149" i="63"/>
  <c r="B149" i="63"/>
  <c r="A150" i="63"/>
  <c r="B150" i="63"/>
  <c r="A151" i="63"/>
  <c r="B151" i="63"/>
  <c r="A152" i="63"/>
  <c r="B152" i="63"/>
  <c r="E142" i="63"/>
  <c r="E143" i="63"/>
  <c r="E144" i="63"/>
  <c r="E145" i="63"/>
  <c r="E146" i="63"/>
  <c r="E147" i="63"/>
  <c r="E148" i="63"/>
  <c r="E149" i="63"/>
  <c r="E150" i="63"/>
  <c r="E151" i="63"/>
  <c r="E152" i="63"/>
  <c r="C142" i="63"/>
  <c r="E125" i="63"/>
  <c r="C143" i="63" s="1"/>
  <c r="E126" i="63"/>
  <c r="C144" i="63" s="1"/>
  <c r="E127" i="63"/>
  <c r="C145" i="63" s="1"/>
  <c r="E128" i="63"/>
  <c r="C146" i="63" s="1"/>
  <c r="E129" i="63"/>
  <c r="C147" i="63" s="1"/>
  <c r="E130" i="63"/>
  <c r="C148" i="63" s="1"/>
  <c r="E131" i="63"/>
  <c r="C149" i="63" s="1"/>
  <c r="E132" i="63"/>
  <c r="C150" i="63" s="1"/>
  <c r="E133" i="63"/>
  <c r="C151" i="63" s="1"/>
  <c r="E134" i="63"/>
  <c r="C152" i="63" s="1"/>
  <c r="H11" i="75" l="1"/>
  <c r="G15" i="75"/>
  <c r="G7" i="78" s="1"/>
  <c r="H7" i="78" s="1"/>
  <c r="F110" i="50"/>
  <c r="E110" i="50"/>
  <c r="D110" i="50"/>
  <c r="G98" i="50"/>
  <c r="I124" i="50"/>
  <c r="H124" i="50"/>
  <c r="E124" i="50"/>
  <c r="G123" i="50" s="1"/>
  <c r="D124" i="50"/>
  <c r="C124" i="50"/>
  <c r="J123" i="50"/>
  <c r="F123" i="50"/>
  <c r="J122" i="50"/>
  <c r="F122" i="50"/>
  <c r="J121" i="50"/>
  <c r="F121" i="50"/>
  <c r="J120" i="50"/>
  <c r="F120" i="50"/>
  <c r="J119" i="50"/>
  <c r="F119" i="50"/>
  <c r="J118" i="50"/>
  <c r="E141" i="63"/>
  <c r="C141" i="63"/>
  <c r="B141" i="63"/>
  <c r="A141" i="63"/>
  <c r="B100" i="63"/>
  <c r="D100" i="63" s="1"/>
  <c r="D13" i="50"/>
  <c r="D12" i="50"/>
  <c r="A1" i="63"/>
  <c r="G29" i="50"/>
  <c r="D29" i="50"/>
  <c r="D30" i="50"/>
  <c r="G110" i="50" l="1"/>
  <c r="I100" i="50"/>
  <c r="I104" i="50"/>
  <c r="I108" i="50"/>
  <c r="I109" i="50"/>
  <c r="I101" i="50"/>
  <c r="I105" i="50"/>
  <c r="I102" i="50"/>
  <c r="I98" i="50"/>
  <c r="I106" i="50"/>
  <c r="I99" i="50"/>
  <c r="I103" i="50"/>
  <c r="I107" i="50"/>
  <c r="J99" i="50"/>
  <c r="J103" i="50"/>
  <c r="J107" i="50"/>
  <c r="J108" i="50"/>
  <c r="J100" i="50"/>
  <c r="J104" i="50"/>
  <c r="J98" i="50"/>
  <c r="J109" i="50"/>
  <c r="J101" i="50"/>
  <c r="J105" i="50"/>
  <c r="J102" i="50"/>
  <c r="J106" i="50"/>
  <c r="H15" i="75"/>
  <c r="H7" i="77"/>
  <c r="H22" i="75"/>
  <c r="G26" i="75"/>
  <c r="G15" i="78" s="1"/>
  <c r="H15" i="78" s="1"/>
  <c r="G117" i="50"/>
  <c r="G118" i="50"/>
  <c r="K121" i="50"/>
  <c r="K117" i="50"/>
  <c r="K119" i="50"/>
  <c r="G30" i="50"/>
  <c r="K123" i="50"/>
  <c r="G116" i="50"/>
  <c r="F124" i="50"/>
  <c r="J124" i="50"/>
  <c r="K120" i="50"/>
  <c r="G13" i="50"/>
  <c r="H110" i="50"/>
  <c r="G119" i="50"/>
  <c r="G122" i="50"/>
  <c r="G120" i="50"/>
  <c r="K116" i="50"/>
  <c r="K118" i="50"/>
  <c r="G12" i="50"/>
  <c r="K122" i="50"/>
  <c r="G121" i="50"/>
  <c r="J110" i="50" l="1"/>
  <c r="I110" i="50"/>
  <c r="H26" i="75"/>
  <c r="H15" i="77"/>
  <c r="G162" i="50"/>
  <c r="G124" i="50"/>
  <c r="K124" i="50"/>
  <c r="J54" i="50" l="1"/>
  <c r="J55" i="50"/>
  <c r="J56" i="50"/>
  <c r="J52" i="50"/>
  <c r="J53" i="50"/>
  <c r="F53" i="50"/>
  <c r="F55" i="50"/>
  <c r="F56" i="50"/>
  <c r="F54" i="50"/>
  <c r="F52" i="50"/>
  <c r="H56" i="63"/>
  <c r="J57" i="50" l="1"/>
  <c r="F57" i="50"/>
  <c r="D26" i="71"/>
  <c r="D14" i="78" s="1"/>
  <c r="D13" i="63"/>
  <c r="F13" i="63"/>
  <c r="F21" i="63" s="1"/>
  <c r="G23" i="83" l="1"/>
  <c r="D16" i="78"/>
  <c r="E16" i="78" s="1"/>
  <c r="E14" i="78"/>
  <c r="E26" i="71"/>
  <c r="E23" i="71"/>
  <c r="G13" i="63"/>
  <c r="H23" i="83" l="1"/>
  <c r="G26" i="83"/>
  <c r="G45" i="71"/>
  <c r="G45" i="83"/>
  <c r="D16" i="77"/>
  <c r="E14" i="77"/>
  <c r="H23" i="71"/>
  <c r="G26" i="71"/>
  <c r="G14" i="78" s="1"/>
  <c r="D15" i="71"/>
  <c r="G15" i="71"/>
  <c r="D12" i="63"/>
  <c r="H45" i="71" l="1"/>
  <c r="G48" i="71"/>
  <c r="G14" i="82"/>
  <c r="H26" i="83"/>
  <c r="H45" i="83"/>
  <c r="G48" i="83"/>
  <c r="E6" i="77"/>
  <c r="D6" i="78"/>
  <c r="G8" i="77"/>
  <c r="H8" i="77" s="1"/>
  <c r="G6" i="78"/>
  <c r="G16" i="78"/>
  <c r="H16" i="78" s="1"/>
  <c r="H14" i="78"/>
  <c r="H26" i="71"/>
  <c r="E12" i="71"/>
  <c r="G12" i="63"/>
  <c r="H12" i="71"/>
  <c r="H48" i="83" l="1"/>
  <c r="G14" i="77"/>
  <c r="H14" i="82"/>
  <c r="G16" i="82"/>
  <c r="H16" i="82" s="1"/>
  <c r="H48" i="71"/>
  <c r="D8" i="77"/>
  <c r="H6" i="77"/>
  <c r="G8" i="78"/>
  <c r="H8" i="78" s="1"/>
  <c r="H6" i="78"/>
  <c r="D8" i="78"/>
  <c r="E8" i="78" s="1"/>
  <c r="E6" i="78"/>
  <c r="G21" i="63"/>
  <c r="G20" i="63"/>
  <c r="D56" i="63"/>
  <c r="H14" i="77"/>
  <c r="G16" i="77"/>
  <c r="H16" i="77" s="1"/>
  <c r="E15" i="71"/>
  <c r="H15" i="71"/>
  <c r="E52" i="63" l="1"/>
  <c r="E53" i="63"/>
  <c r="E54" i="63"/>
  <c r="E55" i="63"/>
  <c r="E56" i="6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tc={41C52FBE-E2E4-4D68-8B07-81DD154667EA}</author>
  </authors>
  <commentList>
    <comment ref="B44" authorId="0" shapeId="0" xr:uid="{41C52FBE-E2E4-4D68-8B07-81DD154667EA}">
      <text>
        <t>[Threaded comment]
Your version of Excel allows you to read this threaded comment; however, any edits to it will get removed if the file is opened in a newer version of Excel. Learn more: https://go.microsoft.com/fwlink/?linkid=870924
Comment:
    @Ariel Crowley updated to 0</t>
      </text>
    </comment>
  </commentList>
</comments>
</file>

<file path=xl/sharedStrings.xml><?xml version="1.0" encoding="utf-8"?>
<sst xmlns="http://schemas.openxmlformats.org/spreadsheetml/2006/main" count="1548" uniqueCount="307">
  <si>
    <t>Evergy Services, Inc. (ESI) Evaluation, Measurement, and Verification Report  – Commercial &amp; Industrial Databook</t>
  </si>
  <si>
    <t>Prepared for:</t>
  </si>
  <si>
    <t xml:space="preserve">Submitted by: </t>
  </si>
  <si>
    <t>Guidehouse, Inc.</t>
  </si>
  <si>
    <t>1375 Walnut Street, Suite 100</t>
  </si>
  <si>
    <t>Boulder, CO 80302</t>
  </si>
  <si>
    <t>Tel: +1.303.728.2500</t>
  </si>
  <si>
    <t>Guidehouse.com</t>
  </si>
  <si>
    <t>Reference No.: 213765</t>
  </si>
  <si>
    <t>This deliverable was prepared by Guidehouse Inc. for the sole use and benefit of, and pursuant to a client relationship exclusively with Evergy Services, Inc. (“Client”). The work presented in this deliverable represents Guidehouse’s professional judgement based on the information available at the time this report was prepared. The information in this deliverable may not be relied upon by anyone other than Client. Accordingly, Guidehouse disclaims any contractual or other responsibility to others based on their access to or use of the deliverable.</t>
  </si>
  <si>
    <t>Program to Date Energy Savings at the Customer Meter by Territory</t>
  </si>
  <si>
    <t>Sector</t>
  </si>
  <si>
    <t>Gross</t>
  </si>
  <si>
    <t>Net</t>
  </si>
  <si>
    <t>Reported Savings (kWh)</t>
  </si>
  <si>
    <t>Verified Savings (kWh)</t>
  </si>
  <si>
    <t>Realization Rate (%)</t>
  </si>
  <si>
    <r>
      <t xml:space="preserve">MEEIA </t>
    </r>
    <r>
      <rPr>
        <b/>
        <sz val="9"/>
        <color rgb="FFF2F2F2"/>
        <rFont val="Arial"/>
        <family val="2"/>
      </rPr>
      <t xml:space="preserve">Cycle 3 </t>
    </r>
    <r>
      <rPr>
        <b/>
        <sz val="9"/>
        <color rgb="FFFFFFFF"/>
        <rFont val="Arial"/>
        <family val="2"/>
      </rPr>
      <t>3-Year Target (kWh)</t>
    </r>
  </si>
  <si>
    <t>Verified 3 -Year Savings (kWh)</t>
  </si>
  <si>
    <t>Percentage of MEEIA 3-Year Target Achieved</t>
  </si>
  <si>
    <t>Evergy Metro</t>
  </si>
  <si>
    <t>Evergy MO West</t>
  </si>
  <si>
    <t>Evergy TOTAL</t>
  </si>
  <si>
    <t>Program to Date Demand Savings at the Customer Meter by Territory</t>
  </si>
  <si>
    <t>Reported Savings (kW)</t>
  </si>
  <si>
    <t>Verified Savings (kW)</t>
  </si>
  <si>
    <r>
      <t xml:space="preserve">MEEIA </t>
    </r>
    <r>
      <rPr>
        <b/>
        <sz val="9"/>
        <color rgb="FFF2F2F2"/>
        <rFont val="Arial"/>
        <family val="2"/>
      </rPr>
      <t>Cycle 3 3</t>
    </r>
    <r>
      <rPr>
        <b/>
        <sz val="9"/>
        <color rgb="FFFFFFFF"/>
        <rFont val="Arial"/>
        <family val="2"/>
      </rPr>
      <t>-Year Target (kW)</t>
    </r>
  </si>
  <si>
    <t>Verified 3 -Year Savings (kW)</t>
  </si>
  <si>
    <t>PY2 Energy Savings at the Customer Meter by Territory</t>
  </si>
  <si>
    <t>PY2 Demand Savings at the Customer Meter by Territory</t>
  </si>
  <si>
    <t>Overall Portfolio: Evergy Metro Data Tables</t>
  </si>
  <si>
    <t>Data is sourced to Guidehouse analysis unless otherwise noted.</t>
  </si>
  <si>
    <t>Energy Savings at the Customer Meter – PY2</t>
  </si>
  <si>
    <t>Program</t>
  </si>
  <si>
    <t>MEEIA 3-Year Target (kWh)</t>
  </si>
  <si>
    <t>% of MEEIA 3-Year Target Achieved</t>
  </si>
  <si>
    <t>Commercial &amp; Industrial EE Programs</t>
  </si>
  <si>
    <t>Business ESP - Standard</t>
  </si>
  <si>
    <t>Business  ESP - Custom</t>
  </si>
  <si>
    <t>Process Efficiency</t>
  </si>
  <si>
    <t>N/A</t>
  </si>
  <si>
    <t>Educational Programs</t>
  </si>
  <si>
    <t xml:space="preserve">Business Online Energy Audit </t>
  </si>
  <si>
    <t>Online Energy Audit programs are not part of MEEIA Targets for Energy or Demand Savings.</t>
  </si>
  <si>
    <t>Evergy Metro TOTAL</t>
  </si>
  <si>
    <t>Note: Gross realization rates are the ratio of verified gross savings to reported gross savings and indicates the accuracy of deemed savings tracked by Evergy Metro.</t>
  </si>
  <si>
    <t>Coincident Demand Savings at the Customer Meter – PY2</t>
  </si>
  <si>
    <t>MEEIA 3-Year Target (kW)</t>
  </si>
  <si>
    <t>Energy Savings at the Customer Meter – Program to Date</t>
  </si>
  <si>
    <t>Coincident Demand Savings at the Customer Meter – Program to Date</t>
  </si>
  <si>
    <t>NTG Components by Program</t>
  </si>
  <si>
    <t>Program Name</t>
  </si>
  <si>
    <t>Free Ridership</t>
  </si>
  <si>
    <t>Participant Spillover</t>
  </si>
  <si>
    <t>Non-Participant Spillover</t>
  </si>
  <si>
    <t>NTGR</t>
  </si>
  <si>
    <t>Business EER - Standard</t>
  </si>
  <si>
    <t>Business EER - Custom</t>
  </si>
  <si>
    <t>N/A - Savings not claimed in PY2</t>
  </si>
  <si>
    <t>Benefit-Cost Ratios by Program and Cost Test – PY2</t>
  </si>
  <si>
    <t>Total Resource Cost Test</t>
  </si>
  <si>
    <t>Societal Cost Test</t>
  </si>
  <si>
    <t>Utility Cost Test</t>
  </si>
  <si>
    <t>Participant Cost Test</t>
  </si>
  <si>
    <t>Rate Impact Measure Test</t>
  </si>
  <si>
    <t>Guidehouse</t>
  </si>
  <si>
    <t>Commercial EE Programs</t>
  </si>
  <si>
    <t>Total C&amp;I Sector Level</t>
  </si>
  <si>
    <t>*Ratios are based on net savings</t>
  </si>
  <si>
    <t>**Guidehouse performed benefit-cost calculations on the Standard, Custom, and Process Efficiency programs. These programs represent the C&amp;I EE portfolio.</t>
  </si>
  <si>
    <t>Program Administrative Costs - PY2</t>
  </si>
  <si>
    <t>Rebate Costs</t>
  </si>
  <si>
    <t>Program Admin Costs*</t>
  </si>
  <si>
    <t>Total Costs</t>
  </si>
  <si>
    <t>Benefits from Energy and Demand Savings</t>
  </si>
  <si>
    <t>Total Net Benefits</t>
  </si>
  <si>
    <t>Portfolio</t>
  </si>
  <si>
    <t>Portfolio Total**</t>
  </si>
  <si>
    <t>*Evergy allocates indirect program administrative costs to programs as a percentage of total budget. These costs are not tracked separately from direct program administrative costs and are therefore included in that total.</t>
  </si>
  <si>
    <t>**Only C&amp;I EE programs inluded, no portfolio-level costs.</t>
  </si>
  <si>
    <t>Discount Rate Matrix - PY2</t>
  </si>
  <si>
    <t>MEEIA 3 - Discount Rate Matrix</t>
  </si>
  <si>
    <t>Benefit Cost Test</t>
  </si>
  <si>
    <t>TRC</t>
  </si>
  <si>
    <t>SCT</t>
  </si>
  <si>
    <t>UCT</t>
  </si>
  <si>
    <t>PCT</t>
  </si>
  <si>
    <t>RIM</t>
  </si>
  <si>
    <t>Note: The EM&amp;V report applied the following discount rates when calculating net present value.</t>
  </si>
  <si>
    <t>Overall Portfolio: Evergy MO West Data Tables</t>
  </si>
  <si>
    <t>Evergy MO West TOTAL</t>
  </si>
  <si>
    <t>N/A - Savings not claimed in PY1</t>
  </si>
  <si>
    <t>Guidehouse assumed a NTGR of 1 for the two Process Efficiency projects reported in PY2. Guidehouse will conduct NTG research for the Process Efficiency program in PY3</t>
  </si>
  <si>
    <t>Energy Savings at the Customer Meter – PY1</t>
  </si>
  <si>
    <t>Coincident Demand Savings at the Customer Meter – PY1</t>
  </si>
  <si>
    <t>Benefit-Cost Ratios by Program and Cost Test – PY1</t>
  </si>
  <si>
    <t>Program Administrative Costs - PY1</t>
  </si>
  <si>
    <t>Business Energy Savings Program - Standard: Data Tables</t>
  </si>
  <si>
    <t>Executive Summary</t>
  </si>
  <si>
    <t>Reported Savings</t>
  </si>
  <si>
    <t>Verified Savings</t>
  </si>
  <si>
    <t>Realization Rate</t>
  </si>
  <si>
    <t>MEEIA 3-Year Target</t>
  </si>
  <si>
    <t>Energy at Customer Meter (kWh)</t>
  </si>
  <si>
    <t>Coinc Demand at Customer Meter (kW)</t>
  </si>
  <si>
    <t>Source: Program Tracking Database and Guidehouse analysis</t>
  </si>
  <si>
    <t>Every Metro Program Savings Summary - Program to Date</t>
  </si>
  <si>
    <t>Evergy MO West Program Savings Summary - Program to Date</t>
  </si>
  <si>
    <t>Net to Gross Component Summary</t>
  </si>
  <si>
    <t xml:space="preserve">Note: The NTG ratio is rounded to the nearest 100th. </t>
  </si>
  <si>
    <t>Evergy Metro Savings by Measure Type</t>
  </si>
  <si>
    <t>Measure Type</t>
  </si>
  <si>
    <t>Total Number of Measures</t>
  </si>
  <si>
    <t>Reported Energy Savings (kWh)</t>
  </si>
  <si>
    <t>Verified Energy Savings (kWh)</t>
  </si>
  <si>
    <t>% of Total Verified Energy (%)</t>
  </si>
  <si>
    <t>Reported Demand Savings (kW)</t>
  </si>
  <si>
    <t>Verified Demand Savings (kW)</t>
  </si>
  <si>
    <t>% of Total Verified Demand (%)</t>
  </si>
  <si>
    <t>Cooling</t>
  </si>
  <si>
    <t>HVAC</t>
  </si>
  <si>
    <t>Lighting</t>
  </si>
  <si>
    <t>Lighting Control</t>
  </si>
  <si>
    <t>Pumps/Fans</t>
  </si>
  <si>
    <t>Refrigeration</t>
  </si>
  <si>
    <t>Total</t>
  </si>
  <si>
    <t>Evergy MO West Savings by Measure Type</t>
  </si>
  <si>
    <t>Additional Detail</t>
  </si>
  <si>
    <t>Verified Inputs for Lighting Projects</t>
  </si>
  <si>
    <t>Building Type</t>
  </si>
  <si>
    <t>Verified (Guidehouse Analysis and IL TRM)</t>
  </si>
  <si>
    <t>Total Number of Loggers Installed</t>
  </si>
  <si>
    <t>Waste Heat Factor (Energy)</t>
  </si>
  <si>
    <t>Waste Heat Factor (Demand)</t>
  </si>
  <si>
    <t>Revised Coincident Factor (CF)</t>
  </si>
  <si>
    <t>Revised Hours of Use (HOU)</t>
  </si>
  <si>
    <t>Industrial</t>
  </si>
  <si>
    <t>Office</t>
  </si>
  <si>
    <t>Other</t>
  </si>
  <si>
    <t>Retail</t>
  </si>
  <si>
    <t>School</t>
  </si>
  <si>
    <t>Warehouse</t>
  </si>
  <si>
    <t>Exterior</t>
  </si>
  <si>
    <t>Source: Program Tracking Database and Guidehouse analysis and Illinois TRM</t>
  </si>
  <si>
    <t>Evergy Metro Data Tables</t>
  </si>
  <si>
    <t>Measures with 2% or more program level savings and their effect on Program Level Realization Rate</t>
  </si>
  <si>
    <t>Measure name</t>
  </si>
  <si>
    <t>Primary Key</t>
  </si>
  <si>
    <t>Energy Realization Rate (%)</t>
  </si>
  <si>
    <t>Demand Realization Rate (%)</t>
  </si>
  <si>
    <t>Effect on Energy Realization Rate</t>
  </si>
  <si>
    <t>Effect on Demand Realization Rate</t>
  </si>
  <si>
    <t>Other Measures</t>
  </si>
  <si>
    <t>TOTAL</t>
  </si>
  <si>
    <t>Savings by Building Type</t>
  </si>
  <si>
    <t>Demand Realization Rate</t>
  </si>
  <si>
    <t>Standard- Evergy Metro</t>
  </si>
  <si>
    <t>Parking Garage*</t>
  </si>
  <si>
    <t>Source: C&amp;I Standard Tracking Databases and Guidehouse analysis</t>
  </si>
  <si>
    <t>*Lighting measures installed in parking garages were separated out from other projects since the waste heat factor for garages are 1.0, the coincidence factor is 1.0, and the HOU is assumed to be 8760</t>
  </si>
  <si>
    <t>Evergy MO West Data Tables</t>
  </si>
  <si>
    <t>Standard- Evergy MO West</t>
  </si>
  <si>
    <t>Participant Satisfaction with Standard Program (on a scale of 1 through 5, 1 being the lowest, 5 being the highest)</t>
  </si>
  <si>
    <t>Program Component</t>
  </si>
  <si>
    <t>Average Satisfaction (1-5)</t>
  </si>
  <si>
    <t>Participant Satisfaction with Evergy (on a scale of 1 through 5, 1 being the lowest, 5 being the highest)</t>
  </si>
  <si>
    <t>Overall Satisfaction with Evergy</t>
  </si>
  <si>
    <t>Participant's Willingness to Participate in Evergy Rebate Program Again (on a scale of 1 through 5, 1 being "not at all likely", 5 being "very likely")</t>
  </si>
  <si>
    <t>The program is easy to work with and understand</t>
  </si>
  <si>
    <t>When I had questions, I knew who to contact</t>
  </si>
  <si>
    <t>I had enough information about measure eligibility and rebates to make decisions about which equipment to install.</t>
  </si>
  <si>
    <t>Business Energy Savings Program - Custom: Data Tables</t>
  </si>
  <si>
    <t>Evergy Metro Program Savings Summary - Program to Date</t>
  </si>
  <si>
    <t>Total Number of Projects</t>
  </si>
  <si>
    <t>Air Conditioning and Heating</t>
  </si>
  <si>
    <t>Appliances</t>
  </si>
  <si>
    <t>Lighting System Upgrades</t>
  </si>
  <si>
    <t>Miscellaneous</t>
  </si>
  <si>
    <t xml:space="preserve">End-of-Year Population and Sample Sizes </t>
  </si>
  <si>
    <t>Stratum</t>
  </si>
  <si>
    <t>Reported Peak Demand Savings (kW)</t>
  </si>
  <si>
    <t>Projects in Sample</t>
  </si>
  <si>
    <t>Certainty</t>
  </si>
  <si>
    <t>Large</t>
  </si>
  <si>
    <t>Small</t>
  </si>
  <si>
    <t>Source: C&amp;I Custom Rebate Program Tracking Database and Guidehouse analysis</t>
  </si>
  <si>
    <t>Note: Large projects account for at least 75% of total energy savings while total energy savings of all small projects are no more than 25%.</t>
  </si>
  <si>
    <t>Evergy Metro - Energy Impacts at the Customer Meter For Sampled Projects</t>
  </si>
  <si>
    <t>Total Reported Energy Savings (kWh)</t>
  </si>
  <si>
    <t>Total Verified Energy Savings (kWh)</t>
  </si>
  <si>
    <t>Energy RR</t>
  </si>
  <si>
    <t>Relative Precision at 90% Confidence (one-tailed)</t>
  </si>
  <si>
    <t>Evergy Metro - Coincident Demand Impacts at Customer Meter For Sampled Projects</t>
  </si>
  <si>
    <t>Total Reported Coincident Demand Savings (kW)</t>
  </si>
  <si>
    <t>Total Verified Coincident Demand Savings (kW)</t>
  </si>
  <si>
    <t>Coincident Demand RR</t>
  </si>
  <si>
    <t>Evergy MO West - Energy Impacts at the Customer Meter For Sampled Projects</t>
  </si>
  <si>
    <t>Evergy MO West - Coincident Demand Impacts at Customer Meter For Sampled Projects</t>
  </si>
  <si>
    <t xml:space="preserve">Project-Level Energy and Demand Savings and RRs </t>
  </si>
  <si>
    <t>Premise ID</t>
  </si>
  <si>
    <t>Project ID(s)</t>
  </si>
  <si>
    <t>Reported kWh</t>
  </si>
  <si>
    <t>Verified kWh</t>
  </si>
  <si>
    <t>Realization Rate (kWh)</t>
  </si>
  <si>
    <t>Reported kW</t>
  </si>
  <si>
    <t>Verified kW</t>
  </si>
  <si>
    <t>Realization Rate (kW)</t>
  </si>
  <si>
    <t>Project-Level Results for Sampled Projects</t>
  </si>
  <si>
    <t>Nav. Site ID</t>
  </si>
  <si>
    <t>Project Type</t>
  </si>
  <si>
    <t>Energy RR (%)</t>
  </si>
  <si>
    <t>Effect on Energy RR (%)</t>
  </si>
  <si>
    <t>Demand RR (%)</t>
  </si>
  <si>
    <t>Effect on Demand RR (%)</t>
  </si>
  <si>
    <t>Reason for Discrepancy</t>
  </si>
  <si>
    <t>Process Efficiency: Data Tables</t>
  </si>
  <si>
    <t>Data is sourced to Guidehouse analysis unless otherwise noted. The program did not report savings in PY1 for either territory. The program did not report savings in PY2 for the Evergy Metro territory.</t>
  </si>
  <si>
    <t>% of MEEIA Target Achieved</t>
  </si>
  <si>
    <t>The program did not report savings in PY1 or PY2 for the Evergy Metro territory.</t>
  </si>
  <si>
    <t>Compressed Air Leaks</t>
  </si>
  <si>
    <t>Energy Analyzer: Data Tables</t>
  </si>
  <si>
    <t>EVERGY MEEIA 3 Savings Targets</t>
  </si>
  <si>
    <t xml:space="preserve">EVERGY Metro </t>
  </si>
  <si>
    <t xml:space="preserve">kWh Savings </t>
  </si>
  <si>
    <t>PY1</t>
  </si>
  <si>
    <t>PY2</t>
  </si>
  <si>
    <t>PY3</t>
  </si>
  <si>
    <t>Business Standard</t>
  </si>
  <si>
    <t>Business Custom</t>
  </si>
  <si>
    <t>Business Process Efficiency</t>
  </si>
  <si>
    <t>Online Business Energy Audit</t>
  </si>
  <si>
    <t xml:space="preserve">kW Savings </t>
  </si>
  <si>
    <t>EVERGY MO West</t>
  </si>
  <si>
    <t>Not Sure</t>
  </si>
  <si>
    <t>Average Rating (1-5)</t>
  </si>
  <si>
    <t>Average Agreement (1-5)</t>
  </si>
  <si>
    <t>Participant's Agreement with Statements about Program Ease and Information (on a scale of 1 through 5, 1 being "Strongly disagree" and 5 being "Strongly agree")</t>
  </si>
  <si>
    <t>Every Metro Program Savings Summary - PY3</t>
  </si>
  <si>
    <t>Evergy MO West Program Savings Summary - PY3</t>
  </si>
  <si>
    <t>Evergy Metro Program Savings Summary - PY3</t>
  </si>
  <si>
    <t>&lt;&lt;&lt;&lt; Sampled Savings</t>
  </si>
  <si>
    <t>3633, 4181, 4182, 4183</t>
  </si>
  <si>
    <t>3477, 4068</t>
  </si>
  <si>
    <t>4385, 4561</t>
  </si>
  <si>
    <t>Interior LED Linear Lamp Replacing 4ft T8, T12, or T5 Lamp</t>
  </si>
  <si>
    <t>Interior T12/T8 4' 3-6 Lamp Fixture Replaced by LED Fixture</t>
  </si>
  <si>
    <t>Interior T5/T5HO 4' 3-6 Lamp Fixture Replaced by LED Fixture</t>
  </si>
  <si>
    <t>Interior T12/T8 8' 1-2 Lamp Fixture Replaced by LED Retofit Kit</t>
  </si>
  <si>
    <t>Interior LED Fixture Replacing 301-500W HID Fixture</t>
  </si>
  <si>
    <t>Interior LED Fixture Replacing &gt;850W HID Fixture</t>
  </si>
  <si>
    <t>Exterior LED Replacing HID or Fluorescent Fixture 301-500W</t>
  </si>
  <si>
    <t>Exterior LED Replacing HID or Fluorescent Fixture &gt;500W</t>
  </si>
  <si>
    <t>Parking Garage LED Fixture or Screw-Base LED Lamp Replacing HID or Fluorescent Fixture &lt;=130W</t>
  </si>
  <si>
    <t>VFD for HVAC Supply and Return Fans 1-5 HP</t>
  </si>
  <si>
    <t>VFD for HVAC Supply and Return Fans 6-15 HP</t>
  </si>
  <si>
    <t>Air-Cooled Chiller with Condenser &gt;= 150 tons</t>
  </si>
  <si>
    <t>Air-Cooled Chiller with Condenser &lt; 150 tons</t>
  </si>
  <si>
    <t>High Volume Low Speed Fans (24ft Diameter)</t>
  </si>
  <si>
    <t>Variable Speed Drive Compressor - 3 shift weekdays plus weekends</t>
  </si>
  <si>
    <t>Interior T12/T8 4' 3-6 Lamp Fixture Replaced by LED Retofit Kit</t>
  </si>
  <si>
    <t>Variable Speed Drive Compressor - 2 shift weekdays</t>
  </si>
  <si>
    <t>Packaged DX 135 - 240kbtu</t>
  </si>
  <si>
    <t>Energy Realization Rate</t>
  </si>
  <si>
    <t>Source: Guidehouse analysis PY2021</t>
  </si>
  <si>
    <t>Evaluators previously reviewed the current Trace 3D model and made minor updates to the baseline lighting based on the application-listed PPF using the Guidehouse agriculture lighting baseline methodology. Final adjustments will be trued up when this project completes in 2023</t>
  </si>
  <si>
    <t>Tracking used IECC 2012 &amp; evaluation used IECC 2018. For lighting measures TRC and TRM hours of use were different.</t>
  </si>
  <si>
    <t>The TRACE 3D Model was updated from version 4.13.207 to version 5.10.57 for the evaluator run, which did not affect the simulated lighting consumption but had a significant effect on the HVAC system due to how the modeling software handles air walls. The implementer/trade ally also simulated the model in v5 of TRACE 3D and produced nearly identical results to evaluators.</t>
  </si>
  <si>
    <t>No significant changes to algorithms</t>
  </si>
  <si>
    <t>TRC used demand factor approach and evaluators used algorithms from the TRM and applied waste heat factor of demand = 1.22 and CF of 100%</t>
  </si>
  <si>
    <t>It appears that the ex ante calculation uses a varying waste heat factor value, resulting in a differing RR value. An estimated WHFe is outlined in the ex ante tab. The ex post value uses the WFHe deemed by the IL TRM. Due to the demand RR discrepancy, it can be assumed that the WHFd and CF follows different specifications as well.</t>
  </si>
  <si>
    <t>TRC used demand factor approach and evaluators used CFs from the TRM.</t>
  </si>
  <si>
    <t>Evaluators followed the TRM methodology and were not able to do a direct comparison with the vendor assumptions.</t>
  </si>
  <si>
    <t>TRC used demand factor approach and evaluators used CFs from the TRM. TRC is also applying the 2020 demand factor instead of the 2021 demand factor</t>
  </si>
  <si>
    <t>TRC used demand factor approach and evaluators applied hotel/motel waste heat factor and 100% CF</t>
  </si>
  <si>
    <t>PY3 Energy Savings at the Customer Meter by Territory</t>
  </si>
  <si>
    <t>PY3 Demand Savings at the Customer Meter by Territory</t>
  </si>
  <si>
    <t>Energy Savings at the Customer Meter – PY3</t>
  </si>
  <si>
    <t>Coincident Demand Savings at the Customer Meter – PY3</t>
  </si>
  <si>
    <t>Source: Guidehouse survey of participants; n = 56</t>
  </si>
  <si>
    <t>Source: Based on Custom PY2021 and PY2022 NTG results</t>
  </si>
  <si>
    <t>Evaluators used the TRACE 3D v4 simulated hourly results to calculate the energy and demand savings. The slight increase in energy realization rate is possibly due to a small model software update between versions, as the evaluators made no changes to the modeling file.</t>
  </si>
  <si>
    <t>Amount of rebate (n=56)</t>
  </si>
  <si>
    <t>Time to receive the rebate (n=56)</t>
  </si>
  <si>
    <t>Requirements to participate (n=56)</t>
  </si>
  <si>
    <t>Program communications (n=56)</t>
  </si>
  <si>
    <t>Application process (n=46)</t>
  </si>
  <si>
    <t>Pre-approval process (n=10)</t>
  </si>
  <si>
    <t>Final approval process (n=10)</t>
  </si>
  <si>
    <t>Inspection process (n=1)</t>
  </si>
  <si>
    <t>Program representative (n=56)</t>
  </si>
  <si>
    <t>Installation contractor (n=56)</t>
  </si>
  <si>
    <t>Overall satisfaction (n=56)</t>
  </si>
  <si>
    <t>Source: Guidehouse survey of participants; n = varies</t>
  </si>
  <si>
    <t>Recommended Program to Others</t>
  </si>
  <si>
    <t>Participant Has Recommended the Evergy Rebate Program to Colleagues or Friends</t>
  </si>
  <si>
    <t>Yes</t>
  </si>
  <si>
    <t>No</t>
  </si>
  <si>
    <t>Willingness to Participate Again</t>
  </si>
  <si>
    <t>Verified PY3 Savings (kW)</t>
  </si>
  <si>
    <t>Verified PY3 Savings (kWh)</t>
  </si>
  <si>
    <t>N/A - Savings not claimed in PY3</t>
  </si>
  <si>
    <t>Benefit-Cost Ratios by Program and Cost Test – PY3</t>
  </si>
  <si>
    <t>Program Administrative Costs - PY3</t>
  </si>
  <si>
    <t>Discount Rate Matrix - PY3</t>
  </si>
  <si>
    <t>Benefit-Cost Ratios by Program and Cost Test – Program to Date ($2020)</t>
  </si>
  <si>
    <t>Program Administrative Costs - Program to Date ($2020)</t>
  </si>
  <si>
    <t>Total C&amp;I Sector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</si>
</sst>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0.000"/>
    <numFmt numFmtId="176" formatCode="[$-409]mmm\-yy;@"/>
    <numFmt numFmtId="177" formatCode="&quot;$&quot;#,##0"/>
    <numFmt numFmtId="178" formatCode="0.0000000"/>
    <numFmt numFmtId="179" formatCode="0.000%"/>
    <numFmt numFmtId="180" formatCode="0.00000%"/>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b/>
      <sz val="12"/>
      <color theme="4"/>
      <name val="Arial"/>
      <family val="2"/>
    </font>
    <font>
      <b/>
      <sz val="10"/>
      <color theme="0"/>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sz val="10"/>
      <name val="Arial"/>
      <family val="2"/>
    </font>
    <font>
      <b/>
      <sz val="10"/>
      <name val="Arial"/>
      <family val="2"/>
    </font>
    <font>
      <sz val="10"/>
      <color theme="0"/>
      <name val="Arial"/>
      <family val="2"/>
    </font>
    <font>
      <sz val="10"/>
      <color theme="1"/>
      <name val="Times New Roman"/>
      <family val="2"/>
    </font>
    <font>
      <sz val="10"/>
      <color rgb="FF3F3F76"/>
      <name val="Arial"/>
      <family val="2"/>
    </font>
    <font>
      <sz val="10"/>
      <name val="Arial Unicode MS"/>
      <family val="2"/>
    </font>
    <font>
      <sz val="9"/>
      <name val="Arial"/>
      <family val="2"/>
    </font>
    <font>
      <i/>
      <sz val="9"/>
      <name val="Arial"/>
      <family val="2"/>
    </font>
    <font>
      <sz val="11"/>
      <color indexed="8"/>
      <name val="Calibri"/>
      <family val="2"/>
      <scheme val="minor"/>
    </font>
    <font>
      <sz val="10"/>
      <color theme="1"/>
      <name val="Calibri"/>
      <family val="2"/>
      <scheme val="minor"/>
    </font>
    <font>
      <b/>
      <sz val="11"/>
      <color indexed="8"/>
      <name val="Calibri"/>
      <family val="2"/>
    </font>
    <font>
      <sz val="11"/>
      <color indexed="1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0"/>
      <color theme="1"/>
      <name val="Meiryo UI"/>
      <family val="2"/>
    </font>
    <font>
      <b/>
      <sz val="8"/>
      <color theme="0" tint="-0.14996795556505021"/>
      <name val="Calibri"/>
      <family val="2"/>
      <scheme val="minor"/>
    </font>
    <font>
      <b/>
      <sz val="11"/>
      <name val="Arial"/>
      <family val="2"/>
    </font>
    <font>
      <b/>
      <sz val="11"/>
      <color theme="1"/>
      <name val="Arial"/>
      <family val="2"/>
    </font>
    <font>
      <sz val="11"/>
      <name val="Arial"/>
      <family val="2"/>
    </font>
    <font>
      <b/>
      <sz val="9"/>
      <color rgb="FFFFFFFF"/>
      <name val="Arial"/>
      <family val="2"/>
    </font>
    <font>
      <b/>
      <sz val="9"/>
      <color rgb="FFF2F2F2"/>
      <name val="Arial"/>
      <family val="2"/>
    </font>
    <font>
      <u/>
      <sz val="10"/>
      <name val="Arial"/>
      <family val="2"/>
    </font>
    <font>
      <b/>
      <sz val="10"/>
      <color theme="1"/>
      <name val="Arial"/>
      <family val="2"/>
    </font>
    <font>
      <sz val="10"/>
      <color rgb="FFFF0000"/>
      <name val="Arial"/>
      <family val="2"/>
    </font>
  </fonts>
  <fills count="8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theme="5"/>
        <bgColor indexed="64"/>
      </patternFill>
    </fill>
    <fill>
      <patternFill patternType="solid">
        <fgColor rgb="FFF2F2F2"/>
        <bgColor indexed="64"/>
      </patternFill>
    </fill>
    <fill>
      <patternFill patternType="solid">
        <fgColor rgb="FFFFFFFF"/>
        <bgColor indexed="64"/>
      </patternFill>
    </fill>
    <fill>
      <patternFill patternType="solid">
        <fgColor indexed="47"/>
      </patternFill>
    </fill>
    <fill>
      <patternFill patternType="solid">
        <fgColor indexed="55"/>
      </patternFill>
    </fill>
    <fill>
      <patternFill patternType="solid">
        <fgColor indexed="43"/>
      </patternFill>
    </fill>
    <fill>
      <patternFill patternType="solid">
        <fgColor indexed="35"/>
        <bgColor indexed="64"/>
      </patternFill>
    </fill>
    <fill>
      <patternFill patternType="solid">
        <fgColor theme="6" tint="0.59999389629810485"/>
        <bgColor indexed="64"/>
      </patternFill>
    </fill>
    <fill>
      <patternFill patternType="solid">
        <fgColor rgb="FF000000"/>
        <bgColor indexed="64"/>
      </patternFill>
    </fill>
    <fill>
      <patternFill patternType="solid">
        <fgColor theme="1"/>
        <bgColor indexed="64"/>
      </patternFill>
    </fill>
    <fill>
      <patternFill patternType="solid">
        <fgColor indexed="65"/>
        <bgColor auto="1"/>
      </patternFill>
    </fill>
    <fill>
      <patternFill patternType="solid">
        <fgColor rgb="FFFFFF00"/>
        <bgColor indexed="64"/>
      </patternFill>
    </fill>
  </fills>
  <borders count="10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bottom style="medium">
        <color rgb="FFFFFFFF"/>
      </bottom>
      <diagonal/>
    </border>
    <border>
      <left/>
      <right/>
      <top style="medium">
        <color rgb="FFFFFFFF"/>
      </top>
      <bottom style="thick">
        <color rgb="FF95D600"/>
      </bottom>
      <diagonal/>
    </border>
    <border>
      <left/>
      <right/>
      <top style="thick">
        <color rgb="FF95D600"/>
      </top>
      <bottom/>
      <diagonal/>
    </border>
    <border>
      <left/>
      <right style="medium">
        <color indexed="64"/>
      </right>
      <top style="medium">
        <color rgb="FFDCDDDE"/>
      </top>
      <bottom style="medium">
        <color rgb="FFDCDDDE"/>
      </bottom>
      <diagonal/>
    </border>
    <border>
      <left/>
      <right/>
      <top style="medium">
        <color theme="5"/>
      </top>
      <bottom/>
      <diagonal/>
    </border>
    <border>
      <left style="medium">
        <color indexed="64"/>
      </left>
      <right/>
      <top/>
      <bottom/>
      <diagonal/>
    </border>
    <border>
      <left style="medium">
        <color indexed="64"/>
      </left>
      <right/>
      <top/>
      <bottom style="thick">
        <color rgb="FF95D600"/>
      </bottom>
      <diagonal/>
    </border>
    <border>
      <left/>
      <right/>
      <top style="medium">
        <color theme="4"/>
      </top>
      <bottom/>
      <diagonal/>
    </border>
    <border>
      <left/>
      <right style="medium">
        <color theme="5" tint="0.39997558519241921"/>
      </right>
      <top/>
      <bottom/>
      <diagonal/>
    </border>
    <border>
      <left style="medium">
        <color indexed="64"/>
      </left>
      <right style="medium">
        <color theme="5" tint="0.39997558519241921"/>
      </right>
      <top/>
      <bottom/>
      <diagonal/>
    </border>
    <border>
      <left style="medium">
        <color indexed="64"/>
      </left>
      <right style="medium">
        <color theme="5" tint="0.39997558519241921"/>
      </right>
      <top/>
      <bottom style="medium">
        <color theme="4"/>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right/>
      <top/>
      <bottom style="medium">
        <color theme="5"/>
      </bottom>
      <diagonal/>
    </border>
    <border>
      <left/>
      <right/>
      <top/>
      <bottom style="medium">
        <color theme="5" tint="0.39994506668294322"/>
      </bottom>
      <diagonal/>
    </border>
    <border>
      <left style="medium">
        <color theme="5" tint="0.39997558519241921"/>
      </left>
      <right/>
      <top/>
      <bottom style="medium">
        <color theme="5" tint="0.39994506668294322"/>
      </bottom>
      <diagonal/>
    </border>
    <border>
      <left/>
      <right/>
      <top/>
      <bottom style="medium">
        <color indexed="30"/>
      </bottom>
      <diagonal/>
    </border>
    <border>
      <left style="medium">
        <color theme="5" tint="0.39994506668294322"/>
      </left>
      <right/>
      <top style="medium">
        <color theme="5" tint="0.39997558519241921"/>
      </top>
      <bottom style="medium">
        <color theme="4"/>
      </bottom>
      <diagonal/>
    </border>
    <border>
      <left/>
      <right/>
      <top style="medium">
        <color rgb="FFDCDDDE"/>
      </top>
      <bottom style="medium">
        <color rgb="FFDCDDDE"/>
      </bottom>
      <diagonal/>
    </border>
    <border>
      <left/>
      <right/>
      <top/>
      <bottom style="medium">
        <color indexed="64"/>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rgb="FF95D600"/>
      </bottom>
      <diagonal/>
    </border>
    <border>
      <left/>
      <right/>
      <top style="medium">
        <color rgb="FFDCDDDE"/>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1" tint="0.499984740745262"/>
      </left>
      <right/>
      <top style="thick">
        <color rgb="FF95D600"/>
      </top>
      <bottom style="thin">
        <color theme="1" tint="0.499984740745262"/>
      </bottom>
      <diagonal/>
    </border>
    <border>
      <left/>
      <right/>
      <top style="thick">
        <color rgb="FF95D600"/>
      </top>
      <bottom style="thin">
        <color theme="1" tint="0.499984740745262"/>
      </bottom>
      <diagonal/>
    </border>
    <border>
      <left/>
      <right style="thin">
        <color theme="1" tint="0.499984740745262"/>
      </right>
      <top style="thick">
        <color rgb="FF95D600"/>
      </top>
      <bottom style="thin">
        <color theme="1" tint="0.499984740745262"/>
      </bottom>
      <diagonal/>
    </border>
    <border>
      <left/>
      <right style="medium">
        <color indexed="64"/>
      </right>
      <top style="medium">
        <color rgb="FFDCDDDE"/>
      </top>
      <bottom style="thin">
        <color indexed="64"/>
      </bottom>
      <diagonal/>
    </border>
    <border>
      <left/>
      <right style="medium">
        <color indexed="64"/>
      </right>
      <top/>
      <bottom style="thin">
        <color indexed="64"/>
      </bottom>
      <diagonal/>
    </border>
    <border>
      <left/>
      <right/>
      <top style="thick">
        <color rgb="FF95D600"/>
      </top>
      <bottom style="medium">
        <color rgb="FFDCDDDE"/>
      </bottom>
      <diagonal/>
    </border>
    <border>
      <left/>
      <right style="medium">
        <color indexed="64"/>
      </right>
      <top/>
      <bottom style="medium">
        <color indexed="64"/>
      </bottom>
      <diagonal/>
    </border>
    <border>
      <left/>
      <right/>
      <top style="thin">
        <color indexed="64"/>
      </top>
      <bottom style="double">
        <color indexed="64"/>
      </bottom>
      <diagonal/>
    </border>
    <border>
      <left style="medium">
        <color theme="5" tint="0.39997558519241921"/>
      </left>
      <right/>
      <top style="medium">
        <color theme="4"/>
      </top>
      <bottom/>
      <diagonal/>
    </border>
    <border>
      <left style="medium">
        <color theme="5" tint="0.39997558519241921"/>
      </left>
      <right/>
      <top/>
      <bottom/>
      <diagonal/>
    </border>
    <border>
      <left/>
      <right/>
      <top/>
      <bottom style="thick">
        <color rgb="FF93D500"/>
      </bottom>
      <diagonal/>
    </border>
    <border>
      <left/>
      <right style="medium">
        <color rgb="FFE5E5E5"/>
      </right>
      <top/>
      <bottom style="medium">
        <color rgb="FFE5E5E5"/>
      </bottom>
      <diagonal/>
    </border>
    <border>
      <left/>
      <right/>
      <top/>
      <bottom style="medium">
        <color rgb="FFE5E5E5"/>
      </bottom>
      <diagonal/>
    </border>
    <border>
      <left/>
      <right style="medium">
        <color rgb="FFE5E5E5"/>
      </right>
      <top/>
      <bottom style="thick">
        <color rgb="FF93D500"/>
      </bottom>
      <diagonal/>
    </border>
    <border>
      <left/>
      <right style="medium">
        <color rgb="FF7F7F7F"/>
      </right>
      <top/>
      <bottom style="medium">
        <color rgb="FFDCDDDE"/>
      </bottom>
      <diagonal/>
    </border>
    <border>
      <left/>
      <right style="medium">
        <color rgb="FF7F7F7F"/>
      </right>
      <top/>
      <bottom style="medium">
        <color indexed="64"/>
      </bottom>
      <diagonal/>
    </border>
    <border>
      <left style="medium">
        <color rgb="FFE5E5E5"/>
      </left>
      <right/>
      <top/>
      <bottom style="medium">
        <color rgb="FFE5E5E5"/>
      </bottom>
      <diagonal/>
    </border>
    <border>
      <left/>
      <right/>
      <top style="medium">
        <color rgb="FFE5E5E5"/>
      </top>
      <bottom style="thick">
        <color rgb="FF93D500"/>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rgb="FF555759"/>
      </bottom>
      <diagonal/>
    </border>
    <border>
      <left style="hair">
        <color theme="1" tint="0.34998626667073579"/>
      </left>
      <right style="hair">
        <color theme="1" tint="0.34998626667073579"/>
      </right>
      <top/>
      <bottom style="hair">
        <color theme="1" tint="0.34998626667073579"/>
      </bottom>
      <diagonal/>
    </border>
  </borders>
  <cellStyleXfs count="5415">
    <xf numFmtId="0" fontId="0" fillId="0" borderId="0"/>
    <xf numFmtId="43" fontId="10" fillId="0" borderId="0" applyFont="0" applyFill="0" applyBorder="0" applyAlignment="0" applyProtection="0"/>
    <xf numFmtId="44" fontId="10" fillId="0" borderId="0" applyFont="0" applyFill="0" applyBorder="0" applyAlignment="0" applyProtection="0"/>
    <xf numFmtId="0" fontId="22" fillId="0" borderId="0" applyNumberFormat="0" applyFill="0" applyBorder="0" applyAlignment="0" applyProtection="0">
      <alignment vertical="top"/>
      <protection locked="0"/>
    </xf>
    <xf numFmtId="0" fontId="10" fillId="0" borderId="0"/>
    <xf numFmtId="0" fontId="16" fillId="0" borderId="0"/>
    <xf numFmtId="0" fontId="15" fillId="0" borderId="0"/>
    <xf numFmtId="9" fontId="10" fillId="0" borderId="0" applyFont="0" applyFill="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4" applyNumberFormat="0" applyAlignment="0" applyProtection="0"/>
    <xf numFmtId="0" fontId="36" fillId="0" borderId="6" applyNumberFormat="0" applyFill="0" applyAlignment="0" applyProtection="0"/>
    <xf numFmtId="0" fontId="37" fillId="10" borderId="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13" borderId="0" applyNumberFormat="0" applyBorder="0" applyAlignment="0" applyProtection="0"/>
    <xf numFmtId="0" fontId="9" fillId="37" borderId="0" applyNumberFormat="0" applyBorder="0" applyAlignment="0" applyProtection="0"/>
    <xf numFmtId="0" fontId="9" fillId="17" borderId="0" applyNumberFormat="0" applyBorder="0" applyAlignment="0" applyProtection="0"/>
    <xf numFmtId="0" fontId="9" fillId="38" borderId="0" applyNumberFormat="0" applyBorder="0" applyAlignment="0" applyProtection="0"/>
    <xf numFmtId="0" fontId="9" fillId="21" borderId="0" applyNumberFormat="0" applyBorder="0" applyAlignment="0" applyProtection="0"/>
    <xf numFmtId="0" fontId="9" fillId="39" borderId="0" applyNumberFormat="0" applyBorder="0" applyAlignment="0" applyProtection="0"/>
    <xf numFmtId="0" fontId="9" fillId="25" borderId="0" applyNumberFormat="0" applyBorder="0" applyAlignment="0" applyProtection="0"/>
    <xf numFmtId="0" fontId="9" fillId="40" borderId="0" applyNumberFormat="0" applyBorder="0" applyAlignment="0" applyProtection="0"/>
    <xf numFmtId="0" fontId="9" fillId="29" borderId="0" applyNumberFormat="0" applyBorder="0" applyAlignment="0" applyProtection="0"/>
    <xf numFmtId="0" fontId="9" fillId="41" borderId="0" applyNumberFormat="0" applyBorder="0" applyAlignment="0" applyProtection="0"/>
    <xf numFmtId="0" fontId="9" fillId="14" borderId="0" applyNumberFormat="0" applyBorder="0" applyAlignment="0" applyProtection="0"/>
    <xf numFmtId="0" fontId="9" fillId="42" borderId="0" applyNumberFormat="0" applyBorder="0" applyAlignment="0" applyProtection="0"/>
    <xf numFmtId="0" fontId="9" fillId="18" borderId="0" applyNumberFormat="0" applyBorder="0" applyAlignment="0" applyProtection="0"/>
    <xf numFmtId="0" fontId="9" fillId="43" borderId="0" applyNumberFormat="0" applyBorder="0" applyAlignment="0" applyProtection="0"/>
    <xf numFmtId="0" fontId="9" fillId="22" borderId="0" applyNumberFormat="0" applyBorder="0" applyAlignment="0" applyProtection="0"/>
    <xf numFmtId="0" fontId="9" fillId="39" borderId="0" applyNumberFormat="0" applyBorder="0" applyAlignment="0" applyProtection="0"/>
    <xf numFmtId="0" fontId="9" fillId="26" borderId="0" applyNumberFormat="0" applyBorder="0" applyAlignment="0" applyProtection="0"/>
    <xf numFmtId="0" fontId="9" fillId="41" borderId="0" applyNumberFormat="0" applyBorder="0" applyAlignment="0" applyProtection="0"/>
    <xf numFmtId="0" fontId="9" fillId="30" borderId="0" applyNumberFormat="0" applyBorder="0" applyAlignment="0" applyProtection="0"/>
    <xf numFmtId="0" fontId="9" fillId="44" borderId="0" applyNumberFormat="0" applyBorder="0" applyAlignment="0" applyProtection="0"/>
    <xf numFmtId="0" fontId="9" fillId="34" borderId="0" applyNumberFormat="0" applyBorder="0" applyAlignment="0" applyProtection="0"/>
    <xf numFmtId="0" fontId="41" fillId="45" borderId="0" applyNumberFormat="0" applyBorder="0" applyAlignment="0" applyProtection="0"/>
    <xf numFmtId="0" fontId="41" fillId="15" borderId="0" applyNumberFormat="0" applyBorder="0" applyAlignment="0" applyProtection="0"/>
    <xf numFmtId="0" fontId="41" fillId="42" borderId="0" applyNumberFormat="0" applyBorder="0" applyAlignment="0" applyProtection="0"/>
    <xf numFmtId="0" fontId="41" fillId="19" borderId="0" applyNumberFormat="0" applyBorder="0" applyAlignment="0" applyProtection="0"/>
    <xf numFmtId="0" fontId="41" fillId="43" borderId="0" applyNumberFormat="0" applyBorder="0" applyAlignment="0" applyProtection="0"/>
    <xf numFmtId="0" fontId="41" fillId="23" borderId="0" applyNumberFormat="0" applyBorder="0" applyAlignment="0" applyProtection="0"/>
    <xf numFmtId="0" fontId="41" fillId="46" borderId="0" applyNumberFormat="0" applyBorder="0" applyAlignment="0" applyProtection="0"/>
    <xf numFmtId="0" fontId="41" fillId="27" borderId="0" applyNumberFormat="0" applyBorder="0" applyAlignment="0" applyProtection="0"/>
    <xf numFmtId="0" fontId="41" fillId="47" borderId="0" applyNumberFormat="0" applyBorder="0" applyAlignment="0" applyProtection="0"/>
    <xf numFmtId="0" fontId="41" fillId="31" borderId="0" applyNumberFormat="0" applyBorder="0" applyAlignment="0" applyProtection="0"/>
    <xf numFmtId="0" fontId="41" fillId="48" borderId="0" applyNumberFormat="0" applyBorder="0" applyAlignment="0" applyProtection="0"/>
    <xf numFmtId="0" fontId="41" fillId="35" borderId="0" applyNumberFormat="0" applyBorder="0" applyAlignment="0" applyProtection="0"/>
    <xf numFmtId="0" fontId="41" fillId="49" borderId="0" applyNumberFormat="0" applyBorder="0" applyAlignment="0" applyProtection="0"/>
    <xf numFmtId="0" fontId="41" fillId="12" borderId="0" applyNumberFormat="0" applyBorder="0" applyAlignment="0" applyProtection="0"/>
    <xf numFmtId="0" fontId="41" fillId="50" borderId="0" applyNumberFormat="0" applyBorder="0" applyAlignment="0" applyProtection="0"/>
    <xf numFmtId="0" fontId="41" fillId="16" borderId="0" applyNumberFormat="0" applyBorder="0" applyAlignment="0" applyProtection="0"/>
    <xf numFmtId="0" fontId="41" fillId="51" borderId="0" applyNumberFormat="0" applyBorder="0" applyAlignment="0" applyProtection="0"/>
    <xf numFmtId="0" fontId="41" fillId="20" borderId="0" applyNumberFormat="0" applyBorder="0" applyAlignment="0" applyProtection="0"/>
    <xf numFmtId="0" fontId="41" fillId="46" borderId="0" applyNumberFormat="0" applyBorder="0" applyAlignment="0" applyProtection="0"/>
    <xf numFmtId="0" fontId="41" fillId="24" borderId="0" applyNumberFormat="0" applyBorder="0" applyAlignment="0" applyProtection="0"/>
    <xf numFmtId="0" fontId="41" fillId="47" borderId="0" applyNumberFormat="0" applyBorder="0" applyAlignment="0" applyProtection="0"/>
    <xf numFmtId="0" fontId="41" fillId="28" borderId="0" applyNumberFormat="0" applyBorder="0" applyAlignment="0" applyProtection="0"/>
    <xf numFmtId="0" fontId="41" fillId="53" borderId="0" applyNumberFormat="0" applyBorder="0" applyAlignment="0" applyProtection="0"/>
    <xf numFmtId="0" fontId="41" fillId="32" borderId="0" applyNumberFormat="0" applyBorder="0" applyAlignment="0" applyProtection="0"/>
    <xf numFmtId="0" fontId="35" fillId="54" borderId="4" applyNumberFormat="0" applyAlignment="0" applyProtection="0"/>
    <xf numFmtId="0" fontId="35" fillId="9" borderId="4" applyNumberFormat="0" applyAlignment="0" applyProtection="0"/>
    <xf numFmtId="168" fontId="43" fillId="55" borderId="10">
      <alignment horizontal="right" vertical="center" indent="1"/>
    </xf>
    <xf numFmtId="168" fontId="43" fillId="55" borderId="10">
      <alignment horizontal="right" vertical="center" indent="1"/>
    </xf>
    <xf numFmtId="0" fontId="44" fillId="55" borderId="10">
      <alignment horizontal="left" vertical="center" indent="1"/>
    </xf>
    <xf numFmtId="0" fontId="10" fillId="56" borderId="11"/>
    <xf numFmtId="0" fontId="45" fillId="57" borderId="10">
      <alignment horizontal="center" vertical="center"/>
    </xf>
    <xf numFmtId="0" fontId="46" fillId="56" borderId="10">
      <alignment horizontal="center" vertical="center"/>
    </xf>
    <xf numFmtId="0" fontId="46" fillId="56" borderId="10">
      <alignment horizontal="center" vertical="center"/>
    </xf>
    <xf numFmtId="168" fontId="43" fillId="56" borderId="10">
      <alignment horizontal="right" vertical="center" indent="1"/>
    </xf>
    <xf numFmtId="0" fontId="10" fillId="56" borderId="0"/>
    <xf numFmtId="0" fontId="46" fillId="56" borderId="12">
      <alignment horizontal="left" vertical="center" indent="1"/>
    </xf>
    <xf numFmtId="0" fontId="47" fillId="56" borderId="13">
      <alignment horizontal="left" vertical="center" indent="1"/>
    </xf>
    <xf numFmtId="0" fontId="48" fillId="56" borderId="10">
      <alignment horizontal="left" vertical="center" indent="1"/>
    </xf>
    <xf numFmtId="168" fontId="43" fillId="56" borderId="10">
      <alignment horizontal="right" vertical="center" indent="1"/>
    </xf>
    <xf numFmtId="0" fontId="47" fillId="58" borderId="10">
      <alignment horizontal="left" vertical="center" indent="1"/>
    </xf>
    <xf numFmtId="0" fontId="49" fillId="57" borderId="10">
      <alignment horizontal="left" vertical="center" indent="1"/>
    </xf>
    <xf numFmtId="0" fontId="48" fillId="56" borderId="10">
      <alignment horizontal="left" vertical="center" indent="1"/>
    </xf>
    <xf numFmtId="0" fontId="44" fillId="56" borderId="10">
      <alignment horizontal="left" vertical="center" indent="1"/>
    </xf>
    <xf numFmtId="0" fontId="44" fillId="56" borderId="10">
      <alignment horizontal="left" vertical="center" wrapText="1" indent="1"/>
    </xf>
    <xf numFmtId="0" fontId="47" fillId="58" borderId="10">
      <alignment horizontal="left" vertical="center" indent="1"/>
    </xf>
    <xf numFmtId="0" fontId="47" fillId="58" borderId="10">
      <alignment horizontal="left" vertical="center" indent="1"/>
    </xf>
    <xf numFmtId="43" fontId="42" fillId="0" borderId="0" applyFont="0" applyFill="0" applyBorder="0" applyAlignment="0" applyProtection="0"/>
    <xf numFmtId="43" fontId="10"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2" fillId="0" borderId="0" applyFont="0" applyFill="0" applyBorder="0" applyAlignment="0" applyProtection="0"/>
    <xf numFmtId="43" fontId="9" fillId="0" borderId="0" applyFont="0" applyFill="0" applyBorder="0" applyAlignment="0" applyProtection="0"/>
    <xf numFmtId="44" fontId="42" fillId="0" borderId="0" applyFont="0" applyFill="0" applyBorder="0" applyAlignment="0" applyProtection="0"/>
    <xf numFmtId="44" fontId="10"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9" fillId="0" borderId="0" applyFont="0" applyFill="0" applyBorder="0" applyAlignment="0" applyProtection="0"/>
    <xf numFmtId="44" fontId="4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50" fillId="0" borderId="0" applyFont="0" applyFill="0" applyBorder="0" applyAlignment="0" applyProtection="0"/>
    <xf numFmtId="0" fontId="52" fillId="0" borderId="0" applyNumberFormat="0" applyFill="0" applyBorder="0" applyAlignment="0" applyProtection="0">
      <alignment vertical="top"/>
      <protection locked="0"/>
    </xf>
    <xf numFmtId="0" fontId="30" fillId="38" borderId="0" applyNumberFormat="0" applyBorder="0" applyAlignment="0" applyProtection="0"/>
    <xf numFmtId="0" fontId="30" fillId="5" borderId="0" applyNumberFormat="0" applyBorder="0" applyAlignment="0" applyProtection="0"/>
    <xf numFmtId="0" fontId="53" fillId="0" borderId="14" applyNumberFormat="0" applyFill="0" applyAlignment="0" applyProtection="0"/>
    <xf numFmtId="0" fontId="27" fillId="0" borderId="1" applyNumberFormat="0" applyFill="0" applyAlignment="0" applyProtection="0"/>
    <xf numFmtId="0" fontId="54" fillId="0" borderId="15" applyNumberFormat="0" applyFill="0" applyAlignment="0" applyProtection="0"/>
    <xf numFmtId="0" fontId="28" fillId="0" borderId="2" applyNumberFormat="0" applyFill="0" applyAlignment="0" applyProtection="0"/>
    <xf numFmtId="0" fontId="55" fillId="0" borderId="16" applyNumberFormat="0" applyFill="0" applyAlignment="0" applyProtection="0"/>
    <xf numFmtId="0" fontId="29" fillId="0" borderId="3" applyNumberFormat="0" applyFill="0" applyAlignment="0" applyProtection="0"/>
    <xf numFmtId="0" fontId="55" fillId="0" borderId="0" applyNumberFormat="0" applyFill="0" applyBorder="0" applyAlignment="0" applyProtection="0"/>
    <xf numFmtId="0" fontId="29" fillId="0" borderId="0" applyNumberFormat="0" applyFill="0" applyBorder="0" applyAlignment="0" applyProtection="0"/>
    <xf numFmtId="0" fontId="56" fillId="0" borderId="0" applyNumberForma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 fillId="0" borderId="0"/>
    <xf numFmtId="0" fontId="50"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50" fillId="0" borderId="0"/>
    <xf numFmtId="0" fontId="10" fillId="0" borderId="0"/>
    <xf numFmtId="0" fontId="10" fillId="0" borderId="0"/>
    <xf numFmtId="0" fontId="9" fillId="0" borderId="0"/>
    <xf numFmtId="0" fontId="9" fillId="0" borderId="0"/>
    <xf numFmtId="0" fontId="9" fillId="0" borderId="0"/>
    <xf numFmtId="0" fontId="42" fillId="52" borderId="8" applyNumberFormat="0" applyFont="0" applyAlignment="0" applyProtection="0"/>
    <xf numFmtId="0" fontId="9" fillId="11" borderId="8" applyNumberFormat="0" applyFont="0" applyAlignment="0" applyProtection="0"/>
    <xf numFmtId="0" fontId="34" fillId="54" borderId="5" applyNumberFormat="0" applyAlignment="0" applyProtection="0"/>
    <xf numFmtId="0" fontId="34" fillId="9" borderId="5" applyNumberFormat="0" applyAlignment="0" applyProtection="0"/>
    <xf numFmtId="9" fontId="42" fillId="0" borderId="0" applyFont="0" applyFill="0" applyBorder="0" applyAlignment="0" applyProtection="0"/>
    <xf numFmtId="9" fontId="10" fillId="0" borderId="0" applyFont="0" applyFill="0" applyBorder="0" applyAlignment="0" applyProtection="0"/>
    <xf numFmtId="9" fontId="42"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0" fontId="57" fillId="0" borderId="0" applyNumberFormat="0" applyFill="0" applyBorder="0" applyAlignment="0" applyProtection="0"/>
    <xf numFmtId="0" fontId="26" fillId="0" borderId="0" applyNumberFormat="0" applyFill="0" applyBorder="0" applyAlignment="0" applyProtection="0"/>
    <xf numFmtId="0" fontId="40" fillId="0" borderId="17" applyNumberFormat="0" applyFill="0" applyAlignment="0" applyProtection="0"/>
    <xf numFmtId="0" fontId="40" fillId="0" borderId="9" applyNumberFormat="0" applyFill="0" applyAlignment="0" applyProtection="0"/>
    <xf numFmtId="169" fontId="51" fillId="59" borderId="0" applyNumberFormat="0" applyBorder="0">
      <protection locked="0"/>
    </xf>
    <xf numFmtId="169" fontId="51" fillId="59" borderId="0" applyNumberFormat="0" applyBorder="0">
      <protection locked="0"/>
    </xf>
    <xf numFmtId="0" fontId="8" fillId="0" borderId="0"/>
    <xf numFmtId="170" fontId="60" fillId="0" borderId="0" applyFont="0" applyFill="0" applyBorder="0" applyAlignment="0" applyProtection="0"/>
    <xf numFmtId="2" fontId="60" fillId="0" borderId="0" applyFont="0" applyFill="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3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3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38"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39"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40"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9" fontId="61" fillId="0" borderId="10" applyNumberFormat="0" applyFont="0" applyFill="0" applyBorder="0" applyProtection="0">
      <alignment horizontal="left" vertical="center" indent="2"/>
    </xf>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4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42"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43"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41"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4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49" fontId="61" fillId="0" borderId="18" applyNumberFormat="0" applyFont="0" applyFill="0" applyBorder="0" applyProtection="0">
      <alignment horizontal="left" vertical="center" indent="5"/>
    </xf>
    <xf numFmtId="4" fontId="62" fillId="0" borderId="19" applyFill="0" applyBorder="0" applyProtection="0">
      <alignment horizontal="right" vertical="center"/>
    </xf>
    <xf numFmtId="0" fontId="63" fillId="0" borderId="0"/>
    <xf numFmtId="0" fontId="64" fillId="0" borderId="0"/>
    <xf numFmtId="0" fontId="63" fillId="0" borderId="0"/>
    <xf numFmtId="0" fontId="64" fillId="0" borderId="0"/>
    <xf numFmtId="0" fontId="63" fillId="0" borderId="0"/>
    <xf numFmtId="0" fontId="6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3" fillId="0" borderId="0"/>
    <xf numFmtId="0" fontId="64" fillId="0" borderId="0"/>
    <xf numFmtId="0" fontId="63" fillId="0" borderId="0"/>
    <xf numFmtId="0" fontId="64" fillId="0" borderId="0"/>
    <xf numFmtId="44" fontId="10" fillId="0" borderId="0" applyFont="0" applyFill="0" applyBorder="0" applyAlignment="0" applyProtection="0"/>
    <xf numFmtId="44" fontId="50"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171" fontId="66" fillId="0" borderId="20" applyNumberFormat="0" applyFill="0">
      <alignment horizontal="right"/>
    </xf>
    <xf numFmtId="169" fontId="67" fillId="60" borderId="0" applyNumberFormat="0" applyBorder="0">
      <protection locked="0"/>
    </xf>
    <xf numFmtId="0" fontId="68" fillId="0" borderId="16" applyNumberFormat="0" applyFill="0" applyAlignment="0" applyProtection="0"/>
    <xf numFmtId="0" fontId="69" fillId="0" borderId="20">
      <alignment horizontal="left"/>
    </xf>
    <xf numFmtId="0" fontId="70" fillId="0" borderId="0" applyNumberFormat="0" applyFill="0" applyBorder="0" applyAlignment="0" applyProtection="0">
      <alignment vertical="top"/>
      <protection locked="0"/>
    </xf>
    <xf numFmtId="0" fontId="56" fillId="0" borderId="0" applyNumberFormat="0" applyFill="0" applyBorder="0" applyAlignment="0" applyProtection="0"/>
    <xf numFmtId="0" fontId="7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169" fontId="74" fillId="59" borderId="0" applyNumberFormat="0" applyBorder="0">
      <alignment horizontal="left"/>
      <protection locked="0"/>
    </xf>
    <xf numFmtId="0" fontId="2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169" fontId="67" fillId="61" borderId="0" applyNumberFormat="0" applyBorder="0">
      <alignment horizontal="right"/>
      <protection locked="0"/>
    </xf>
    <xf numFmtId="169" fontId="67" fillId="62" borderId="0" applyNumberFormat="0" applyBorder="0">
      <alignment horizontal="right"/>
      <protection locked="0"/>
    </xf>
    <xf numFmtId="169" fontId="76" fillId="63" borderId="0" applyNumberFormat="0" applyBorder="0">
      <alignment horizontal="right"/>
      <protection locked="0"/>
    </xf>
    <xf numFmtId="169" fontId="77" fillId="61" borderId="0" applyNumberFormat="0" applyBorder="0">
      <alignment horizontal="right"/>
      <protection locked="0"/>
    </xf>
    <xf numFmtId="169" fontId="78" fillId="61" borderId="0" applyNumberFormat="0" applyBorder="0">
      <alignment horizontal="right"/>
      <protection locked="0"/>
    </xf>
    <xf numFmtId="169" fontId="79" fillId="64" borderId="0" applyNumberFormat="0" applyBorder="0">
      <alignment horizontal="right" vertical="center"/>
      <protection locked="0"/>
    </xf>
    <xf numFmtId="172" fontId="80" fillId="0" borderId="0"/>
    <xf numFmtId="172" fontId="81" fillId="0" borderId="0"/>
    <xf numFmtId="173" fontId="66" fillId="0" borderId="0"/>
    <xf numFmtId="173" fontId="66" fillId="0" borderId="0"/>
    <xf numFmtId="173" fontId="82" fillId="0" borderId="0"/>
    <xf numFmtId="173" fontId="82" fillId="0" borderId="0"/>
    <xf numFmtId="173" fontId="83" fillId="0" borderId="0"/>
    <xf numFmtId="173" fontId="66" fillId="0" borderId="0"/>
    <xf numFmtId="173" fontId="8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4" fillId="0" borderId="0"/>
    <xf numFmtId="0" fontId="8" fillId="0" borderId="0"/>
    <xf numFmtId="37" fontId="85" fillId="0" borderId="0"/>
    <xf numFmtId="0" fontId="59" fillId="0" borderId="0"/>
    <xf numFmtId="37" fontId="85"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59"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58" fillId="0" borderId="0"/>
    <xf numFmtId="0" fontId="8" fillId="0" borderId="0"/>
    <xf numFmtId="0" fontId="10" fillId="0" borderId="0"/>
    <xf numFmtId="0" fontId="10" fillId="0" borderId="0"/>
    <xf numFmtId="0" fontId="8" fillId="0" borderId="0"/>
    <xf numFmtId="0" fontId="8" fillId="0" borderId="0"/>
    <xf numFmtId="169" fontId="86" fillId="0" borderId="0" applyBorder="0"/>
    <xf numFmtId="0" fontId="8" fillId="0" borderId="0"/>
    <xf numFmtId="0" fontId="8"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65" fillId="0" borderId="0"/>
    <xf numFmtId="0" fontId="10" fillId="0" borderId="0"/>
    <xf numFmtId="0" fontId="59" fillId="0" borderId="0"/>
    <xf numFmtId="0" fontId="87" fillId="0" borderId="0"/>
    <xf numFmtId="0" fontId="10" fillId="0" borderId="0"/>
    <xf numFmtId="174" fontId="10" fillId="0" borderId="0"/>
    <xf numFmtId="0" fontId="8" fillId="0" borderId="0"/>
    <xf numFmtId="0" fontId="8" fillId="0" borderId="0"/>
    <xf numFmtId="0" fontId="10" fillId="0" borderId="0"/>
    <xf numFmtId="0" fontId="65" fillId="0" borderId="0"/>
    <xf numFmtId="0" fontId="10" fillId="0" borderId="0"/>
    <xf numFmtId="0" fontId="8" fillId="0" borderId="0"/>
    <xf numFmtId="0" fontId="8" fillId="0" borderId="0"/>
    <xf numFmtId="0" fontId="8" fillId="0" borderId="0"/>
    <xf numFmtId="0" fontId="8" fillId="0" borderId="0"/>
    <xf numFmtId="0" fontId="8" fillId="0" borderId="0"/>
    <xf numFmtId="4" fontId="61" fillId="0" borderId="10" applyFill="0" applyBorder="0" applyProtection="0">
      <alignment horizontal="right" vertical="center"/>
    </xf>
    <xf numFmtId="0" fontId="88" fillId="2" borderId="0" applyNumberFormat="0" applyFont="0" applyBorder="0" applyAlignment="0" applyProtection="0"/>
    <xf numFmtId="0" fontId="89" fillId="2" borderId="0" applyNumberFormat="0" applyFont="0" applyBorder="0" applyAlignment="0" applyProtection="0"/>
    <xf numFmtId="0" fontId="8" fillId="11"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0" fontId="42" fillId="52"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9" fontId="42"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0"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4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168" fontId="90" fillId="65" borderId="21">
      <alignment vertical="center"/>
    </xf>
    <xf numFmtId="166" fontId="91" fillId="65" borderId="21">
      <alignment vertical="center"/>
    </xf>
    <xf numFmtId="168" fontId="92" fillId="66" borderId="21">
      <alignment vertical="center"/>
    </xf>
    <xf numFmtId="0" fontId="10" fillId="67" borderId="22" applyBorder="0">
      <alignment horizontal="left" vertical="center"/>
    </xf>
    <xf numFmtId="49" fontId="10" fillId="68" borderId="10">
      <alignment vertical="center" wrapText="1"/>
    </xf>
    <xf numFmtId="0" fontId="10" fillId="69" borderId="23">
      <alignment horizontal="left" vertical="center" wrapText="1"/>
    </xf>
    <xf numFmtId="0" fontId="93" fillId="70" borderId="10">
      <alignment horizontal="left" vertical="center" wrapText="1"/>
    </xf>
    <xf numFmtId="0" fontId="10" fillId="71" borderId="10">
      <alignment horizontal="left" vertical="center" wrapText="1"/>
    </xf>
    <xf numFmtId="0" fontId="10" fillId="72" borderId="10">
      <alignment horizontal="left" vertical="center" wrapText="1"/>
    </xf>
    <xf numFmtId="169" fontId="94" fillId="73" borderId="0" applyNumberFormat="0" applyBorder="0">
      <alignment horizontal="center"/>
      <protection locked="0"/>
    </xf>
    <xf numFmtId="169" fontId="51" fillId="61"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5" fillId="60" borderId="0" applyNumberFormat="0" applyBorder="0">
      <alignment horizontal="center"/>
      <protection locked="0"/>
    </xf>
    <xf numFmtId="169" fontId="95" fillId="61" borderId="0" applyNumberFormat="0" applyBorder="0">
      <alignment horizontal="left"/>
      <protection locked="0"/>
    </xf>
    <xf numFmtId="169" fontId="96" fillId="60" borderId="0" applyNumberFormat="0" applyBorder="0">
      <protection locked="0"/>
    </xf>
    <xf numFmtId="169" fontId="51" fillId="62"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7" fillId="62" borderId="0" applyNumberFormat="0" applyBorder="0">
      <alignment horizontal="left" vertical="center"/>
      <protection locked="0"/>
    </xf>
    <xf numFmtId="169" fontId="98" fillId="60" borderId="0" applyNumberFormat="0" applyBorder="0">
      <protection locked="0"/>
    </xf>
    <xf numFmtId="0" fontId="40" fillId="0" borderId="9" applyNumberFormat="0" applyFill="0" applyAlignment="0" applyProtection="0"/>
    <xf numFmtId="169" fontId="51" fillId="62" borderId="0" applyNumberFormat="0" applyBorder="0">
      <alignment horizontal="right"/>
      <protection locked="0"/>
    </xf>
    <xf numFmtId="169" fontId="99" fillId="74" borderId="0" applyNumberFormat="0" applyBorder="0">
      <protection locked="0"/>
    </xf>
    <xf numFmtId="169" fontId="100" fillId="74" borderId="0" applyNumberFormat="0" applyBorder="0">
      <protection locked="0"/>
    </xf>
    <xf numFmtId="169" fontId="51" fillId="59" borderId="0" applyNumberFormat="0" applyBorder="0">
      <protection locked="0"/>
    </xf>
    <xf numFmtId="169" fontId="51" fillId="61" borderId="0" applyNumberFormat="0" applyBorder="0">
      <protection locked="0"/>
    </xf>
    <xf numFmtId="169" fontId="51" fillId="61" borderId="0" applyNumberFormat="0" applyBorder="0">
      <protection locked="0"/>
    </xf>
    <xf numFmtId="169" fontId="101" fillId="75" borderId="0" applyNumberFormat="0" applyBorder="0">
      <protection locked="0"/>
    </xf>
    <xf numFmtId="0" fontId="7" fillId="0" borderId="0"/>
    <xf numFmtId="0" fontId="6" fillId="3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9" fontId="6" fillId="0" borderId="0" applyFont="0" applyFill="0" applyBorder="0" applyAlignment="0" applyProtection="0"/>
    <xf numFmtId="0" fontId="6" fillId="0" borderId="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9" fillId="0" borderId="0"/>
    <xf numFmtId="0" fontId="59" fillId="0" borderId="0"/>
    <xf numFmtId="43" fontId="59" fillId="0" borderId="0" applyFont="0" applyFill="0" applyBorder="0" applyAlignment="0" applyProtection="0"/>
    <xf numFmtId="0" fontId="10" fillId="0" borderId="0"/>
    <xf numFmtId="0" fontId="10"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0" fillId="0" borderId="0"/>
    <xf numFmtId="0" fontId="55"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10" fillId="0" borderId="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8"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10" fillId="0" borderId="0" applyFont="0" applyFill="0" applyBorder="0" applyAlignment="0" applyProtection="0"/>
    <xf numFmtId="0" fontId="10" fillId="0" borderId="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0" fillId="0" borderId="54"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0" fillId="65" borderId="55">
      <alignment vertical="center"/>
    </xf>
    <xf numFmtId="166" fontId="91" fillId="65" borderId="55">
      <alignment vertical="center"/>
    </xf>
    <xf numFmtId="168" fontId="92" fillId="66" borderId="55">
      <alignment vertical="center"/>
    </xf>
    <xf numFmtId="0" fontId="4" fillId="0" borderId="0"/>
    <xf numFmtId="43" fontId="59" fillId="0" borderId="0" applyFont="0" applyFill="0" applyBorder="0" applyAlignment="0" applyProtection="0"/>
    <xf numFmtId="44" fontId="59" fillId="0" borderId="0" applyFont="0" applyFill="0" applyBorder="0" applyAlignment="0" applyProtection="0"/>
    <xf numFmtId="9" fontId="113" fillId="0" borderId="0" applyFont="0" applyFill="0" applyBorder="0" applyAlignment="0" applyProtection="0"/>
    <xf numFmtId="176" fontId="113" fillId="0" borderId="0"/>
    <xf numFmtId="44" fontId="113" fillId="0" borderId="0" applyFont="0" applyFill="0" applyBorder="0" applyAlignment="0" applyProtection="0"/>
    <xf numFmtId="43" fontId="113" fillId="0" borderId="0" applyFont="0" applyFill="0" applyBorder="0" applyAlignment="0" applyProtection="0"/>
    <xf numFmtId="0" fontId="114" fillId="8" borderId="4" applyNumberFormat="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12" fillId="35" borderId="0" applyNumberFormat="0" applyBorder="0" applyAlignment="0" applyProtection="0"/>
    <xf numFmtId="0" fontId="59" fillId="34" borderId="0" applyNumberFormat="0" applyBorder="0" applyAlignment="0" applyProtection="0"/>
    <xf numFmtId="0" fontId="115"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9" fontId="4"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9" fontId="61" fillId="0" borderId="58" applyNumberFormat="0" applyFont="0" applyFill="0" applyBorder="0" applyProtection="0">
      <alignment horizontal="left" vertical="center" indent="5"/>
    </xf>
    <xf numFmtId="0" fontId="48" fillId="56" borderId="56">
      <alignment horizontal="left" vertical="center" indent="1"/>
    </xf>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0" fillId="0" borderId="57"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4" fillId="56" borderId="56">
      <alignment horizontal="left" vertical="center" wrapText="1" indent="1"/>
    </xf>
    <xf numFmtId="0" fontId="48" fillId="56" borderId="56">
      <alignment horizontal="left" vertical="center" indent="1"/>
    </xf>
    <xf numFmtId="43" fontId="4" fillId="0" borderId="0" applyFont="0" applyFill="0" applyBorder="0" applyAlignment="0" applyProtection="0"/>
    <xf numFmtId="0" fontId="46" fillId="56" borderId="56">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46" fillId="56" borderId="56">
      <alignment horizontal="center" vertical="center"/>
    </xf>
    <xf numFmtId="43" fontId="4" fillId="0" borderId="0" applyFont="0" applyFill="0" applyBorder="0" applyAlignment="0" applyProtection="0"/>
    <xf numFmtId="0" fontId="44" fillId="55" borderId="56">
      <alignment horizontal="left" vertical="center" indent="1"/>
    </xf>
    <xf numFmtId="168" fontId="43" fillId="55" borderId="56">
      <alignment horizontal="righ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 fontId="61" fillId="0" borderId="56" applyFill="0" applyBorder="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9" fontId="61" fillId="0" borderId="56" applyNumberFormat="0" applyFont="0" applyFill="0" applyBorder="0" applyProtection="0">
      <alignment horizontal="left" vertical="center" indent="2"/>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4" fillId="56" borderId="56">
      <alignment horizontal="left" vertical="center" indent="1"/>
    </xf>
    <xf numFmtId="0" fontId="45" fillId="57" borderId="56">
      <alignment horizontal="center" vertical="center"/>
    </xf>
    <xf numFmtId="168" fontId="43" fillId="56" borderId="56">
      <alignment horizontal="right" vertical="center" indent="1"/>
    </xf>
    <xf numFmtId="0" fontId="4" fillId="0" borderId="0"/>
    <xf numFmtId="0" fontId="49" fillId="57" borderId="56">
      <alignment horizontal="left" vertical="center" indent="1"/>
    </xf>
    <xf numFmtId="0" fontId="47" fillId="58" borderId="56">
      <alignment horizontal="left" vertical="center" indent="1"/>
    </xf>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7" fillId="58" borderId="56">
      <alignment horizontal="left" vertical="center" indent="1"/>
    </xf>
    <xf numFmtId="168" fontId="90" fillId="65" borderId="59">
      <alignment vertical="center"/>
    </xf>
    <xf numFmtId="166" fontId="91" fillId="65" borderId="59">
      <alignment vertical="center"/>
    </xf>
    <xf numFmtId="168" fontId="92" fillId="66" borderId="59">
      <alignment vertical="center"/>
    </xf>
    <xf numFmtId="49" fontId="10" fillId="68" borderId="56">
      <alignment vertical="center" wrapText="1"/>
    </xf>
    <xf numFmtId="0" fontId="10" fillId="69" borderId="61">
      <alignment horizontal="left" vertical="center" wrapText="1"/>
    </xf>
    <xf numFmtId="0" fontId="93" fillId="70" borderId="56">
      <alignment horizontal="left" vertical="center" wrapText="1"/>
    </xf>
    <xf numFmtId="0" fontId="10" fillId="72" borderId="56">
      <alignment horizontal="left" vertical="center" wrapText="1"/>
    </xf>
    <xf numFmtId="0" fontId="10" fillId="0" borderId="0"/>
    <xf numFmtId="168" fontId="43" fillId="55" borderId="56">
      <alignment horizontal="right" vertical="center" indent="1"/>
    </xf>
    <xf numFmtId="168" fontId="43" fillId="56" borderId="56">
      <alignment horizontal="right" vertical="center" indent="1"/>
    </xf>
    <xf numFmtId="0" fontId="47" fillId="58" borderId="56">
      <alignment horizontal="left" vertical="center" indent="1"/>
    </xf>
    <xf numFmtId="0" fontId="10" fillId="71" borderId="56">
      <alignment horizontal="left" vertical="center" wrapText="1"/>
    </xf>
    <xf numFmtId="0" fontId="10" fillId="67" borderId="60" applyBorder="0">
      <alignment horizontal="left" vertical="center"/>
    </xf>
    <xf numFmtId="0" fontId="59" fillId="0" borderId="0"/>
    <xf numFmtId="43" fontId="59" fillId="0" borderId="0" applyFont="0" applyFill="0" applyBorder="0" applyAlignment="0" applyProtection="0"/>
    <xf numFmtId="0" fontId="59" fillId="0" borderId="0"/>
    <xf numFmtId="43" fontId="59"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60" fillId="0" borderId="0"/>
    <xf numFmtId="43" fontId="10"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6" fontId="91" fillId="65" borderId="73">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166" fontId="91" fillId="65" borderId="73">
      <alignment vertical="center"/>
    </xf>
    <xf numFmtId="0" fontId="45" fillId="57" borderId="70">
      <alignment horizontal="center" vertical="center"/>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8" fontId="90" fillId="65" borderId="73">
      <alignment vertical="center"/>
    </xf>
    <xf numFmtId="0" fontId="10" fillId="67" borderId="74" applyBorder="0">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10" fillId="72" borderId="70">
      <alignment horizontal="left" vertical="center" wrapText="1"/>
    </xf>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6" fontId="91" fillId="65" borderId="67">
      <alignment vertical="center"/>
    </xf>
    <xf numFmtId="0" fontId="48" fillId="56" borderId="7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91" fillId="65" borderId="67">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56" borderId="64">
      <alignment horizontal="left" vertical="center" wrapText="1" indent="1"/>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0" fillId="0" borderId="65" applyNumberFormat="0" applyFill="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91" fillId="65" borderId="73">
      <alignmen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2" fillId="66" borderId="73">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59">
      <alignment vertical="center"/>
    </xf>
    <xf numFmtId="166" fontId="91" fillId="65" borderId="59">
      <alignment vertical="center"/>
    </xf>
    <xf numFmtId="168" fontId="92" fillId="66" borderId="59">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0" fillId="65" borderId="59">
      <alignment vertical="center"/>
    </xf>
    <xf numFmtId="166" fontId="91" fillId="65" borderId="59">
      <alignment vertical="center"/>
    </xf>
    <xf numFmtId="168" fontId="92" fillId="66" borderId="59">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59">
      <alignment vertical="center"/>
    </xf>
    <xf numFmtId="166" fontId="91" fillId="65" borderId="59">
      <alignment vertical="center"/>
    </xf>
    <xf numFmtId="168" fontId="92" fillId="66" borderId="59">
      <alignment vertical="center"/>
    </xf>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56" borderId="7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59">
      <alignment vertical="center"/>
    </xf>
    <xf numFmtId="166" fontId="91" fillId="65" borderId="59">
      <alignment vertical="center"/>
    </xf>
    <xf numFmtId="168" fontId="92" fillId="66" borderId="59">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9" fontId="61" fillId="0" borderId="58" applyNumberFormat="0" applyFont="0" applyFill="0" applyBorder="0" applyProtection="0">
      <alignment horizontal="left" vertical="center" indent="5"/>
    </xf>
    <xf numFmtId="0" fontId="48" fillId="56" borderId="56">
      <alignment horizontal="left" vertical="center" indent="1"/>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4" fillId="56" borderId="56">
      <alignment horizontal="left" vertical="center" wrapText="1" indent="1"/>
    </xf>
    <xf numFmtId="0" fontId="48" fillId="56" borderId="56">
      <alignment horizontal="left" vertical="center" indent="1"/>
    </xf>
    <xf numFmtId="43" fontId="2" fillId="0" borderId="0" applyFont="0" applyFill="0" applyBorder="0" applyAlignment="0" applyProtection="0"/>
    <xf numFmtId="0" fontId="46" fillId="56" borderId="56">
      <alignment horizontal="center" vertical="center"/>
    </xf>
    <xf numFmtId="43" fontId="2" fillId="0" borderId="0" applyFont="0" applyFill="0" applyBorder="0" applyAlignment="0" applyProtection="0"/>
    <xf numFmtId="43" fontId="2" fillId="0" borderId="0" applyFont="0" applyFill="0" applyBorder="0" applyAlignment="0" applyProtection="0"/>
    <xf numFmtId="0" fontId="46" fillId="56" borderId="56">
      <alignment horizontal="center" vertical="center"/>
    </xf>
    <xf numFmtId="43" fontId="2" fillId="0" borderId="0" applyFont="0" applyFill="0" applyBorder="0" applyAlignment="0" applyProtection="0"/>
    <xf numFmtId="0" fontId="44" fillId="55" borderId="56">
      <alignment horizontal="left" vertical="center" indent="1"/>
    </xf>
    <xf numFmtId="168" fontId="43" fillId="55" borderId="56">
      <alignment horizontal="righ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 fontId="61" fillId="0" borderId="56" applyFill="0" applyBorder="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9" fontId="61" fillId="0" borderId="56" applyNumberFormat="0" applyFont="0" applyFill="0" applyBorder="0" applyProtection="0">
      <alignment horizontal="left" vertical="center" indent="2"/>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56" borderId="56">
      <alignment horizontal="left" vertical="center" indent="1"/>
    </xf>
    <xf numFmtId="0" fontId="45" fillId="57" borderId="56">
      <alignment horizontal="center" vertical="center"/>
    </xf>
    <xf numFmtId="168" fontId="43" fillId="56" borderId="56">
      <alignment horizontal="right" vertical="center" indent="1"/>
    </xf>
    <xf numFmtId="0" fontId="2" fillId="0" borderId="0"/>
    <xf numFmtId="0" fontId="49" fillId="57" borderId="56">
      <alignment horizontal="left" vertical="center" indent="1"/>
    </xf>
    <xf numFmtId="0" fontId="47" fillId="58" borderId="56">
      <alignment horizontal="left" vertical="center" indent="1"/>
    </xf>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7" fillId="58" borderId="56">
      <alignment horizontal="left" vertical="center" indent="1"/>
    </xf>
    <xf numFmtId="168" fontId="90" fillId="65" borderId="59">
      <alignment vertical="center"/>
    </xf>
    <xf numFmtId="166" fontId="91" fillId="65" borderId="59">
      <alignment vertical="center"/>
    </xf>
    <xf numFmtId="168" fontId="92" fillId="66" borderId="59">
      <alignment vertical="center"/>
    </xf>
    <xf numFmtId="49" fontId="10" fillId="68" borderId="56">
      <alignment vertical="center" wrapText="1"/>
    </xf>
    <xf numFmtId="0" fontId="10" fillId="69" borderId="61">
      <alignment horizontal="left" vertical="center" wrapText="1"/>
    </xf>
    <xf numFmtId="0" fontId="93" fillId="70" borderId="56">
      <alignment horizontal="left" vertical="center" wrapText="1"/>
    </xf>
    <xf numFmtId="0" fontId="10" fillId="72" borderId="56">
      <alignment horizontal="left" vertical="center" wrapText="1"/>
    </xf>
    <xf numFmtId="168" fontId="43" fillId="55" borderId="56">
      <alignment horizontal="right" vertical="center" indent="1"/>
    </xf>
    <xf numFmtId="168" fontId="43" fillId="56" borderId="56">
      <alignment horizontal="right" vertical="center" indent="1"/>
    </xf>
    <xf numFmtId="0" fontId="47" fillId="58" borderId="56">
      <alignment horizontal="left" vertical="center" indent="1"/>
    </xf>
    <xf numFmtId="0" fontId="10" fillId="71" borderId="56">
      <alignment horizontal="left" vertical="center" wrapText="1"/>
    </xf>
    <xf numFmtId="0" fontId="10" fillId="67" borderId="60" applyBorder="0">
      <alignment horizontal="left" vertical="center"/>
    </xf>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0" fillId="0" borderId="0"/>
    <xf numFmtId="0" fontId="10" fillId="0" borderId="0"/>
    <xf numFmtId="0" fontId="10" fillId="0" borderId="0"/>
    <xf numFmtId="43" fontId="10"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49" fillId="57" borderId="70">
      <alignment horizontal="left" vertical="center" indent="1"/>
    </xf>
    <xf numFmtId="0" fontId="10" fillId="69" borderId="69">
      <alignment horizontal="left" vertical="center" wrapText="1"/>
    </xf>
    <xf numFmtId="49" fontId="10" fillId="68" borderId="64">
      <alignment vertical="center" wrapText="1"/>
    </xf>
    <xf numFmtId="168" fontId="92" fillId="66" borderId="67">
      <alignment vertical="center"/>
    </xf>
    <xf numFmtId="0" fontId="10" fillId="69" borderId="75">
      <alignment horizontal="left" vertical="center" wrapText="1"/>
    </xf>
    <xf numFmtId="0" fontId="10" fillId="72" borderId="64">
      <alignment horizontal="left" vertical="center" wrapText="1"/>
    </xf>
    <xf numFmtId="168" fontId="90" fillId="65" borderId="73">
      <alignment vertical="center"/>
    </xf>
    <xf numFmtId="49" fontId="61" fillId="0" borderId="66" applyNumberFormat="0" applyFont="0" applyFill="0" applyBorder="0" applyProtection="0">
      <alignment horizontal="left" vertical="center" indent="5"/>
    </xf>
    <xf numFmtId="168" fontId="43" fillId="56" borderId="64">
      <alignment horizontal="right" vertical="center" indent="1"/>
    </xf>
    <xf numFmtId="168" fontId="43" fillId="55" borderId="64">
      <alignment horizontal="right" vertical="center" indent="1"/>
    </xf>
    <xf numFmtId="0" fontId="93" fillId="70" borderId="70">
      <alignment horizontal="left" vertical="center" wrapText="1"/>
    </xf>
    <xf numFmtId="0" fontId="46" fillId="56" borderId="64">
      <alignment horizontal="center" vertical="center"/>
    </xf>
    <xf numFmtId="168" fontId="90" fillId="65" borderId="67">
      <alignment vertical="center"/>
    </xf>
    <xf numFmtId="0" fontId="40" fillId="0" borderId="71" applyNumberFormat="0" applyFill="0" applyAlignment="0" applyProtection="0"/>
    <xf numFmtId="4" fontId="61" fillId="0" borderId="70" applyFill="0" applyBorder="0" applyProtection="0">
      <alignment horizontal="right" vertical="center"/>
    </xf>
    <xf numFmtId="0" fontId="47" fillId="58" borderId="64">
      <alignment horizontal="left" vertical="center" indent="1"/>
    </xf>
    <xf numFmtId="0" fontId="10" fillId="69" borderId="75">
      <alignment horizontal="left" vertical="center" wrapText="1"/>
    </xf>
    <xf numFmtId="0" fontId="48" fillId="56" borderId="70">
      <alignment horizontal="left" vertical="center" indent="1"/>
    </xf>
    <xf numFmtId="0" fontId="10" fillId="71" borderId="64">
      <alignment horizontal="left" vertical="center" wrapText="1"/>
    </xf>
    <xf numFmtId="49" fontId="61" fillId="0" borderId="66" applyNumberFormat="0" applyFont="0" applyFill="0" applyBorder="0" applyProtection="0">
      <alignment horizontal="left" vertical="center" indent="5"/>
    </xf>
    <xf numFmtId="49" fontId="61" fillId="0" borderId="72" applyNumberFormat="0" applyFont="0" applyFill="0" applyBorder="0" applyProtection="0">
      <alignment horizontal="left" vertical="center" indent="5"/>
    </xf>
    <xf numFmtId="0" fontId="48" fillId="56" borderId="64">
      <alignment horizontal="left" vertical="center" indent="1"/>
    </xf>
    <xf numFmtId="168" fontId="43" fillId="56" borderId="64">
      <alignment horizontal="right" vertical="center" indent="1"/>
    </xf>
    <xf numFmtId="168" fontId="43" fillId="56" borderId="70">
      <alignment horizontal="right" vertical="center" indent="1"/>
    </xf>
    <xf numFmtId="0" fontId="44" fillId="55" borderId="70">
      <alignment horizontal="left" vertical="center" indent="1"/>
    </xf>
    <xf numFmtId="166" fontId="91" fillId="65" borderId="67">
      <alignment vertical="center"/>
    </xf>
    <xf numFmtId="0" fontId="46" fillId="56" borderId="70">
      <alignment horizontal="center" vertical="center"/>
    </xf>
    <xf numFmtId="168" fontId="92" fillId="66" borderId="67">
      <alignment vertical="center"/>
    </xf>
    <xf numFmtId="0" fontId="40" fillId="0" borderId="71" applyNumberFormat="0" applyFill="0" applyAlignment="0" applyProtection="0"/>
    <xf numFmtId="0" fontId="10" fillId="71" borderId="64">
      <alignment horizontal="left" vertical="center" wrapText="1"/>
    </xf>
    <xf numFmtId="0" fontId="44" fillId="56" borderId="64">
      <alignment horizontal="left" vertical="center" indent="1"/>
    </xf>
    <xf numFmtId="0" fontId="10" fillId="67" borderId="74" applyBorder="0">
      <alignment horizontal="left" vertical="center"/>
    </xf>
    <xf numFmtId="168" fontId="92" fillId="66" borderId="67">
      <alignment vertical="center"/>
    </xf>
    <xf numFmtId="0" fontId="10" fillId="72" borderId="70">
      <alignment horizontal="left" vertical="center" wrapText="1"/>
    </xf>
    <xf numFmtId="49" fontId="61" fillId="0" borderId="64" applyNumberFormat="0" applyFont="0" applyFill="0" applyBorder="0" applyProtection="0">
      <alignment horizontal="left" vertical="center" indent="2"/>
    </xf>
    <xf numFmtId="0" fontId="48" fillId="56" borderId="64">
      <alignment horizontal="left" vertical="center" indent="1"/>
    </xf>
    <xf numFmtId="0" fontId="40" fillId="0" borderId="71" applyNumberFormat="0" applyFill="0" applyAlignment="0" applyProtection="0"/>
    <xf numFmtId="0" fontId="46" fillId="56" borderId="64">
      <alignment horizontal="center" vertical="center"/>
    </xf>
    <xf numFmtId="0" fontId="48" fillId="56" borderId="64">
      <alignment horizontal="left" vertical="center" indent="1"/>
    </xf>
    <xf numFmtId="168" fontId="43" fillId="55" borderId="70">
      <alignment horizontal="right" vertical="center" indent="1"/>
    </xf>
    <xf numFmtId="0" fontId="47" fillId="58" borderId="64">
      <alignment horizontal="left" vertical="center" indent="1"/>
    </xf>
    <xf numFmtId="168" fontId="92" fillId="66" borderId="67">
      <alignment vertical="center"/>
    </xf>
    <xf numFmtId="0" fontId="44" fillId="56" borderId="64">
      <alignment horizontal="left" vertical="center" indent="1"/>
    </xf>
    <xf numFmtId="49" fontId="61" fillId="0" borderId="70" applyNumberFormat="0" applyFont="0" applyFill="0" applyBorder="0" applyProtection="0">
      <alignment horizontal="left" vertical="center" indent="2"/>
    </xf>
    <xf numFmtId="168" fontId="92" fillId="66" borderId="73">
      <alignment vertical="center"/>
    </xf>
    <xf numFmtId="168" fontId="92" fillId="66" borderId="73">
      <alignment vertical="center"/>
    </xf>
    <xf numFmtId="0" fontId="48" fillId="56" borderId="70">
      <alignment horizontal="left" vertical="center" indent="1"/>
    </xf>
    <xf numFmtId="0" fontId="93" fillId="70" borderId="64">
      <alignment horizontal="left" vertical="center" wrapText="1"/>
    </xf>
    <xf numFmtId="49" fontId="61" fillId="0" borderId="64" applyNumberFormat="0" applyFont="0" applyFill="0" applyBorder="0" applyProtection="0">
      <alignment horizontal="left" vertical="center" indent="2"/>
    </xf>
    <xf numFmtId="0" fontId="48" fillId="56" borderId="70">
      <alignment horizontal="left" vertical="center" indent="1"/>
    </xf>
    <xf numFmtId="0" fontId="47" fillId="58" borderId="70">
      <alignment horizontal="left" vertical="center" indent="1"/>
    </xf>
    <xf numFmtId="0" fontId="40" fillId="0" borderId="65" applyNumberFormat="0" applyFill="0" applyAlignment="0" applyProtection="0"/>
    <xf numFmtId="168" fontId="43" fillId="55" borderId="64">
      <alignment horizontal="right" vertical="center" indent="1"/>
    </xf>
    <xf numFmtId="49" fontId="61" fillId="0" borderId="64" applyNumberFormat="0" applyFont="0" applyFill="0" applyBorder="0" applyProtection="0">
      <alignment horizontal="left" vertical="center" indent="2"/>
    </xf>
    <xf numFmtId="0" fontId="47" fillId="58" borderId="70">
      <alignment horizontal="left" vertical="center" indent="1"/>
    </xf>
    <xf numFmtId="0" fontId="44" fillId="55" borderId="64">
      <alignment horizontal="left" vertical="center" indent="1"/>
    </xf>
    <xf numFmtId="0" fontId="48" fillId="56" borderId="64">
      <alignment horizontal="left" vertical="center" indent="1"/>
    </xf>
    <xf numFmtId="166" fontId="91" fillId="65" borderId="73">
      <alignment vertical="center"/>
    </xf>
    <xf numFmtId="0" fontId="47" fillId="58" borderId="64">
      <alignment horizontal="left" vertical="center" indent="1"/>
    </xf>
    <xf numFmtId="168" fontId="90" fillId="65" borderId="73">
      <alignment vertical="center"/>
    </xf>
    <xf numFmtId="4" fontId="61" fillId="0" borderId="70" applyFill="0" applyBorder="0" applyProtection="0">
      <alignment horizontal="right" vertical="center"/>
    </xf>
    <xf numFmtId="168" fontId="43" fillId="55" borderId="70">
      <alignment horizontal="right" vertical="center" indent="1"/>
    </xf>
    <xf numFmtId="0" fontId="46" fillId="56" borderId="70">
      <alignment horizontal="center" vertical="center"/>
    </xf>
    <xf numFmtId="168" fontId="92" fillId="66" borderId="67">
      <alignment vertical="center"/>
    </xf>
    <xf numFmtId="0" fontId="10" fillId="67" borderId="68" applyBorder="0">
      <alignment horizontal="left" vertical="center"/>
    </xf>
    <xf numFmtId="0" fontId="45" fillId="57" borderId="64">
      <alignment horizontal="center" vertical="center"/>
    </xf>
    <xf numFmtId="0" fontId="10" fillId="67" borderId="68" applyBorder="0">
      <alignment horizontal="left" vertical="center"/>
    </xf>
    <xf numFmtId="0" fontId="44" fillId="56" borderId="64">
      <alignment horizontal="left" vertical="center" indent="1"/>
    </xf>
    <xf numFmtId="0" fontId="46" fillId="56" borderId="70">
      <alignment horizontal="center" vertical="center"/>
    </xf>
    <xf numFmtId="0" fontId="40" fillId="0" borderId="71" applyNumberFormat="0" applyFill="0" applyAlignment="0" applyProtection="0"/>
    <xf numFmtId="168" fontId="90" fillId="65" borderId="67">
      <alignment vertical="center"/>
    </xf>
    <xf numFmtId="49" fontId="61" fillId="0" borderId="72" applyNumberFormat="0" applyFont="0" applyFill="0" applyBorder="0" applyProtection="0">
      <alignment horizontal="left" vertical="center" indent="5"/>
    </xf>
    <xf numFmtId="49" fontId="61" fillId="0" borderId="66" applyNumberFormat="0" applyFont="0" applyFill="0" applyBorder="0" applyProtection="0">
      <alignment horizontal="left" vertical="center" indent="5"/>
    </xf>
    <xf numFmtId="0" fontId="93" fillId="70" borderId="64">
      <alignment horizontal="left" vertical="center" wrapText="1"/>
    </xf>
    <xf numFmtId="168" fontId="90" fillId="65" borderId="67">
      <alignment vertical="center"/>
    </xf>
    <xf numFmtId="0" fontId="47" fillId="58" borderId="70">
      <alignment horizontal="left" vertical="center" indent="1"/>
    </xf>
    <xf numFmtId="168" fontId="43" fillId="55" borderId="64">
      <alignment horizontal="right" vertical="center" indent="1"/>
    </xf>
    <xf numFmtId="168" fontId="43" fillId="56" borderId="70">
      <alignment horizontal="right" vertical="center" indent="1"/>
    </xf>
    <xf numFmtId="168" fontId="43" fillId="56" borderId="64">
      <alignment horizontal="right" vertical="center" indent="1"/>
    </xf>
    <xf numFmtId="0" fontId="45" fillId="57" borderId="64">
      <alignment horizontal="center" vertical="center"/>
    </xf>
    <xf numFmtId="0" fontId="47" fillId="58" borderId="70">
      <alignment horizontal="left" vertical="center" indent="1"/>
    </xf>
    <xf numFmtId="168" fontId="90" fillId="65" borderId="67">
      <alignment vertical="center"/>
    </xf>
    <xf numFmtId="49" fontId="10" fillId="68" borderId="64">
      <alignment vertical="center" wrapText="1"/>
    </xf>
    <xf numFmtId="0" fontId="45" fillId="57" borderId="64">
      <alignment horizontal="center" vertical="center"/>
    </xf>
    <xf numFmtId="4" fontId="61" fillId="0" borderId="64" applyFill="0" applyBorder="0" applyProtection="0">
      <alignment horizontal="right" vertical="center"/>
    </xf>
    <xf numFmtId="49" fontId="61" fillId="0" borderId="72" applyNumberFormat="0" applyFont="0" applyFill="0" applyBorder="0" applyProtection="0">
      <alignment horizontal="left" vertical="center" indent="5"/>
    </xf>
    <xf numFmtId="168" fontId="43" fillId="55" borderId="70">
      <alignment horizontal="right" vertical="center" indent="1"/>
    </xf>
    <xf numFmtId="0" fontId="47" fillId="58" borderId="70">
      <alignment horizontal="left" vertical="center" indent="1"/>
    </xf>
    <xf numFmtId="0" fontId="10" fillId="72" borderId="64">
      <alignment horizontal="left" vertical="center" wrapText="1"/>
    </xf>
    <xf numFmtId="0" fontId="44" fillId="55" borderId="64">
      <alignment horizontal="left" vertical="center" indent="1"/>
    </xf>
    <xf numFmtId="168" fontId="43" fillId="56" borderId="70">
      <alignment horizontal="right" vertical="center" indent="1"/>
    </xf>
    <xf numFmtId="0" fontId="44" fillId="55" borderId="64">
      <alignment horizontal="left" vertical="center" indent="1"/>
    </xf>
    <xf numFmtId="168" fontId="43" fillId="55" borderId="64">
      <alignment horizontal="right" vertical="center" indent="1"/>
    </xf>
    <xf numFmtId="0" fontId="46" fillId="56" borderId="70">
      <alignment horizontal="center" vertical="center"/>
    </xf>
    <xf numFmtId="0" fontId="46" fillId="56" borderId="64">
      <alignment horizontal="center" vertical="center"/>
    </xf>
    <xf numFmtId="0" fontId="10" fillId="71" borderId="64">
      <alignment horizontal="left" vertical="center" wrapText="1"/>
    </xf>
    <xf numFmtId="0" fontId="44" fillId="56" borderId="70">
      <alignment horizontal="left" vertical="center" indent="1"/>
    </xf>
    <xf numFmtId="0" fontId="44" fillId="56" borderId="70">
      <alignment horizontal="left" vertical="center" wrapText="1" indent="1"/>
    </xf>
    <xf numFmtId="168" fontId="43" fillId="56" borderId="64">
      <alignment horizontal="right" vertical="center" indent="1"/>
    </xf>
    <xf numFmtId="0" fontId="40" fillId="0" borderId="71" applyNumberFormat="0" applyFill="0" applyAlignment="0" applyProtection="0"/>
    <xf numFmtId="49" fontId="10" fillId="68" borderId="64">
      <alignment vertical="center" wrapText="1"/>
    </xf>
    <xf numFmtId="0" fontId="44" fillId="56" borderId="64">
      <alignment horizontal="left" vertical="center" wrapText="1" indent="1"/>
    </xf>
    <xf numFmtId="166" fontId="91" fillId="65" borderId="67">
      <alignment vertical="center"/>
    </xf>
    <xf numFmtId="168" fontId="92" fillId="66" borderId="73">
      <alignment vertical="center"/>
    </xf>
    <xf numFmtId="4" fontId="61" fillId="0" borderId="64" applyFill="0" applyBorder="0" applyProtection="0">
      <alignment horizontal="right" vertical="center"/>
    </xf>
    <xf numFmtId="0" fontId="10" fillId="72" borderId="64">
      <alignment horizontal="left" vertical="center" wrapText="1"/>
    </xf>
    <xf numFmtId="0" fontId="49" fillId="57" borderId="64">
      <alignment horizontal="left" vertical="center" indent="1"/>
    </xf>
    <xf numFmtId="166" fontId="91" fillId="65" borderId="67">
      <alignment vertical="center"/>
    </xf>
    <xf numFmtId="0" fontId="40" fillId="0" borderId="65" applyNumberFormat="0" applyFill="0" applyAlignment="0" applyProtection="0"/>
    <xf numFmtId="0" fontId="10" fillId="71" borderId="70">
      <alignment horizontal="left" vertical="center" wrapText="1"/>
    </xf>
    <xf numFmtId="168" fontId="92" fillId="66" borderId="73">
      <alignment vertical="center"/>
    </xf>
    <xf numFmtId="168" fontId="90" fillId="65" borderId="67">
      <alignment vertical="center"/>
    </xf>
    <xf numFmtId="4" fontId="61" fillId="0" borderId="70" applyFill="0" applyBorder="0" applyProtection="0">
      <alignment horizontal="right" vertical="center"/>
    </xf>
    <xf numFmtId="168" fontId="43" fillId="56" borderId="64">
      <alignment horizontal="right" vertical="center" indent="1"/>
    </xf>
    <xf numFmtId="168" fontId="90" fillId="65" borderId="67">
      <alignment vertical="center"/>
    </xf>
    <xf numFmtId="0" fontId="47" fillId="58" borderId="64">
      <alignment horizontal="left" vertical="center" indent="1"/>
    </xf>
    <xf numFmtId="168" fontId="90" fillId="65" borderId="73">
      <alignment vertical="center"/>
    </xf>
    <xf numFmtId="0" fontId="47" fillId="58" borderId="64">
      <alignment horizontal="left" vertical="center" indent="1"/>
    </xf>
    <xf numFmtId="0" fontId="40" fillId="0" borderId="71" applyNumberFormat="0" applyFill="0" applyAlignment="0" applyProtection="0"/>
    <xf numFmtId="0" fontId="48" fillId="56" borderId="70">
      <alignment horizontal="left" vertical="center" indent="1"/>
    </xf>
    <xf numFmtId="168" fontId="92" fillId="66" borderId="73">
      <alignment vertical="center"/>
    </xf>
    <xf numFmtId="49" fontId="61" fillId="0" borderId="70" applyNumberFormat="0" applyFont="0" applyFill="0" applyBorder="0" applyProtection="0">
      <alignment horizontal="left" vertical="center" indent="2"/>
    </xf>
    <xf numFmtId="0" fontId="44" fillId="56" borderId="70">
      <alignment horizontal="left" vertical="center" wrapText="1" indent="1"/>
    </xf>
    <xf numFmtId="0" fontId="40" fillId="0" borderId="71" applyNumberFormat="0" applyFill="0" applyAlignment="0" applyProtection="0"/>
    <xf numFmtId="0" fontId="40" fillId="0" borderId="65" applyNumberFormat="0" applyFill="0" applyAlignment="0" applyProtection="0"/>
    <xf numFmtId="0" fontId="45" fillId="57" borderId="70">
      <alignment horizontal="center" vertical="center"/>
    </xf>
    <xf numFmtId="0" fontId="49" fillId="57" borderId="64">
      <alignment horizontal="left" vertical="center" indent="1"/>
    </xf>
    <xf numFmtId="0" fontId="40" fillId="0" borderId="65" applyNumberFormat="0" applyFill="0" applyAlignment="0" applyProtection="0"/>
    <xf numFmtId="0" fontId="93" fillId="70" borderId="64">
      <alignment horizontal="left" vertical="center" wrapText="1"/>
    </xf>
    <xf numFmtId="0" fontId="44" fillId="56" borderId="70">
      <alignment horizontal="left" vertical="center" wrapText="1" indent="1"/>
    </xf>
    <xf numFmtId="0" fontId="47" fillId="58" borderId="64">
      <alignment horizontal="left" vertical="center" indent="1"/>
    </xf>
    <xf numFmtId="0" fontId="46" fillId="56" borderId="64">
      <alignment horizontal="center" vertical="center"/>
    </xf>
    <xf numFmtId="0" fontId="10" fillId="69" borderId="69">
      <alignment horizontal="left" vertical="center" wrapText="1"/>
    </xf>
    <xf numFmtId="168" fontId="43" fillId="56" borderId="64">
      <alignment horizontal="right" vertical="center" indent="1"/>
    </xf>
    <xf numFmtId="0" fontId="40" fillId="0" borderId="65" applyNumberFormat="0" applyFill="0" applyAlignment="0" applyProtection="0"/>
    <xf numFmtId="168" fontId="90" fillId="65" borderId="73">
      <alignment vertical="center"/>
    </xf>
    <xf numFmtId="168" fontId="90" fillId="65" borderId="73">
      <alignment vertical="center"/>
    </xf>
    <xf numFmtId="0" fontId="46" fillId="56" borderId="70">
      <alignment horizontal="center" vertical="center"/>
    </xf>
    <xf numFmtId="0" fontId="44" fillId="55" borderId="70">
      <alignment horizontal="left" vertical="center" indent="1"/>
    </xf>
    <xf numFmtId="168" fontId="43" fillId="55" borderId="70">
      <alignment horizontal="right" vertical="center" indent="1"/>
    </xf>
    <xf numFmtId="166" fontId="91" fillId="65" borderId="73">
      <alignment vertical="center"/>
    </xf>
    <xf numFmtId="168" fontId="43" fillId="55" borderId="64">
      <alignment horizontal="right" vertical="center" indent="1"/>
    </xf>
    <xf numFmtId="168" fontId="43" fillId="55" borderId="70">
      <alignment horizontal="right" vertical="center" indent="1"/>
    </xf>
    <xf numFmtId="0" fontId="48" fillId="56" borderId="64">
      <alignment horizontal="left" vertical="center" indent="1"/>
    </xf>
    <xf numFmtId="166" fontId="91" fillId="65" borderId="73">
      <alignment vertical="center"/>
    </xf>
    <xf numFmtId="0" fontId="46" fillId="56" borderId="70">
      <alignment horizontal="center" vertical="center"/>
    </xf>
    <xf numFmtId="0" fontId="10" fillId="67" borderId="68" applyBorder="0">
      <alignment horizontal="left" vertical="center"/>
    </xf>
    <xf numFmtId="0" fontId="40" fillId="0" borderId="65" applyNumberFormat="0" applyFill="0" applyAlignment="0" applyProtection="0"/>
    <xf numFmtId="0" fontId="44" fillId="55" borderId="70">
      <alignment horizontal="left" vertical="center" indent="1"/>
    </xf>
    <xf numFmtId="0" fontId="10" fillId="69" borderId="69">
      <alignment horizontal="left" vertical="center" wrapText="1"/>
    </xf>
    <xf numFmtId="0" fontId="10" fillId="71" borderId="70">
      <alignment horizontal="left" vertical="center" wrapText="1"/>
    </xf>
    <xf numFmtId="0" fontId="47" fillId="58" borderId="64">
      <alignment horizontal="left" vertical="center" indent="1"/>
    </xf>
    <xf numFmtId="0" fontId="46" fillId="56" borderId="64">
      <alignment horizontal="center" vertical="center"/>
    </xf>
    <xf numFmtId="0" fontId="47" fillId="58" borderId="70">
      <alignment horizontal="left" vertical="center" indent="1"/>
    </xf>
    <xf numFmtId="168" fontId="92" fillId="66" borderId="67">
      <alignment vertical="center"/>
    </xf>
    <xf numFmtId="0" fontId="44" fillId="56" borderId="64">
      <alignment horizontal="left" vertical="center" wrapText="1" indent="1"/>
    </xf>
    <xf numFmtId="4" fontId="61" fillId="0" borderId="64" applyFill="0" applyBorder="0" applyProtection="0">
      <alignment horizontal="right" vertical="center"/>
    </xf>
    <xf numFmtId="0" fontId="48" fillId="56" borderId="64">
      <alignment horizontal="left" vertical="center" indent="1"/>
    </xf>
    <xf numFmtId="168" fontId="43" fillId="55" borderId="64">
      <alignment horizontal="right" vertical="center" indent="1"/>
    </xf>
    <xf numFmtId="0" fontId="47" fillId="58" borderId="64">
      <alignment horizontal="left" vertical="center" indent="1"/>
    </xf>
    <xf numFmtId="49" fontId="10" fillId="68" borderId="70">
      <alignment vertical="center" wrapText="1"/>
    </xf>
    <xf numFmtId="168" fontId="92" fillId="66" borderId="67">
      <alignment vertical="center"/>
    </xf>
    <xf numFmtId="0" fontId="48" fillId="56" borderId="70">
      <alignment horizontal="left" vertical="center" indent="1"/>
    </xf>
    <xf numFmtId="168" fontId="90" fillId="65" borderId="67">
      <alignment vertical="center"/>
    </xf>
    <xf numFmtId="0" fontId="49" fillId="57" borderId="70">
      <alignment horizontal="left" vertical="center" indent="1"/>
    </xf>
    <xf numFmtId="166" fontId="91" fillId="65" borderId="67">
      <alignment vertical="center"/>
    </xf>
    <xf numFmtId="0" fontId="47" fillId="58" borderId="64">
      <alignment horizontal="left" vertical="center" indent="1"/>
    </xf>
    <xf numFmtId="49" fontId="10" fillId="68" borderId="70">
      <alignment vertical="center" wrapText="1"/>
    </xf>
    <xf numFmtId="168" fontId="43" fillId="56" borderId="70">
      <alignment horizontal="right" vertical="center" indent="1"/>
    </xf>
    <xf numFmtId="166" fontId="91" fillId="65" borderId="67">
      <alignment vertical="center"/>
    </xf>
    <xf numFmtId="0" fontId="49" fillId="57" borderId="64">
      <alignment horizontal="left" vertical="center" indent="1"/>
    </xf>
    <xf numFmtId="0" fontId="46" fillId="56" borderId="64">
      <alignment horizontal="center" vertical="center"/>
    </xf>
    <xf numFmtId="0" fontId="93" fillId="70" borderId="70">
      <alignment horizontal="left" vertical="center" wrapText="1"/>
    </xf>
    <xf numFmtId="49" fontId="61" fillId="0" borderId="70" applyNumberFormat="0" applyFont="0" applyFill="0" applyBorder="0" applyProtection="0">
      <alignment horizontal="left" vertical="center" indent="2"/>
    </xf>
    <xf numFmtId="0" fontId="44" fillId="56" borderId="70">
      <alignment horizontal="left" vertical="center" indent="1"/>
    </xf>
    <xf numFmtId="0" fontId="45" fillId="57" borderId="70">
      <alignment horizontal="center" vertical="center"/>
    </xf>
    <xf numFmtId="168" fontId="43" fillId="56" borderId="70">
      <alignment horizontal="right" vertical="center" indent="1"/>
    </xf>
    <xf numFmtId="0" fontId="49" fillId="57" borderId="70">
      <alignment horizontal="left" vertical="center" indent="1"/>
    </xf>
    <xf numFmtId="0" fontId="47" fillId="58" borderId="70">
      <alignment horizontal="left" vertical="center" indent="1"/>
    </xf>
    <xf numFmtId="0" fontId="47" fillId="58" borderId="70">
      <alignment horizontal="left" vertical="center" indent="1"/>
    </xf>
    <xf numFmtId="168" fontId="90" fillId="65" borderId="73">
      <alignment vertical="center"/>
    </xf>
    <xf numFmtId="166" fontId="91" fillId="65" borderId="73">
      <alignment vertical="center"/>
    </xf>
    <xf numFmtId="168" fontId="92" fillId="66" borderId="73">
      <alignment vertical="center"/>
    </xf>
    <xf numFmtId="49" fontId="10" fillId="68" borderId="70">
      <alignment vertical="center" wrapText="1"/>
    </xf>
    <xf numFmtId="0" fontId="10" fillId="69" borderId="75">
      <alignment horizontal="left" vertical="center" wrapText="1"/>
    </xf>
    <xf numFmtId="0" fontId="93" fillId="70" borderId="70">
      <alignment horizontal="left" vertical="center" wrapText="1"/>
    </xf>
    <xf numFmtId="0" fontId="10" fillId="72" borderId="70">
      <alignment horizontal="left" vertical="center" wrapText="1"/>
    </xf>
    <xf numFmtId="168" fontId="43" fillId="55" borderId="70">
      <alignment horizontal="right" vertical="center" indent="1"/>
    </xf>
    <xf numFmtId="168" fontId="43" fillId="56" borderId="70">
      <alignment horizontal="right" vertical="center" indent="1"/>
    </xf>
    <xf numFmtId="0" fontId="47" fillId="58" borderId="70">
      <alignment horizontal="left" vertical="center" indent="1"/>
    </xf>
    <xf numFmtId="0" fontId="10" fillId="71" borderId="70">
      <alignment horizontal="left" vertical="center" wrapText="1"/>
    </xf>
    <xf numFmtId="0" fontId="10" fillId="67" borderId="74" applyBorder="0">
      <alignment horizontal="left" vertical="center"/>
    </xf>
    <xf numFmtId="0" fontId="118" fillId="0" borderId="0"/>
    <xf numFmtId="43" fontId="118" fillId="0" borderId="0" applyFont="0" applyFill="0" applyBorder="0" applyAlignment="0" applyProtection="0"/>
    <xf numFmtId="9" fontId="118" fillId="0" borderId="0" applyFont="0" applyFill="0" applyBorder="0" applyAlignment="0" applyProtection="0"/>
    <xf numFmtId="44" fontId="118" fillId="0" borderId="0" applyFont="0" applyFill="0" applyBorder="0" applyAlignment="0" applyProtection="0"/>
    <xf numFmtId="0" fontId="118" fillId="0" borderId="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4" fillId="9" borderId="5" applyNumberFormat="0" applyAlignment="0" applyProtection="0"/>
    <xf numFmtId="0" fontId="35" fillId="9" borderId="4" applyNumberFormat="0" applyAlignment="0" applyProtection="0"/>
    <xf numFmtId="0" fontId="40" fillId="0" borderId="9" applyNumberFormat="0" applyFill="0" applyAlignment="0" applyProtection="0"/>
    <xf numFmtId="0" fontId="4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4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4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1" fillId="32" borderId="0" applyNumberFormat="0" applyBorder="0" applyAlignment="0" applyProtection="0"/>
    <xf numFmtId="0" fontId="1" fillId="34" borderId="0" applyNumberFormat="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11" borderId="8" applyNumberFormat="0" applyFont="0" applyAlignment="0" applyProtection="0"/>
    <xf numFmtId="0" fontId="1" fillId="33"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8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39"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122" fillId="45" borderId="0" applyNumberFormat="0" applyBorder="0" applyAlignment="0" applyProtection="0"/>
    <xf numFmtId="0" fontId="122" fillId="42" borderId="0" applyNumberFormat="0" applyBorder="0" applyAlignment="0" applyProtection="0"/>
    <xf numFmtId="0" fontId="122" fillId="43" borderId="0" applyNumberFormat="0" applyBorder="0" applyAlignment="0" applyProtection="0"/>
    <xf numFmtId="0" fontId="122" fillId="46" borderId="0" applyNumberFormat="0" applyBorder="0" applyAlignment="0" applyProtection="0"/>
    <xf numFmtId="0" fontId="122" fillId="47" borderId="0" applyNumberFormat="0" applyBorder="0" applyAlignment="0" applyProtection="0"/>
    <xf numFmtId="0" fontId="122" fillId="48" borderId="0" applyNumberFormat="0" applyBorder="0" applyAlignment="0" applyProtection="0"/>
    <xf numFmtId="0" fontId="122" fillId="49" borderId="0" applyNumberFormat="0" applyBorder="0" applyAlignment="0" applyProtection="0"/>
    <xf numFmtId="0" fontId="122" fillId="50" borderId="0" applyNumberFormat="0" applyBorder="0" applyAlignment="0" applyProtection="0"/>
    <xf numFmtId="0" fontId="122" fillId="51" borderId="0" applyNumberFormat="0" applyBorder="0" applyAlignment="0" applyProtection="0"/>
    <xf numFmtId="0" fontId="122" fillId="46" borderId="0" applyNumberFormat="0" applyBorder="0" applyAlignment="0" applyProtection="0"/>
    <xf numFmtId="0" fontId="122" fillId="47" borderId="0" applyNumberFormat="0" applyBorder="0" applyAlignment="0" applyProtection="0"/>
    <xf numFmtId="0" fontId="122" fillId="53" borderId="0" applyNumberFormat="0" applyBorder="0" applyAlignment="0" applyProtection="0"/>
    <xf numFmtId="0" fontId="123" fillId="37" borderId="0" applyNumberFormat="0" applyBorder="0" applyAlignment="0" applyProtection="0"/>
    <xf numFmtId="0" fontId="124" fillId="54" borderId="78" applyNumberFormat="0" applyAlignment="0" applyProtection="0"/>
    <xf numFmtId="0" fontId="125" fillId="81" borderId="79" applyNumberFormat="0" applyAlignment="0" applyProtection="0"/>
    <xf numFmtId="43" fontId="42" fillId="0" borderId="0" applyFont="0" applyFill="0" applyBorder="0" applyAlignment="0" applyProtection="0"/>
    <xf numFmtId="0" fontId="126" fillId="0" borderId="0" applyNumberFormat="0" applyFill="0" applyBorder="0" applyAlignment="0" applyProtection="0"/>
    <xf numFmtId="0" fontId="127" fillId="38" borderId="0" applyNumberFormat="0" applyBorder="0" applyAlignment="0" applyProtection="0"/>
    <xf numFmtId="0" fontId="128" fillId="0" borderId="14" applyNumberFormat="0" applyFill="0" applyAlignment="0" applyProtection="0"/>
    <xf numFmtId="0" fontId="129" fillId="0" borderId="15" applyNumberFormat="0" applyFill="0" applyAlignment="0" applyProtection="0"/>
    <xf numFmtId="0" fontId="68" fillId="0" borderId="50" applyNumberFormat="0" applyFill="0" applyAlignment="0" applyProtection="0"/>
    <xf numFmtId="0" fontId="68" fillId="0" borderId="0" applyNumberFormat="0" applyFill="0" applyBorder="0" applyAlignment="0" applyProtection="0"/>
    <xf numFmtId="0" fontId="130" fillId="80" borderId="78" applyNumberFormat="0" applyAlignment="0" applyProtection="0"/>
    <xf numFmtId="0" fontId="131" fillId="0" borderId="80" applyNumberFormat="0" applyFill="0" applyAlignment="0" applyProtection="0"/>
    <xf numFmtId="0" fontId="132" fillId="82" borderId="0" applyNumberFormat="0" applyBorder="0" applyAlignment="0" applyProtection="0"/>
    <xf numFmtId="0" fontId="10" fillId="52" borderId="81" applyNumberFormat="0" applyFont="0" applyAlignment="0" applyProtection="0"/>
    <xf numFmtId="0" fontId="133" fillId="54" borderId="82" applyNumberFormat="0" applyAlignment="0" applyProtection="0"/>
    <xf numFmtId="0" fontId="134" fillId="0" borderId="0" applyNumberFormat="0" applyFill="0" applyBorder="0" applyAlignment="0" applyProtection="0"/>
    <xf numFmtId="0" fontId="120" fillId="0" borderId="71" applyNumberFormat="0" applyFill="0" applyAlignment="0" applyProtection="0"/>
    <xf numFmtId="0" fontId="121" fillId="0" borderId="0" applyNumberFormat="0" applyFill="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8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39"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9" fontId="10" fillId="0" borderId="0" applyFont="0" applyFill="0" applyBorder="0" applyAlignment="0" applyProtection="0"/>
    <xf numFmtId="0" fontId="120" fillId="0" borderId="71" applyNumberFormat="0" applyFill="0" applyAlignment="0" applyProtection="0"/>
    <xf numFmtId="0" fontId="121" fillId="0" borderId="0" applyNumberFormat="0" applyFill="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80" borderId="0" applyNumberFormat="0" applyBorder="0" applyAlignment="0" applyProtection="0"/>
    <xf numFmtId="0" fontId="42" fillId="8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1" fillId="0" borderId="0"/>
    <xf numFmtId="9" fontId="10" fillId="0" borderId="0" applyFont="0" applyFill="0" applyBorder="0" applyAlignment="0" applyProtection="0"/>
    <xf numFmtId="0" fontId="120" fillId="0" borderId="71" applyNumberFormat="0" applyFill="0" applyAlignment="0" applyProtection="0"/>
    <xf numFmtId="0" fontId="120" fillId="0" borderId="71" applyNumberFormat="0" applyFill="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9" fontId="10" fillId="0" borderId="0" applyFont="0" applyFill="0" applyBorder="0" applyAlignment="0" applyProtection="0"/>
    <xf numFmtId="0" fontId="119" fillId="0" borderId="0"/>
    <xf numFmtId="0" fontId="31" fillId="6" borderId="0" applyNumberFormat="0" applyBorder="0" applyAlignment="0" applyProtection="0"/>
    <xf numFmtId="0" fontId="26" fillId="0" borderId="0" applyNumberFormat="0" applyFill="0" applyBorder="0" applyAlignment="0" applyProtection="0"/>
    <xf numFmtId="0" fontId="32" fillId="7"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5" borderId="0" applyNumberFormat="0" applyBorder="0" applyAlignment="0" applyProtection="0"/>
    <xf numFmtId="0" fontId="10" fillId="0" borderId="0"/>
    <xf numFmtId="0" fontId="76" fillId="0" borderId="70" applyNumberFormat="0"/>
    <xf numFmtId="0" fontId="107" fillId="0" borderId="70" applyNumberFormat="0"/>
    <xf numFmtId="43" fontId="10" fillId="0" borderId="0" applyFont="0" applyFill="0" applyBorder="0" applyAlignment="0" applyProtection="0"/>
    <xf numFmtId="0" fontId="135" fillId="0" borderId="0"/>
    <xf numFmtId="1" fontId="136" fillId="4" borderId="0">
      <alignment horizontal="center" wrapText="1"/>
    </xf>
    <xf numFmtId="0" fontId="10" fillId="0" borderId="0"/>
    <xf numFmtId="0" fontId="58" fillId="0" borderId="0"/>
    <xf numFmtId="0" fontId="1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4" fontId="67" fillId="83" borderId="82" applyNumberFormat="0" applyProtection="0">
      <alignment horizontal="right" vertical="center"/>
    </xf>
    <xf numFmtId="0" fontId="10" fillId="0" borderId="0"/>
    <xf numFmtId="0" fontId="22" fillId="0" borderId="0" applyNumberFormat="0" applyFill="0" applyBorder="0" applyAlignment="0" applyProtection="0">
      <alignment vertical="top"/>
      <protection locked="0"/>
    </xf>
    <xf numFmtId="44" fontId="1" fillId="0" borderId="0" applyFont="0" applyFill="0" applyBorder="0" applyAlignment="0" applyProtection="0"/>
    <xf numFmtId="0" fontId="67" fillId="0" borderId="0">
      <alignment vertical="top"/>
    </xf>
    <xf numFmtId="0" fontId="1" fillId="0" borderId="0"/>
    <xf numFmtId="0" fontId="119" fillId="0" borderId="0"/>
    <xf numFmtId="0" fontId="119" fillId="0"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cellStyleXfs>
  <cellXfs count="531">
    <xf numFmtId="0" fontId="0" fillId="0" borderId="0" xfId="0"/>
    <xf numFmtId="0" fontId="10" fillId="0" borderId="0" xfId="0" applyFont="1"/>
    <xf numFmtId="0" fontId="0" fillId="0" borderId="0" xfId="0" applyAlignment="1">
      <alignment horizontal="center"/>
    </xf>
    <xf numFmtId="0" fontId="10" fillId="0" borderId="0" xfId="0" applyFont="1" applyAlignment="1">
      <alignment horizontal="center"/>
    </xf>
    <xf numFmtId="0" fontId="11" fillId="0" borderId="0" xfId="1" applyNumberFormat="1" applyFont="1"/>
    <xf numFmtId="0" fontId="11" fillId="0" borderId="0" xfId="0" applyFont="1"/>
    <xf numFmtId="164" fontId="0" fillId="0" borderId="0" xfId="0" applyNumberFormat="1"/>
    <xf numFmtId="9" fontId="12" fillId="0" borderId="0" xfId="7" applyFont="1"/>
    <xf numFmtId="164" fontId="11" fillId="0" borderId="0" xfId="0" applyNumberFormat="1" applyFont="1"/>
    <xf numFmtId="0" fontId="11" fillId="0" borderId="0" xfId="0" applyFont="1" applyAlignment="1">
      <alignment horizontal="center" wrapText="1"/>
    </xf>
    <xf numFmtId="9" fontId="0" fillId="0" borderId="0" xfId="0" applyNumberFormat="1"/>
    <xf numFmtId="164" fontId="13" fillId="0" borderId="0" xfId="0" applyNumberFormat="1" applyFont="1"/>
    <xf numFmtId="164" fontId="13" fillId="0" borderId="0" xfId="1" applyNumberFormat="1" applyFont="1"/>
    <xf numFmtId="9" fontId="11" fillId="0" borderId="0" xfId="7" applyFont="1" applyAlignment="1">
      <alignment horizontal="center"/>
    </xf>
    <xf numFmtId="166" fontId="12" fillId="0" borderId="0" xfId="7" applyNumberFormat="1" applyFont="1" applyAlignment="1">
      <alignment horizontal="center"/>
    </xf>
    <xf numFmtId="0" fontId="12" fillId="0" borderId="0" xfId="0" applyFont="1" applyAlignment="1">
      <alignment horizontal="center"/>
    </xf>
    <xf numFmtId="165" fontId="11" fillId="0" borderId="0" xfId="2" applyNumberFormat="1" applyFont="1"/>
    <xf numFmtId="0" fontId="10" fillId="3" borderId="0" xfId="5" applyFont="1" applyFill="1"/>
    <xf numFmtId="0" fontId="20" fillId="3" borderId="0" xfId="5" applyFont="1" applyFill="1"/>
    <xf numFmtId="0" fontId="21" fillId="3" borderId="0" xfId="5" applyFont="1" applyFill="1" applyAlignment="1">
      <alignment horizontal="left"/>
    </xf>
    <xf numFmtId="0" fontId="10" fillId="3" borderId="0" xfId="0" applyFont="1" applyFill="1" applyAlignment="1">
      <alignment horizontal="center"/>
    </xf>
    <xf numFmtId="0" fontId="23" fillId="3" borderId="0" xfId="5" applyFont="1" applyFill="1" applyAlignment="1">
      <alignment horizontal="left"/>
    </xf>
    <xf numFmtId="9" fontId="0" fillId="0" borderId="0" xfId="7" applyFont="1"/>
    <xf numFmtId="0" fontId="0" fillId="0" borderId="0" xfId="0" applyAlignment="1">
      <alignment horizontal="right"/>
    </xf>
    <xf numFmtId="9" fontId="0" fillId="0" borderId="0" xfId="7" applyFont="1" applyAlignment="1">
      <alignment horizontal="right"/>
    </xf>
    <xf numFmtId="164" fontId="0" fillId="0" borderId="0" xfId="0" applyNumberFormat="1" applyAlignment="1">
      <alignment horizontal="right"/>
    </xf>
    <xf numFmtId="164" fontId="11" fillId="0" borderId="0" xfId="0" applyNumberFormat="1" applyFont="1" applyAlignment="1">
      <alignment horizontal="right"/>
    </xf>
    <xf numFmtId="9" fontId="11" fillId="0" borderId="0" xfId="7" applyFont="1" applyAlignment="1">
      <alignment horizontal="right"/>
    </xf>
    <xf numFmtId="166" fontId="12" fillId="0" borderId="0" xfId="7" applyNumberFormat="1" applyFont="1" applyAlignment="1">
      <alignment horizontal="right"/>
    </xf>
    <xf numFmtId="0" fontId="12" fillId="0" borderId="0" xfId="0" applyFont="1" applyAlignment="1">
      <alignment horizontal="right"/>
    </xf>
    <xf numFmtId="0" fontId="25" fillId="0" borderId="0" xfId="0" applyFont="1"/>
    <xf numFmtId="0" fontId="10" fillId="3" borderId="0" xfId="5" applyFont="1" applyFill="1" applyAlignment="1">
      <alignment horizontal="center"/>
    </xf>
    <xf numFmtId="0" fontId="102" fillId="3" borderId="0" xfId="5" applyFont="1" applyFill="1"/>
    <xf numFmtId="0" fontId="102" fillId="3" borderId="0" xfId="5" applyFont="1" applyFill="1" applyAlignment="1">
      <alignment horizontal="center"/>
    </xf>
    <xf numFmtId="164" fontId="10" fillId="0" borderId="0" xfId="1" applyNumberFormat="1"/>
    <xf numFmtId="9" fontId="10" fillId="0" borderId="0" xfId="7"/>
    <xf numFmtId="165" fontId="10" fillId="0" borderId="0" xfId="2" applyNumberFormat="1"/>
    <xf numFmtId="166" fontId="10" fillId="0" borderId="0" xfId="7" applyNumberFormat="1" applyAlignment="1">
      <alignment horizontal="center"/>
    </xf>
    <xf numFmtId="0" fontId="14" fillId="0" borderId="0" xfId="0" applyFont="1"/>
    <xf numFmtId="3" fontId="10" fillId="0" borderId="0" xfId="0" applyNumberFormat="1" applyFont="1" applyAlignment="1">
      <alignment horizontal="center"/>
    </xf>
    <xf numFmtId="3" fontId="0" fillId="0" borderId="0" xfId="0" applyNumberFormat="1" applyAlignment="1">
      <alignment horizontal="center"/>
    </xf>
    <xf numFmtId="9" fontId="0" fillId="0" borderId="0" xfId="7" applyFont="1" applyAlignment="1">
      <alignment horizontal="center"/>
    </xf>
    <xf numFmtId="9" fontId="0" fillId="0" borderId="0" xfId="0" applyNumberFormat="1" applyAlignment="1">
      <alignment horizontal="right"/>
    </xf>
    <xf numFmtId="0" fontId="10" fillId="0" borderId="0" xfId="0" applyFont="1" applyAlignment="1">
      <alignment horizontal="right"/>
    </xf>
    <xf numFmtId="9" fontId="10" fillId="0" borderId="0" xfId="1" applyNumberFormat="1" applyAlignment="1">
      <alignment horizontal="right" vertical="center"/>
    </xf>
    <xf numFmtId="9" fontId="10" fillId="0" borderId="0" xfId="0" applyNumberFormat="1" applyFont="1" applyAlignment="1">
      <alignment horizontal="right" vertical="center"/>
    </xf>
    <xf numFmtId="9" fontId="10" fillId="0" borderId="0" xfId="2" applyNumberFormat="1" applyAlignment="1">
      <alignment horizontal="right" vertical="center"/>
    </xf>
    <xf numFmtId="0" fontId="21" fillId="77" borderId="0" xfId="5" applyFont="1" applyFill="1" applyAlignment="1">
      <alignment horizontal="left"/>
    </xf>
    <xf numFmtId="0" fontId="20" fillId="77" borderId="0" xfId="5" applyFont="1" applyFill="1"/>
    <xf numFmtId="0" fontId="10" fillId="77" borderId="0" xfId="5" applyFont="1" applyFill="1"/>
    <xf numFmtId="0" fontId="105" fillId="3" borderId="0" xfId="5" applyFont="1" applyFill="1" applyAlignment="1">
      <alignment horizontal="center"/>
    </xf>
    <xf numFmtId="0" fontId="103" fillId="3" borderId="0" xfId="5"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11" fillId="0" borderId="0" xfId="0" applyFont="1" applyAlignment="1">
      <alignment horizontal="right" vertical="center"/>
    </xf>
    <xf numFmtId="0" fontId="11" fillId="77" borderId="0" xfId="0" applyFont="1" applyFill="1"/>
    <xf numFmtId="41" fontId="0" fillId="77" borderId="0" xfId="0" applyNumberFormat="1" applyFill="1" applyAlignment="1">
      <alignment horizontal="right"/>
    </xf>
    <xf numFmtId="0" fontId="0" fillId="77" borderId="0" xfId="0" applyFill="1" applyAlignment="1">
      <alignment horizontal="right"/>
    </xf>
    <xf numFmtId="0" fontId="11" fillId="77" borderId="0" xfId="0" applyFont="1" applyFill="1" applyAlignment="1">
      <alignment horizontal="right"/>
    </xf>
    <xf numFmtId="165" fontId="12" fillId="77" borderId="0" xfId="2" applyNumberFormat="1" applyFont="1" applyFill="1" applyAlignment="1">
      <alignment horizontal="right"/>
    </xf>
    <xf numFmtId="164" fontId="0" fillId="77" borderId="0" xfId="0" applyNumberFormat="1" applyFill="1" applyAlignment="1">
      <alignment horizontal="right"/>
    </xf>
    <xf numFmtId="165" fontId="0" fillId="77" borderId="0" xfId="2" applyNumberFormat="1" applyFont="1" applyFill="1" applyAlignment="1">
      <alignment horizontal="right"/>
    </xf>
    <xf numFmtId="164" fontId="0" fillId="77" borderId="0" xfId="1" applyNumberFormat="1" applyFont="1" applyFill="1" applyAlignment="1">
      <alignment horizontal="right"/>
    </xf>
    <xf numFmtId="164" fontId="13" fillId="77" borderId="0" xfId="1" applyNumberFormat="1" applyFont="1" applyFill="1" applyAlignment="1">
      <alignment horizontal="right"/>
    </xf>
    <xf numFmtId="0" fontId="0" fillId="77" borderId="0" xfId="0" applyFill="1" applyAlignment="1">
      <alignment horizontal="right" vertical="center"/>
    </xf>
    <xf numFmtId="9" fontId="0" fillId="0" borderId="0" xfId="0" applyNumberFormat="1" applyAlignment="1">
      <alignment vertical="center"/>
    </xf>
    <xf numFmtId="0" fontId="104" fillId="0" borderId="0" xfId="1" applyNumberFormat="1" applyFont="1" applyAlignment="1">
      <alignment horizontal="center" wrapText="1"/>
    </xf>
    <xf numFmtId="0" fontId="22" fillId="0" borderId="0" xfId="3" applyAlignment="1" applyProtection="1">
      <alignment vertical="center"/>
    </xf>
    <xf numFmtId="0" fontId="0" fillId="0" borderId="34" xfId="0" applyBorder="1"/>
    <xf numFmtId="3" fontId="10" fillId="0" borderId="0" xfId="0" applyNumberFormat="1" applyFont="1" applyAlignment="1">
      <alignment horizontal="left" vertical="center" wrapText="1"/>
    </xf>
    <xf numFmtId="0" fontId="0" fillId="0" borderId="34" xfId="0" applyBorder="1" applyAlignment="1">
      <alignment horizontal="center"/>
    </xf>
    <xf numFmtId="0" fontId="0" fillId="0" borderId="34" xfId="0" applyBorder="1" applyAlignment="1">
      <alignment horizontal="right"/>
    </xf>
    <xf numFmtId="9" fontId="0" fillId="0" borderId="0" xfId="0" applyNumberFormat="1" applyAlignment="1">
      <alignment horizontal="right" vertical="center"/>
    </xf>
    <xf numFmtId="0" fontId="0" fillId="0" borderId="0" xfId="0" applyAlignment="1">
      <alignment horizontal="right" vertical="center"/>
    </xf>
    <xf numFmtId="3" fontId="11" fillId="0" borderId="0" xfId="0" applyNumberFormat="1" applyFont="1" applyAlignment="1">
      <alignment horizontal="center"/>
    </xf>
    <xf numFmtId="9" fontId="0" fillId="0" borderId="0" xfId="0" applyNumberFormat="1" applyAlignment="1">
      <alignment horizontal="center" vertical="center"/>
    </xf>
    <xf numFmtId="9" fontId="0" fillId="0" borderId="38" xfId="7" applyFont="1" applyBorder="1" applyAlignment="1">
      <alignment horizontal="center"/>
    </xf>
    <xf numFmtId="9" fontId="0" fillId="0" borderId="37" xfId="7" applyFont="1" applyBorder="1" applyAlignment="1">
      <alignment horizontal="center"/>
    </xf>
    <xf numFmtId="3" fontId="10" fillId="0" borderId="39" xfId="0" applyNumberFormat="1" applyFont="1" applyBorder="1" applyAlignment="1">
      <alignment horizontal="left" vertical="center" wrapText="1"/>
    </xf>
    <xf numFmtId="0" fontId="11" fillId="77" borderId="0" xfId="1" applyNumberFormat="1" applyFont="1" applyFill="1" applyAlignment="1">
      <alignment horizontal="center" vertical="center"/>
    </xf>
    <xf numFmtId="14" fontId="10" fillId="0" borderId="0" xfId="0" applyNumberFormat="1" applyFont="1"/>
    <xf numFmtId="166" fontId="10" fillId="0" borderId="0" xfId="7" applyNumberFormat="1" applyAlignment="1">
      <alignment horizontal="center" vertical="center" wrapText="1"/>
    </xf>
    <xf numFmtId="0" fontId="0" fillId="77" borderId="0" xfId="0" applyFill="1"/>
    <xf numFmtId="38" fontId="0" fillId="0" borderId="0" xfId="0" applyNumberFormat="1"/>
    <xf numFmtId="167" fontId="10" fillId="0" borderId="0" xfId="2" applyNumberFormat="1"/>
    <xf numFmtId="0" fontId="10" fillId="0" borderId="0" xfId="0" quotePrefix="1" applyFont="1" applyAlignment="1">
      <alignment horizontal="right" vertical="center"/>
    </xf>
    <xf numFmtId="0" fontId="110" fillId="0" borderId="0" xfId="0" applyFont="1" applyAlignment="1">
      <alignment horizontal="center" vertical="center"/>
    </xf>
    <xf numFmtId="0" fontId="110" fillId="0" borderId="0" xfId="0" applyFont="1" applyAlignment="1">
      <alignment horizontal="right" vertical="center"/>
    </xf>
    <xf numFmtId="0" fontId="110" fillId="77" borderId="0" xfId="0" applyFont="1" applyFill="1" applyAlignment="1">
      <alignment horizontal="right" vertical="center"/>
    </xf>
    <xf numFmtId="9" fontId="10" fillId="0" borderId="0" xfId="7" applyAlignment="1">
      <alignment horizontal="center" vertical="center"/>
    </xf>
    <xf numFmtId="2" fontId="10" fillId="0" borderId="0" xfId="0" applyNumberFormat="1" applyFont="1" applyAlignment="1">
      <alignment horizontal="center" vertical="center" wrapText="1"/>
    </xf>
    <xf numFmtId="0" fontId="10" fillId="0" borderId="0" xfId="0" applyFont="1" applyAlignment="1">
      <alignment horizontal="center" vertical="center"/>
    </xf>
    <xf numFmtId="9" fontId="10" fillId="0" borderId="33" xfId="7" applyBorder="1" applyAlignment="1">
      <alignment horizontal="center" vertical="center" wrapText="1"/>
    </xf>
    <xf numFmtId="9" fontId="10" fillId="0" borderId="25" xfId="7" applyBorder="1" applyAlignment="1">
      <alignment horizontal="center" vertical="center" wrapText="1"/>
    </xf>
    <xf numFmtId="9" fontId="10" fillId="0" borderId="28" xfId="7" applyBorder="1" applyAlignment="1">
      <alignment horizontal="center" vertical="center" wrapText="1"/>
    </xf>
    <xf numFmtId="4" fontId="10" fillId="0" borderId="25" xfId="0" applyNumberFormat="1" applyFont="1" applyBorder="1" applyAlignment="1">
      <alignment horizontal="center" vertical="center" wrapText="1"/>
    </xf>
    <xf numFmtId="0" fontId="0" fillId="0" borderId="0" xfId="0" applyAlignment="1">
      <alignment horizontal="right" vertical="center" wrapText="1"/>
    </xf>
    <xf numFmtId="0" fontId="11" fillId="0" borderId="0" xfId="0" applyFont="1" applyAlignment="1">
      <alignment horizontal="right" vertical="center" wrapText="1"/>
    </xf>
    <xf numFmtId="9" fontId="0" fillId="0" borderId="0" xfId="0" applyNumberFormat="1" applyAlignment="1">
      <alignment horizontal="right" vertical="center" wrapText="1"/>
    </xf>
    <xf numFmtId="164" fontId="13" fillId="77" borderId="0" xfId="1" applyNumberFormat="1" applyFont="1" applyFill="1" applyAlignment="1">
      <alignment horizontal="right" vertical="center"/>
    </xf>
    <xf numFmtId="164" fontId="10" fillId="0" borderId="0" xfId="1" applyNumberFormat="1" applyAlignment="1">
      <alignment horizontal="right" vertical="center"/>
    </xf>
    <xf numFmtId="9" fontId="11" fillId="0" borderId="0" xfId="7" applyFont="1"/>
    <xf numFmtId="0" fontId="11" fillId="77" borderId="0" xfId="0" applyFont="1" applyFill="1" applyAlignment="1">
      <alignment vertical="center"/>
    </xf>
    <xf numFmtId="0" fontId="14" fillId="0" borderId="0" xfId="0" applyFont="1" applyAlignment="1">
      <alignment vertical="center"/>
    </xf>
    <xf numFmtId="0" fontId="11" fillId="0" borderId="0" xfId="0" applyFont="1" applyAlignment="1">
      <alignment horizontal="left" indent="1"/>
    </xf>
    <xf numFmtId="9" fontId="10" fillId="0" borderId="0" xfId="7" applyAlignment="1">
      <alignment horizontal="center"/>
    </xf>
    <xf numFmtId="0" fontId="11" fillId="0" borderId="0" xfId="1" applyNumberFormat="1" applyFont="1" applyAlignment="1">
      <alignment horizontal="right"/>
    </xf>
    <xf numFmtId="165" fontId="12" fillId="0" borderId="0" xfId="2" applyNumberFormat="1" applyFont="1" applyAlignment="1">
      <alignment horizontal="right"/>
    </xf>
    <xf numFmtId="0" fontId="11" fillId="77" borderId="0" xfId="1" applyNumberFormat="1" applyFont="1" applyFill="1" applyAlignment="1">
      <alignment horizontal="right"/>
    </xf>
    <xf numFmtId="41" fontId="12" fillId="77" borderId="0" xfId="7" applyNumberFormat="1" applyFont="1" applyFill="1" applyAlignment="1">
      <alignment horizontal="right"/>
    </xf>
    <xf numFmtId="0" fontId="25" fillId="0" borderId="0" xfId="0" applyFont="1" applyAlignment="1">
      <alignment horizontal="left"/>
    </xf>
    <xf numFmtId="0" fontId="110" fillId="0" borderId="0" xfId="0" applyFont="1" applyAlignment="1">
      <alignment vertical="center"/>
    </xf>
    <xf numFmtId="0" fontId="111" fillId="0" borderId="0" xfId="0" applyFont="1" applyAlignment="1">
      <alignment vertical="center"/>
    </xf>
    <xf numFmtId="3" fontId="10" fillId="0" borderId="37" xfId="0" applyNumberFormat="1" applyFont="1" applyBorder="1" applyAlignment="1">
      <alignment horizontal="center"/>
    </xf>
    <xf numFmtId="2" fontId="10" fillId="0" borderId="35" xfId="0" applyNumberFormat="1" applyFont="1" applyBorder="1" applyAlignment="1">
      <alignment horizontal="center" vertical="center" wrapText="1"/>
    </xf>
    <xf numFmtId="4" fontId="10" fillId="0" borderId="0" xfId="2" applyNumberFormat="1" applyAlignment="1">
      <alignment horizontal="center"/>
    </xf>
    <xf numFmtId="3" fontId="10" fillId="0" borderId="0" xfId="2" applyNumberFormat="1" applyAlignment="1">
      <alignment horizontal="center"/>
    </xf>
    <xf numFmtId="0" fontId="25" fillId="0" borderId="0" xfId="0" applyFont="1" applyAlignment="1">
      <alignment horizontal="left" vertical="center"/>
    </xf>
    <xf numFmtId="175" fontId="10" fillId="0" borderId="0" xfId="0" applyNumberFormat="1" applyFont="1" applyAlignment="1">
      <alignment horizontal="center" vertical="center" wrapText="1"/>
    </xf>
    <xf numFmtId="0" fontId="25" fillId="0" borderId="0" xfId="0" applyFont="1" applyAlignment="1">
      <alignment vertical="center" wrapText="1"/>
    </xf>
    <xf numFmtId="0" fontId="11" fillId="0" borderId="0" xfId="0" applyFont="1" applyAlignment="1">
      <alignment horizontal="center" vertical="center"/>
    </xf>
    <xf numFmtId="0" fontId="40" fillId="0" borderId="0" xfId="0" applyFont="1"/>
    <xf numFmtId="9" fontId="11" fillId="0" borderId="0" xfId="7" applyFont="1" applyAlignment="1">
      <alignment horizontal="right" vertical="center"/>
    </xf>
    <xf numFmtId="9" fontId="11" fillId="0" borderId="0" xfId="7" quotePrefix="1" applyFont="1" applyAlignment="1">
      <alignment horizontal="right" vertical="center"/>
    </xf>
    <xf numFmtId="3" fontId="11" fillId="0" borderId="0" xfId="0" applyNumberFormat="1" applyFont="1" applyAlignment="1">
      <alignment horizontal="center" wrapText="1"/>
    </xf>
    <xf numFmtId="3" fontId="11" fillId="0" borderId="0" xfId="0" applyNumberFormat="1" applyFont="1" applyAlignment="1">
      <alignment horizontal="center" vertical="center"/>
    </xf>
    <xf numFmtId="3" fontId="11" fillId="0" borderId="0" xfId="0" applyNumberFormat="1" applyFont="1" applyAlignment="1">
      <alignment horizontal="right" vertical="center"/>
    </xf>
    <xf numFmtId="9" fontId="11" fillId="0" borderId="0" xfId="0" applyNumberFormat="1" applyFont="1" applyAlignment="1">
      <alignment horizontal="right" vertical="center"/>
    </xf>
    <xf numFmtId="0" fontId="11" fillId="0" borderId="0" xfId="0" quotePrefix="1" applyFont="1"/>
    <xf numFmtId="3" fontId="10" fillId="0" borderId="0" xfId="0" applyNumberFormat="1" applyFont="1" applyAlignment="1">
      <alignment horizontal="center" vertical="center"/>
    </xf>
    <xf numFmtId="9" fontId="10" fillId="0" borderId="38" xfId="7" applyBorder="1" applyAlignment="1">
      <alignment horizontal="center" vertical="center"/>
    </xf>
    <xf numFmtId="9" fontId="10" fillId="0" borderId="0" xfId="7" applyAlignment="1">
      <alignment horizontal="center" vertical="center" wrapText="1"/>
    </xf>
    <xf numFmtId="3" fontId="116" fillId="79" borderId="25" xfId="0" applyNumberFormat="1" applyFont="1" applyFill="1" applyBorder="1" applyAlignment="1">
      <alignment horizontal="center" vertical="center" wrapText="1"/>
    </xf>
    <xf numFmtId="3" fontId="116" fillId="0" borderId="25" xfId="0" applyNumberFormat="1" applyFont="1" applyBorder="1" applyAlignment="1">
      <alignment horizontal="center" vertical="center" wrapText="1"/>
    </xf>
    <xf numFmtId="3" fontId="93" fillId="79" borderId="29" xfId="0" applyNumberFormat="1" applyFont="1" applyFill="1" applyBorder="1" applyAlignment="1">
      <alignment horizontal="center" vertical="center" wrapText="1"/>
    </xf>
    <xf numFmtId="0" fontId="93" fillId="79" borderId="0" xfId="0" applyFont="1" applyFill="1" applyAlignment="1">
      <alignment horizontal="center" vertical="center" wrapText="1"/>
    </xf>
    <xf numFmtId="3" fontId="93" fillId="79" borderId="0" xfId="0" applyNumberFormat="1" applyFont="1" applyFill="1" applyAlignment="1">
      <alignment horizontal="center" vertical="center" wrapText="1"/>
    </xf>
    <xf numFmtId="9" fontId="93" fillId="79" borderId="0" xfId="0" applyNumberFormat="1" applyFont="1" applyFill="1" applyAlignment="1">
      <alignment horizontal="center" vertical="center" wrapText="1"/>
    </xf>
    <xf numFmtId="10" fontId="93" fillId="79" borderId="0" xfId="0" applyNumberFormat="1" applyFont="1" applyFill="1" applyAlignment="1">
      <alignment horizontal="center" vertical="center" wrapText="1"/>
    </xf>
    <xf numFmtId="0" fontId="11" fillId="4" borderId="62" xfId="0" applyFont="1" applyFill="1" applyBorder="1"/>
    <xf numFmtId="0" fontId="11" fillId="77" borderId="0" xfId="1" applyNumberFormat="1" applyFont="1" applyFill="1" applyAlignment="1">
      <alignment horizontal="right" vertical="center"/>
    </xf>
    <xf numFmtId="41" fontId="12" fillId="77" borderId="0" xfId="7" applyNumberFormat="1" applyFont="1" applyFill="1" applyAlignment="1">
      <alignment horizontal="right" vertical="center"/>
    </xf>
    <xf numFmtId="41" fontId="12" fillId="0" borderId="0" xfId="7" applyNumberFormat="1" applyFont="1" applyAlignment="1">
      <alignment horizontal="right" vertical="center"/>
    </xf>
    <xf numFmtId="0" fontId="11" fillId="0" borderId="0" xfId="1" applyNumberFormat="1" applyFont="1" applyAlignment="1">
      <alignment horizontal="right" vertical="center"/>
    </xf>
    <xf numFmtId="165" fontId="12" fillId="77" borderId="0" xfId="2" applyNumberFormat="1" applyFont="1" applyFill="1" applyAlignment="1">
      <alignment horizontal="right" vertical="center"/>
    </xf>
    <xf numFmtId="165" fontId="12" fillId="0" borderId="0" xfId="2" applyNumberFormat="1" applyFont="1" applyAlignment="1">
      <alignment horizontal="right" vertical="center"/>
    </xf>
    <xf numFmtId="165" fontId="0" fillId="77" borderId="0" xfId="2" applyNumberFormat="1" applyFont="1" applyFill="1" applyAlignment="1">
      <alignment horizontal="right" vertical="center"/>
    </xf>
    <xf numFmtId="164" fontId="10" fillId="77" borderId="0" xfId="1" applyNumberFormat="1" applyFill="1" applyAlignment="1">
      <alignment horizontal="right" vertical="center"/>
    </xf>
    <xf numFmtId="165" fontId="10" fillId="77" borderId="0" xfId="2" applyNumberFormat="1" applyFill="1" applyAlignment="1">
      <alignment horizontal="right" vertical="center"/>
    </xf>
    <xf numFmtId="165" fontId="10" fillId="0" borderId="0" xfId="2" applyNumberFormat="1" applyAlignment="1">
      <alignment horizontal="right" vertical="center"/>
    </xf>
    <xf numFmtId="0" fontId="104" fillId="0" borderId="0" xfId="1" applyNumberFormat="1" applyFont="1" applyAlignment="1">
      <alignment horizontal="right" vertical="center" wrapText="1"/>
    </xf>
    <xf numFmtId="165" fontId="11" fillId="77" borderId="0" xfId="2" applyNumberFormat="1" applyFont="1" applyFill="1" applyAlignment="1">
      <alignment horizontal="right" vertical="center"/>
    </xf>
    <xf numFmtId="0" fontId="104" fillId="0" borderId="0" xfId="1" applyNumberFormat="1" applyFont="1" applyAlignment="1">
      <alignment horizontal="left" vertical="center" wrapText="1"/>
    </xf>
    <xf numFmtId="41" fontId="10" fillId="77" borderId="0" xfId="0" applyNumberFormat="1" applyFont="1" applyFill="1" applyAlignment="1">
      <alignment horizontal="right" vertical="center"/>
    </xf>
    <xf numFmtId="0" fontId="10" fillId="77" borderId="0" xfId="0" applyFont="1" applyFill="1" applyAlignment="1">
      <alignment horizontal="right" vertical="center"/>
    </xf>
    <xf numFmtId="0" fontId="10" fillId="0" borderId="0" xfId="0" applyFont="1" applyAlignment="1">
      <alignment horizontal="right" vertical="center"/>
    </xf>
    <xf numFmtId="0" fontId="11" fillId="77" borderId="0" xfId="0" applyFont="1" applyFill="1" applyAlignment="1">
      <alignment horizontal="right" vertical="center"/>
    </xf>
    <xf numFmtId="0" fontId="11" fillId="0" borderId="41" xfId="0" applyFont="1" applyBorder="1" applyAlignment="1">
      <alignment vertical="center"/>
    </xf>
    <xf numFmtId="0" fontId="76" fillId="0" borderId="0" xfId="0" applyFont="1" applyAlignment="1">
      <alignment horizontal="left" vertical="center"/>
    </xf>
    <xf numFmtId="164" fontId="11" fillId="0" borderId="0" xfId="0" applyNumberFormat="1" applyFont="1" applyAlignment="1">
      <alignment horizontal="center" vertical="center"/>
    </xf>
    <xf numFmtId="43" fontId="11" fillId="0" borderId="0" xfId="0" applyNumberFormat="1" applyFont="1" applyAlignment="1">
      <alignment horizontal="center" vertical="center"/>
    </xf>
    <xf numFmtId="0" fontId="10" fillId="77" borderId="0" xfId="0" applyFont="1" applyFill="1" applyAlignment="1">
      <alignment vertical="center"/>
    </xf>
    <xf numFmtId="0" fontId="10" fillId="0" borderId="0" xfId="0" applyFont="1" applyAlignment="1">
      <alignment horizontal="left" vertical="center"/>
    </xf>
    <xf numFmtId="4" fontId="10" fillId="0" borderId="0" xfId="0" applyNumberFormat="1" applyFont="1" applyAlignment="1">
      <alignment horizontal="center" vertical="center"/>
    </xf>
    <xf numFmtId="164" fontId="10" fillId="77" borderId="0" xfId="0" applyNumberFormat="1" applyFont="1" applyFill="1" applyAlignment="1">
      <alignment horizontal="right" vertical="center"/>
    </xf>
    <xf numFmtId="164" fontId="11" fillId="77" borderId="0" xfId="0" applyNumberFormat="1" applyFont="1" applyFill="1" applyAlignment="1">
      <alignment horizontal="right" vertical="center"/>
    </xf>
    <xf numFmtId="164" fontId="11" fillId="0" borderId="0" xfId="0" applyNumberFormat="1" applyFont="1" applyAlignment="1">
      <alignment horizontal="right" vertical="center"/>
    </xf>
    <xf numFmtId="0" fontId="10" fillId="0" borderId="0" xfId="0" applyFont="1" applyAlignment="1">
      <alignment vertical="center"/>
    </xf>
    <xf numFmtId="2" fontId="0" fillId="0" borderId="0" xfId="0" applyNumberFormat="1" applyAlignment="1">
      <alignment horizontal="center"/>
    </xf>
    <xf numFmtId="3" fontId="116" fillId="0" borderId="52" xfId="0" applyNumberFormat="1" applyFont="1" applyBorder="1" applyAlignment="1">
      <alignment horizontal="center" vertical="center" wrapText="1"/>
    </xf>
    <xf numFmtId="9" fontId="11" fillId="0" borderId="0" xfId="7" quotePrefix="1" applyFont="1" applyAlignment="1">
      <alignment horizontal="center" vertical="center"/>
    </xf>
    <xf numFmtId="9" fontId="11" fillId="0" borderId="0" xfId="7" applyFont="1" applyAlignment="1">
      <alignment horizontal="center" wrapText="1"/>
    </xf>
    <xf numFmtId="9" fontId="117" fillId="0" borderId="0" xfId="0" applyNumberFormat="1" applyFont="1" applyAlignment="1">
      <alignment vertical="center"/>
    </xf>
    <xf numFmtId="3" fontId="116" fillId="0" borderId="77" xfId="0" applyNumberFormat="1" applyFont="1" applyBorder="1" applyAlignment="1">
      <alignment horizontal="center" vertical="center" wrapText="1"/>
    </xf>
    <xf numFmtId="15" fontId="10" fillId="0" borderId="0" xfId="5" applyNumberFormat="1" applyFont="1" applyAlignment="1">
      <alignment horizontal="center"/>
    </xf>
    <xf numFmtId="0" fontId="14" fillId="0" borderId="0" xfId="0" applyFont="1" applyAlignment="1">
      <alignment horizontal="left" vertical="center"/>
    </xf>
    <xf numFmtId="0" fontId="10" fillId="4" borderId="0" xfId="0" applyFont="1" applyFill="1"/>
    <xf numFmtId="0" fontId="0" fillId="0" borderId="0" xfId="0" applyAlignment="1">
      <alignment vertical="center" wrapText="1"/>
    </xf>
    <xf numFmtId="9" fontId="10" fillId="0" borderId="0" xfId="7" applyFont="1" applyAlignment="1">
      <alignment vertical="center"/>
    </xf>
    <xf numFmtId="9" fontId="0" fillId="0" borderId="0" xfId="7" applyFont="1" applyAlignment="1">
      <alignment vertical="center"/>
    </xf>
    <xf numFmtId="3" fontId="10" fillId="0" borderId="0" xfId="0" applyNumberFormat="1" applyFont="1" applyAlignment="1">
      <alignment vertical="center" wrapText="1"/>
    </xf>
    <xf numFmtId="4" fontId="10" fillId="0" borderId="0" xfId="0" applyNumberFormat="1" applyFont="1" applyAlignment="1">
      <alignment vertical="center" wrapText="1"/>
    </xf>
    <xf numFmtId="3" fontId="11" fillId="0" borderId="0" xfId="0" applyNumberFormat="1" applyFont="1" applyAlignment="1">
      <alignment vertical="center"/>
    </xf>
    <xf numFmtId="0" fontId="137" fillId="3" borderId="0" xfId="5" applyFont="1" applyFill="1" applyAlignment="1">
      <alignment horizontal="center"/>
    </xf>
    <xf numFmtId="0" fontId="23" fillId="0" borderId="0" xfId="0" applyFont="1" applyAlignment="1">
      <alignment horizontal="left" vertical="top" wrapText="1"/>
    </xf>
    <xf numFmtId="9" fontId="109" fillId="0" borderId="0" xfId="7" applyFont="1" applyAlignment="1">
      <alignment horizontal="right"/>
    </xf>
    <xf numFmtId="9" fontId="10" fillId="0" borderId="0" xfId="7" applyFill="1" applyBorder="1" applyAlignment="1">
      <alignment horizontal="center" vertical="center" wrapText="1"/>
    </xf>
    <xf numFmtId="0" fontId="104" fillId="0" borderId="0" xfId="1" applyNumberFormat="1" applyFont="1" applyBorder="1" applyAlignment="1">
      <alignment horizontal="center" wrapText="1"/>
    </xf>
    <xf numFmtId="0" fontId="0" fillId="76" borderId="0" xfId="0" applyFill="1"/>
    <xf numFmtId="0" fontId="23" fillId="0" borderId="0" xfId="0" applyFont="1"/>
    <xf numFmtId="0" fontId="11" fillId="0" borderId="0" xfId="0" applyFont="1" applyAlignment="1">
      <alignment horizontal="center"/>
    </xf>
    <xf numFmtId="3" fontId="10" fillId="0" borderId="25" xfId="0" applyNumberFormat="1" applyFont="1" applyBorder="1" applyAlignment="1">
      <alignment horizontal="center" vertical="center" wrapText="1"/>
    </xf>
    <xf numFmtId="0" fontId="21" fillId="78" borderId="0" xfId="0" applyFont="1" applyFill="1" applyAlignment="1">
      <alignment vertical="center"/>
    </xf>
    <xf numFmtId="0" fontId="25" fillId="0" borderId="0" xfId="0" applyFont="1" applyAlignment="1">
      <alignment vertical="center"/>
    </xf>
    <xf numFmtId="0" fontId="21" fillId="0" borderId="0" xfId="0" applyFont="1" applyAlignment="1">
      <alignment vertical="center"/>
    </xf>
    <xf numFmtId="0" fontId="116" fillId="79" borderId="0" xfId="0" applyFont="1" applyFill="1" applyAlignment="1">
      <alignment horizontal="center" vertical="center" wrapText="1"/>
    </xf>
    <xf numFmtId="0" fontId="11" fillId="0" borderId="0" xfId="0" applyFont="1" applyAlignment="1">
      <alignment horizontal="left" vertical="center"/>
    </xf>
    <xf numFmtId="0" fontId="0" fillId="76" borderId="0" xfId="0" applyFill="1" applyAlignment="1">
      <alignment horizontal="center"/>
    </xf>
    <xf numFmtId="0" fontId="23" fillId="0" borderId="0" xfId="0" applyFont="1" applyAlignment="1">
      <alignment vertical="center"/>
    </xf>
    <xf numFmtId="0" fontId="11" fillId="0" borderId="0" xfId="0" applyFont="1" applyAlignment="1">
      <alignment vertical="center"/>
    </xf>
    <xf numFmtId="0" fontId="10" fillId="0" borderId="0" xfId="0" applyFont="1" applyAlignment="1">
      <alignment horizontal="center" vertical="center" wrapText="1"/>
    </xf>
    <xf numFmtId="3" fontId="10" fillId="0" borderId="0" xfId="0" applyNumberFormat="1" applyFont="1" applyAlignment="1">
      <alignment horizontal="center" vertical="center" wrapText="1"/>
    </xf>
    <xf numFmtId="3" fontId="10" fillId="0" borderId="46" xfId="0" applyNumberFormat="1" applyFont="1" applyBorder="1" applyAlignment="1">
      <alignment horizontal="center" vertical="center" wrapText="1"/>
    </xf>
    <xf numFmtId="9" fontId="10" fillId="0" borderId="86" xfId="7" applyBorder="1" applyAlignment="1">
      <alignment horizontal="center" vertical="center" wrapText="1"/>
    </xf>
    <xf numFmtId="9" fontId="10" fillId="0" borderId="46" xfId="7" applyBorder="1" applyAlignment="1">
      <alignment horizontal="center" vertical="center" wrapText="1"/>
    </xf>
    <xf numFmtId="9" fontId="10" fillId="0" borderId="87" xfId="7" applyBorder="1" applyAlignment="1">
      <alignment horizontal="center" vertical="center" wrapText="1"/>
    </xf>
    <xf numFmtId="0" fontId="107" fillId="0" borderId="63" xfId="0" applyFont="1" applyBorder="1" applyAlignment="1">
      <alignment horizontal="left" vertical="center"/>
    </xf>
    <xf numFmtId="3" fontId="11" fillId="0" borderId="47" xfId="0" applyNumberFormat="1" applyFont="1" applyBorder="1" applyAlignment="1">
      <alignment horizontal="center" vertical="center" wrapText="1"/>
    </xf>
    <xf numFmtId="9" fontId="11" fillId="0" borderId="89" xfId="7" applyFont="1" applyBorder="1" applyAlignment="1">
      <alignment horizontal="center" vertical="center" wrapText="1"/>
    </xf>
    <xf numFmtId="9" fontId="11" fillId="0" borderId="47" xfId="7" applyFont="1" applyBorder="1" applyAlignment="1">
      <alignment horizontal="center" vertical="center" wrapText="1"/>
    </xf>
    <xf numFmtId="0" fontId="58" fillId="0" borderId="0" xfId="362" applyFont="1"/>
    <xf numFmtId="0" fontId="138" fillId="84" borderId="0" xfId="362" applyFont="1" applyFill="1" applyAlignment="1">
      <alignment horizontal="center"/>
    </xf>
    <xf numFmtId="164" fontId="58" fillId="0" borderId="0" xfId="1448" applyNumberFormat="1" applyFont="1"/>
    <xf numFmtId="164" fontId="58" fillId="0" borderId="0" xfId="362" applyNumberFormat="1" applyFont="1"/>
    <xf numFmtId="164" fontId="58" fillId="0" borderId="90" xfId="1448" applyNumberFormat="1" applyFont="1" applyBorder="1"/>
    <xf numFmtId="164" fontId="58" fillId="0" borderId="90" xfId="362" applyNumberFormat="1" applyFont="1" applyBorder="1"/>
    <xf numFmtId="0" fontId="11" fillId="0" borderId="90" xfId="0" applyFont="1" applyBorder="1" applyAlignment="1">
      <alignment horizontal="left" vertical="center"/>
    </xf>
    <xf numFmtId="3" fontId="76" fillId="0" borderId="0" xfId="0" applyNumberFormat="1" applyFont="1" applyAlignment="1">
      <alignment horizontal="center" vertical="center"/>
    </xf>
    <xf numFmtId="9" fontId="10" fillId="0" borderId="0" xfId="7" applyFill="1" applyAlignment="1">
      <alignment horizontal="center" vertical="center"/>
    </xf>
    <xf numFmtId="39" fontId="76" fillId="0" borderId="0" xfId="0" applyNumberFormat="1" applyFont="1" applyAlignment="1">
      <alignment horizontal="center" vertical="center"/>
    </xf>
    <xf numFmtId="3" fontId="11" fillId="0" borderId="90" xfId="0" applyNumberFormat="1" applyFont="1" applyBorder="1" applyAlignment="1">
      <alignment horizontal="center" vertical="center"/>
    </xf>
    <xf numFmtId="9" fontId="0" fillId="0" borderId="0" xfId="7" applyFont="1" applyFill="1" applyAlignment="1">
      <alignment horizontal="center" vertical="center"/>
    </xf>
    <xf numFmtId="9" fontId="11" fillId="0" borderId="90" xfId="0" applyNumberFormat="1" applyFont="1" applyBorder="1" applyAlignment="1">
      <alignment horizontal="center" vertical="center"/>
    </xf>
    <xf numFmtId="39" fontId="11" fillId="0" borderId="90" xfId="0" applyNumberFormat="1" applyFont="1" applyBorder="1" applyAlignment="1">
      <alignment horizontal="center" vertical="center"/>
    </xf>
    <xf numFmtId="37" fontId="10" fillId="0" borderId="0" xfId="1" applyNumberFormat="1" applyFill="1" applyAlignment="1">
      <alignment horizontal="center" vertical="center"/>
    </xf>
    <xf numFmtId="39" fontId="10" fillId="0" borderId="0" xfId="1" applyNumberFormat="1" applyFill="1" applyAlignment="1">
      <alignment horizontal="center" vertical="center"/>
    </xf>
    <xf numFmtId="0" fontId="10" fillId="0" borderId="0" xfId="7" applyNumberFormat="1" applyFill="1" applyAlignment="1">
      <alignment horizontal="center" vertical="center"/>
    </xf>
    <xf numFmtId="3" fontId="10" fillId="0" borderId="0" xfId="7" applyNumberFormat="1" applyFill="1" applyAlignment="1">
      <alignment horizontal="center" vertical="center"/>
    </xf>
    <xf numFmtId="4" fontId="10" fillId="0" borderId="0" xfId="7" applyNumberFormat="1" applyFill="1" applyAlignment="1">
      <alignment horizontal="center" vertical="center"/>
    </xf>
    <xf numFmtId="3" fontId="0" fillId="0" borderId="0" xfId="0" applyNumberFormat="1" applyAlignment="1">
      <alignment horizontal="center" vertical="center"/>
    </xf>
    <xf numFmtId="3" fontId="0" fillId="0" borderId="0" xfId="0" applyNumberFormat="1" applyAlignment="1">
      <alignment horizontal="center" wrapText="1"/>
    </xf>
    <xf numFmtId="9" fontId="10" fillId="0" borderId="0" xfId="7" quotePrefix="1" applyFill="1" applyAlignment="1">
      <alignment horizontal="center" vertical="center"/>
    </xf>
    <xf numFmtId="3" fontId="0" fillId="0" borderId="46" xfId="0" applyNumberFormat="1" applyBorder="1" applyAlignment="1">
      <alignment horizontal="center" vertical="center"/>
    </xf>
    <xf numFmtId="9" fontId="10" fillId="0" borderId="46" xfId="7" applyFill="1" applyBorder="1" applyAlignment="1">
      <alignment horizontal="center" vertical="center"/>
    </xf>
    <xf numFmtId="9" fontId="116" fillId="0" borderId="25" xfId="7" applyFont="1" applyFill="1" applyBorder="1" applyAlignment="1">
      <alignment horizontal="center" vertical="center" wrapText="1"/>
    </xf>
    <xf numFmtId="9" fontId="116" fillId="0" borderId="25" xfId="0" applyNumberFormat="1" applyFont="1" applyBorder="1" applyAlignment="1">
      <alignment horizontal="center" vertical="center" wrapText="1"/>
    </xf>
    <xf numFmtId="9" fontId="116" fillId="0" borderId="77" xfId="7" applyFont="1" applyFill="1" applyBorder="1" applyAlignment="1">
      <alignment horizontal="center" vertical="center" wrapText="1"/>
    </xf>
    <xf numFmtId="9" fontId="116" fillId="0" borderId="77" xfId="0" applyNumberFormat="1" applyFont="1" applyBorder="1" applyAlignment="1">
      <alignment horizontal="center" vertical="center" wrapText="1"/>
    </xf>
    <xf numFmtId="3" fontId="93" fillId="0" borderId="29" xfId="0" applyNumberFormat="1" applyFont="1" applyBorder="1" applyAlignment="1">
      <alignment horizontal="center" vertical="center" wrapText="1"/>
    </xf>
    <xf numFmtId="9" fontId="93" fillId="0" borderId="29" xfId="7" applyFont="1" applyFill="1" applyBorder="1" applyAlignment="1">
      <alignment horizontal="center" vertical="center" wrapText="1"/>
    </xf>
    <xf numFmtId="9" fontId="10" fillId="0" borderId="0" xfId="7" applyFill="1" applyBorder="1" applyAlignment="1">
      <alignment horizontal="center" vertical="center"/>
    </xf>
    <xf numFmtId="0" fontId="140" fillId="85" borderId="93" xfId="0" applyFont="1" applyFill="1" applyBorder="1" applyAlignment="1">
      <alignment horizontal="center" vertical="center" wrapText="1"/>
    </xf>
    <xf numFmtId="0" fontId="140" fillId="85" borderId="96" xfId="0" applyFont="1" applyFill="1" applyBorder="1" applyAlignment="1">
      <alignment horizontal="center" vertical="center" wrapText="1"/>
    </xf>
    <xf numFmtId="0" fontId="116" fillId="0" borderId="25" xfId="0" applyFont="1" applyBorder="1" applyAlignment="1">
      <alignment vertical="center" wrapText="1"/>
    </xf>
    <xf numFmtId="0" fontId="139" fillId="0" borderId="0" xfId="0" applyFont="1"/>
    <xf numFmtId="0" fontId="93" fillId="0" borderId="53" xfId="0" applyFont="1" applyBorder="1" applyAlignment="1">
      <alignment vertical="center" wrapText="1"/>
    </xf>
    <xf numFmtId="0" fontId="140" fillId="85" borderId="100" xfId="0" applyFont="1" applyFill="1" applyBorder="1" applyAlignment="1">
      <alignment vertical="center" wrapText="1"/>
    </xf>
    <xf numFmtId="9" fontId="116" fillId="0" borderId="97" xfId="7" applyFont="1" applyBorder="1" applyAlignment="1">
      <alignment horizontal="center" vertical="center" wrapText="1"/>
    </xf>
    <xf numFmtId="9" fontId="116" fillId="0" borderId="25" xfId="7" applyFont="1" applyBorder="1" applyAlignment="1">
      <alignment horizontal="center" vertical="center" wrapText="1"/>
    </xf>
    <xf numFmtId="3" fontId="93" fillId="0" borderId="53" xfId="0" applyNumberFormat="1" applyFont="1" applyBorder="1" applyAlignment="1">
      <alignment horizontal="center" vertical="center" wrapText="1"/>
    </xf>
    <xf numFmtId="9" fontId="93" fillId="0" borderId="98" xfId="7" applyFont="1" applyBorder="1" applyAlignment="1">
      <alignment horizontal="center" vertical="center" wrapText="1"/>
    </xf>
    <xf numFmtId="9" fontId="93" fillId="0" borderId="53" xfId="7" applyFont="1" applyBorder="1" applyAlignment="1">
      <alignment horizontal="center" vertical="center" wrapText="1"/>
    </xf>
    <xf numFmtId="0" fontId="106" fillId="86" borderId="26" xfId="0" applyFont="1" applyFill="1" applyBorder="1" applyAlignment="1">
      <alignment horizontal="center" vertical="center" wrapText="1"/>
    </xf>
    <xf numFmtId="0" fontId="106" fillId="86" borderId="27" xfId="0" applyFont="1" applyFill="1" applyBorder="1" applyAlignment="1">
      <alignment horizontal="center" vertical="center" wrapText="1"/>
    </xf>
    <xf numFmtId="0" fontId="106" fillId="86" borderId="0" xfId="0" applyFont="1" applyFill="1" applyAlignment="1">
      <alignment horizontal="center" vertical="center" wrapText="1"/>
    </xf>
    <xf numFmtId="0" fontId="106" fillId="86" borderId="46" xfId="0" applyFont="1" applyFill="1" applyBorder="1" applyAlignment="1">
      <alignment horizontal="center" vertical="center" wrapText="1"/>
    </xf>
    <xf numFmtId="0" fontId="106" fillId="86" borderId="87" xfId="0" applyFont="1" applyFill="1" applyBorder="1" applyAlignment="1">
      <alignment horizontal="center" vertical="center" wrapText="1"/>
    </xf>
    <xf numFmtId="0" fontId="106" fillId="86" borderId="30" xfId="0" applyFont="1" applyFill="1" applyBorder="1" applyAlignment="1">
      <alignment horizontal="center" vertical="center" wrapText="1"/>
    </xf>
    <xf numFmtId="0" fontId="106" fillId="86" borderId="26" xfId="0" applyFont="1" applyFill="1" applyBorder="1" applyAlignment="1">
      <alignment vertical="center" wrapText="1"/>
    </xf>
    <xf numFmtId="0" fontId="108" fillId="86" borderId="26" xfId="0" applyFont="1" applyFill="1" applyBorder="1" applyAlignment="1">
      <alignment horizontal="center" vertical="center" wrapText="1"/>
    </xf>
    <xf numFmtId="0" fontId="11" fillId="86" borderId="38" xfId="0" applyFont="1" applyFill="1" applyBorder="1"/>
    <xf numFmtId="0" fontId="104" fillId="86" borderId="0" xfId="0" applyFont="1" applyFill="1" applyAlignment="1">
      <alignment vertical="center" wrapText="1"/>
    </xf>
    <xf numFmtId="0" fontId="104" fillId="86" borderId="40" xfId="0" applyFont="1" applyFill="1" applyBorder="1" applyAlignment="1">
      <alignment horizontal="left" wrapText="1"/>
    </xf>
    <xf numFmtId="0" fontId="104" fillId="86" borderId="24" xfId="0" applyFont="1" applyFill="1" applyBorder="1" applyAlignment="1">
      <alignment horizontal="center" vertical="center" wrapText="1"/>
    </xf>
    <xf numFmtId="0" fontId="104" fillId="86" borderId="43" xfId="0" applyFont="1" applyFill="1" applyBorder="1" applyAlignment="1">
      <alignment horizontal="center" vertical="center" wrapText="1"/>
    </xf>
    <xf numFmtId="0" fontId="104" fillId="86" borderId="42" xfId="0" applyFont="1" applyFill="1" applyBorder="1" applyAlignment="1">
      <alignment horizontal="center" vertical="center" wrapText="1"/>
    </xf>
    <xf numFmtId="0" fontId="104" fillId="86" borderId="24" xfId="0" applyFont="1" applyFill="1" applyBorder="1" applyAlignment="1">
      <alignment horizontal="left" vertical="center" wrapText="1"/>
    </xf>
    <xf numFmtId="0" fontId="104" fillId="86" borderId="51" xfId="0" applyFont="1" applyFill="1" applyBorder="1" applyAlignment="1">
      <alignment horizontal="center" vertical="center" wrapText="1"/>
    </xf>
    <xf numFmtId="0" fontId="106" fillId="86" borderId="36" xfId="0" applyFont="1" applyFill="1" applyBorder="1" applyAlignment="1">
      <alignment horizontal="center" vertical="center" wrapText="1"/>
    </xf>
    <xf numFmtId="0" fontId="104" fillId="86" borderId="24" xfId="1214" applyNumberFormat="1" applyFont="1" applyFill="1" applyBorder="1" applyAlignment="1">
      <alignment horizontal="center" vertical="center" wrapText="1"/>
    </xf>
    <xf numFmtId="0" fontId="104" fillId="86" borderId="24" xfId="1" applyNumberFormat="1" applyFont="1" applyFill="1" applyBorder="1" applyAlignment="1">
      <alignment horizontal="center" wrapText="1"/>
    </xf>
    <xf numFmtId="0" fontId="104" fillId="86" borderId="24" xfId="1" applyNumberFormat="1" applyFont="1" applyFill="1" applyBorder="1" applyAlignment="1">
      <alignment horizontal="center" vertical="center" wrapText="1"/>
    </xf>
    <xf numFmtId="0" fontId="104" fillId="86" borderId="76" xfId="1" applyNumberFormat="1" applyFont="1" applyFill="1" applyBorder="1" applyAlignment="1">
      <alignment horizontal="center" vertical="center" wrapText="1"/>
    </xf>
    <xf numFmtId="0" fontId="0" fillId="0" borderId="0" xfId="0" applyAlignment="1">
      <alignment horizontal="left" vertical="center"/>
    </xf>
    <xf numFmtId="3" fontId="0" fillId="0" borderId="0" xfId="7" applyNumberFormat="1" applyFont="1" applyAlignment="1">
      <alignment horizontal="center" vertical="center"/>
    </xf>
    <xf numFmtId="9" fontId="0" fillId="0" borderId="0" xfId="7" applyFont="1" applyAlignment="1">
      <alignment horizontal="center" vertical="center"/>
    </xf>
    <xf numFmtId="9" fontId="11" fillId="0" borderId="90" xfId="7" applyFont="1" applyBorder="1" applyAlignment="1">
      <alignment horizontal="center" vertical="center"/>
    </xf>
    <xf numFmtId="164" fontId="0" fillId="77" borderId="0" xfId="1" applyNumberFormat="1" applyFont="1" applyFill="1" applyAlignment="1">
      <alignment horizontal="right" vertical="center"/>
    </xf>
    <xf numFmtId="4" fontId="0" fillId="0" borderId="0" xfId="0" applyNumberFormat="1" applyAlignment="1">
      <alignment horizontal="center" vertical="center"/>
    </xf>
    <xf numFmtId="4" fontId="0" fillId="0" borderId="0" xfId="7" applyNumberFormat="1" applyFont="1" applyAlignment="1">
      <alignment horizontal="center" vertical="center"/>
    </xf>
    <xf numFmtId="4" fontId="11" fillId="0" borderId="90" xfId="0" applyNumberFormat="1" applyFont="1" applyBorder="1" applyAlignment="1">
      <alignment horizontal="center" vertical="center"/>
    </xf>
    <xf numFmtId="164" fontId="0" fillId="0" borderId="0" xfId="1" applyNumberFormat="1" applyFont="1" applyAlignment="1">
      <alignment horizontal="right" vertical="center"/>
    </xf>
    <xf numFmtId="166" fontId="0" fillId="0" borderId="0" xfId="87" applyNumberFormat="1" applyFont="1" applyAlignment="1">
      <alignment horizontal="center" vertical="center"/>
    </xf>
    <xf numFmtId="166" fontId="11" fillId="0" borderId="90" xfId="0" applyNumberFormat="1" applyFont="1" applyBorder="1" applyAlignment="1">
      <alignment horizontal="center" vertical="center"/>
    </xf>
    <xf numFmtId="37" fontId="10" fillId="0" borderId="0" xfId="1" applyNumberFormat="1" applyFill="1" applyAlignment="1">
      <alignment horizontal="right" vertical="center"/>
    </xf>
    <xf numFmtId="9" fontId="10" fillId="0" borderId="0" xfId="1" applyNumberFormat="1" applyFill="1" applyAlignment="1">
      <alignment horizontal="right" vertical="center"/>
    </xf>
    <xf numFmtId="37" fontId="10" fillId="0" borderId="0" xfId="0" applyNumberFormat="1" applyFont="1" applyAlignment="1">
      <alignment horizontal="right" vertical="center"/>
    </xf>
    <xf numFmtId="37" fontId="10" fillId="0" borderId="0" xfId="2" applyNumberFormat="1" applyFill="1" applyAlignment="1">
      <alignment horizontal="right" vertical="center"/>
    </xf>
    <xf numFmtId="39" fontId="10" fillId="0" borderId="0" xfId="2" applyNumberFormat="1" applyFill="1" applyAlignment="1">
      <alignment horizontal="right" vertical="center"/>
    </xf>
    <xf numFmtId="9" fontId="10" fillId="0" borderId="0" xfId="7" applyFill="1" applyAlignment="1">
      <alignment horizontal="right" vertical="center"/>
    </xf>
    <xf numFmtId="0" fontId="10" fillId="0" borderId="0" xfId="5" applyFont="1" applyAlignment="1">
      <alignment horizontal="center"/>
    </xf>
    <xf numFmtId="0" fontId="142" fillId="3" borderId="0" xfId="3" applyFont="1" applyFill="1" applyAlignment="1" applyProtection="1">
      <alignment horizontal="center"/>
    </xf>
    <xf numFmtId="0" fontId="59" fillId="0" borderId="0" xfId="125" applyFont="1" applyAlignment="1">
      <alignment wrapText="1"/>
    </xf>
    <xf numFmtId="170" fontId="0" fillId="0" borderId="0" xfId="0" applyNumberFormat="1" applyAlignment="1">
      <alignment horizontal="center" vertical="center"/>
    </xf>
    <xf numFmtId="0" fontId="106" fillId="0" borderId="0" xfId="0" applyFont="1" applyAlignment="1">
      <alignment horizontal="center" vertical="center" wrapText="1"/>
    </xf>
    <xf numFmtId="44" fontId="76" fillId="0" borderId="0" xfId="2" applyFont="1" applyFill="1" applyBorder="1" applyAlignment="1">
      <alignment horizontal="center" vertical="center"/>
    </xf>
    <xf numFmtId="44" fontId="107" fillId="0" borderId="0" xfId="2" applyFont="1" applyFill="1" applyBorder="1" applyAlignment="1">
      <alignment horizontal="center" vertical="center"/>
    </xf>
    <xf numFmtId="2" fontId="76" fillId="0" borderId="88" xfId="0" applyNumberFormat="1" applyFont="1" applyBorder="1" applyAlignment="1">
      <alignment horizontal="center" vertical="center"/>
    </xf>
    <xf numFmtId="2" fontId="76" fillId="0" borderId="25" xfId="0" applyNumberFormat="1" applyFont="1" applyBorder="1" applyAlignment="1">
      <alignment horizontal="center" vertical="center"/>
    </xf>
    <xf numFmtId="2" fontId="76" fillId="0" borderId="46" xfId="0" applyNumberFormat="1" applyFont="1" applyBorder="1" applyAlignment="1">
      <alignment horizontal="center" vertical="center"/>
    </xf>
    <xf numFmtId="2" fontId="76" fillId="0" borderId="53" xfId="0" applyNumberFormat="1" applyFont="1" applyBorder="1" applyAlignment="1">
      <alignment horizontal="center" vertical="center"/>
    </xf>
    <xf numFmtId="6" fontId="76" fillId="0" borderId="62" xfId="2" applyNumberFormat="1" applyFont="1" applyFill="1" applyBorder="1" applyAlignment="1">
      <alignment horizontal="center" vertical="center"/>
    </xf>
    <xf numFmtId="44" fontId="76" fillId="0" borderId="62" xfId="2" applyFont="1" applyFill="1" applyBorder="1" applyAlignment="1">
      <alignment horizontal="center" vertical="center"/>
    </xf>
    <xf numFmtId="44" fontId="107" fillId="0" borderId="62" xfId="2" applyFont="1" applyFill="1" applyBorder="1" applyAlignment="1">
      <alignment horizontal="center" vertical="center"/>
    </xf>
    <xf numFmtId="0" fontId="0" fillId="0" borderId="62" xfId="0" applyBorder="1" applyAlignment="1">
      <alignment horizontal="center"/>
    </xf>
    <xf numFmtId="10" fontId="0" fillId="0" borderId="62" xfId="7" applyNumberFormat="1" applyFont="1" applyFill="1" applyBorder="1" applyAlignment="1">
      <alignment horizontal="center"/>
    </xf>
    <xf numFmtId="3" fontId="0" fillId="0" borderId="25" xfId="0" applyNumberFormat="1" applyBorder="1" applyAlignment="1">
      <alignment horizontal="center" vertical="center" wrapText="1"/>
    </xf>
    <xf numFmtId="3" fontId="0" fillId="0" borderId="46" xfId="0" applyNumberFormat="1" applyBorder="1" applyAlignment="1">
      <alignment horizontal="center" vertical="center" wrapText="1"/>
    </xf>
    <xf numFmtId="0" fontId="0" fillId="87" borderId="0" xfId="0" applyFill="1"/>
    <xf numFmtId="0" fontId="10" fillId="87" borderId="0" xfId="0" applyFont="1" applyFill="1"/>
    <xf numFmtId="0" fontId="0" fillId="87" borderId="0" xfId="0" applyFill="1" applyAlignment="1">
      <alignment vertical="center"/>
    </xf>
    <xf numFmtId="165" fontId="107" fillId="0" borderId="62" xfId="2" applyNumberFormat="1" applyFont="1" applyFill="1" applyBorder="1" applyAlignment="1">
      <alignment horizontal="center" vertical="center"/>
    </xf>
    <xf numFmtId="0" fontId="11" fillId="0" borderId="0" xfId="7" quotePrefix="1" applyNumberFormat="1" applyFont="1" applyAlignment="1">
      <alignment horizontal="right" vertical="center"/>
    </xf>
    <xf numFmtId="3" fontId="11" fillId="0" borderId="101" xfId="0" applyNumberFormat="1" applyFont="1" applyBorder="1" applyAlignment="1">
      <alignment horizontal="center" vertical="center" wrapText="1"/>
    </xf>
    <xf numFmtId="3" fontId="10" fillId="0" borderId="101" xfId="0" applyNumberFormat="1" applyFont="1" applyBorder="1" applyAlignment="1">
      <alignment horizontal="center" vertical="center" wrapText="1"/>
    </xf>
    <xf numFmtId="3" fontId="0" fillId="0" borderId="101" xfId="0" applyNumberFormat="1" applyBorder="1" applyAlignment="1">
      <alignment horizontal="center" vertical="center" wrapText="1"/>
    </xf>
    <xf numFmtId="0" fontId="11" fillId="0" borderId="90" xfId="0" applyFont="1" applyBorder="1" applyAlignment="1">
      <alignment horizontal="left" indent="1"/>
    </xf>
    <xf numFmtId="37" fontId="11" fillId="0" borderId="90" xfId="1" applyNumberFormat="1" applyFont="1" applyFill="1" applyBorder="1" applyAlignment="1">
      <alignment horizontal="center" vertical="center"/>
    </xf>
    <xf numFmtId="39" fontId="11" fillId="0" borderId="90" xfId="1" applyNumberFormat="1" applyFont="1" applyFill="1" applyBorder="1" applyAlignment="1">
      <alignment horizontal="center" vertical="center"/>
    </xf>
    <xf numFmtId="9" fontId="11" fillId="0" borderId="90" xfId="7" applyFont="1" applyFill="1" applyBorder="1" applyAlignment="1">
      <alignment horizontal="center" vertical="center"/>
    </xf>
    <xf numFmtId="164" fontId="58" fillId="0" borderId="0" xfId="1448" applyNumberFormat="1" applyFont="1" applyAlignment="1"/>
    <xf numFmtId="9" fontId="11" fillId="0" borderId="102" xfId="7" applyFont="1" applyBorder="1" applyAlignment="1">
      <alignment horizontal="center" vertical="center"/>
    </xf>
    <xf numFmtId="9" fontId="0" fillId="0" borderId="102" xfId="0" applyNumberFormat="1" applyBorder="1" applyAlignment="1">
      <alignment horizontal="center" vertical="center"/>
    </xf>
    <xf numFmtId="9" fontId="11" fillId="0" borderId="102" xfId="7" applyFont="1" applyBorder="1" applyAlignment="1">
      <alignment horizontal="center" wrapText="1"/>
    </xf>
    <xf numFmtId="3" fontId="10" fillId="0" borderId="91" xfId="0" applyNumberFormat="1" applyFont="1" applyBorder="1" applyAlignment="1">
      <alignment horizontal="center" vertical="center"/>
    </xf>
    <xf numFmtId="3" fontId="10" fillId="0" borderId="37" xfId="0" applyNumberFormat="1" applyFont="1" applyBorder="1" applyAlignment="1">
      <alignment horizontal="center" vertical="center"/>
    </xf>
    <xf numFmtId="3" fontId="10" fillId="0" borderId="92" xfId="0" applyNumberFormat="1" applyFont="1" applyBorder="1" applyAlignment="1">
      <alignment horizontal="center" vertical="center"/>
    </xf>
    <xf numFmtId="9" fontId="116" fillId="0" borderId="0" xfId="0" applyNumberFormat="1" applyFont="1" applyAlignment="1">
      <alignment horizontal="center" vertical="center" wrapText="1"/>
    </xf>
    <xf numFmtId="9" fontId="93" fillId="0" borderId="103" xfId="7" applyFont="1" applyFill="1" applyBorder="1" applyAlignment="1">
      <alignment horizontal="center" vertical="center" wrapText="1"/>
    </xf>
    <xf numFmtId="9" fontId="10" fillId="0" borderId="0" xfId="7" applyBorder="1" applyAlignment="1">
      <alignment horizontal="center" vertical="center"/>
    </xf>
    <xf numFmtId="9" fontId="10" fillId="0" borderId="25" xfId="7" applyFont="1" applyBorder="1" applyAlignment="1">
      <alignment horizontal="center" vertical="center" wrapText="1"/>
    </xf>
    <xf numFmtId="0" fontId="14" fillId="0" borderId="34" xfId="0" applyFont="1" applyBorder="1"/>
    <xf numFmtId="9" fontId="10" fillId="0" borderId="25" xfId="7" applyFill="1" applyBorder="1" applyAlignment="1">
      <alignment horizontal="center" vertical="center" wrapText="1"/>
    </xf>
    <xf numFmtId="9" fontId="10" fillId="0" borderId="0" xfId="2" applyNumberFormat="1" applyFill="1" applyAlignment="1">
      <alignment horizontal="right" vertical="center"/>
    </xf>
    <xf numFmtId="9" fontId="10" fillId="0" borderId="46" xfId="7" applyFont="1" applyBorder="1" applyAlignment="1">
      <alignment horizontal="center" vertical="center" wrapText="1"/>
    </xf>
    <xf numFmtId="3" fontId="10" fillId="0" borderId="77" xfId="0" applyNumberFormat="1" applyFont="1" applyBorder="1" applyAlignment="1">
      <alignment horizontal="center" vertical="center" wrapText="1"/>
    </xf>
    <xf numFmtId="9" fontId="10" fillId="0" borderId="77" xfId="7" applyBorder="1" applyAlignment="1">
      <alignment horizontal="center" vertical="center" wrapText="1"/>
    </xf>
    <xf numFmtId="0" fontId="0" fillId="4" borderId="0" xfId="0" applyFill="1"/>
    <xf numFmtId="2" fontId="0" fillId="0" borderId="0" xfId="0" applyNumberFormat="1" applyAlignment="1">
      <alignment horizontal="right"/>
    </xf>
    <xf numFmtId="2" fontId="10" fillId="0" borderId="32" xfId="0" applyNumberFormat="1" applyFont="1" applyBorder="1" applyAlignment="1">
      <alignment horizontal="center" vertical="center" wrapText="1"/>
    </xf>
    <xf numFmtId="177" fontId="76" fillId="0" borderId="62" xfId="2" applyNumberFormat="1" applyFont="1" applyBorder="1" applyAlignment="1">
      <alignment horizontal="center" vertical="center"/>
    </xf>
    <xf numFmtId="177" fontId="107" fillId="0" borderId="62" xfId="2" applyNumberFormat="1" applyFont="1" applyFill="1" applyBorder="1" applyAlignment="1">
      <alignment horizontal="center" vertical="center"/>
    </xf>
    <xf numFmtId="177" fontId="107" fillId="0" borderId="62" xfId="2" applyNumberFormat="1" applyFont="1" applyBorder="1" applyAlignment="1">
      <alignment horizontal="center" vertical="center"/>
    </xf>
    <xf numFmtId="0" fontId="109" fillId="0" borderId="0" xfId="7" applyNumberFormat="1" applyFont="1" applyAlignment="1">
      <alignment horizontal="right"/>
    </xf>
    <xf numFmtId="2" fontId="10" fillId="0" borderId="0" xfId="0" applyNumberFormat="1" applyFont="1" applyAlignment="1">
      <alignment vertical="center"/>
    </xf>
    <xf numFmtId="9" fontId="10" fillId="0" borderId="0" xfId="0" applyNumberFormat="1" applyFont="1" applyAlignment="1">
      <alignment vertical="center"/>
    </xf>
    <xf numFmtId="9" fontId="59" fillId="0" borderId="0" xfId="143" applyFont="1" applyAlignment="1">
      <alignment horizontal="center" vertical="center"/>
    </xf>
    <xf numFmtId="0" fontId="10" fillId="77" borderId="0" xfId="0" applyFont="1" applyFill="1" applyAlignment="1">
      <alignment horizontal="right"/>
    </xf>
    <xf numFmtId="0" fontId="0" fillId="0" borderId="0" xfId="0" applyAlignment="1">
      <alignment vertical="center"/>
    </xf>
    <xf numFmtId="0" fontId="11" fillId="0" borderId="0" xfId="0" applyFont="1" applyAlignment="1">
      <alignment vertical="center"/>
    </xf>
    <xf numFmtId="0" fontId="10" fillId="0" borderId="0" xfId="0" applyFont="1" applyAlignment="1">
      <alignment horizontal="center" vertical="center"/>
    </xf>
    <xf numFmtId="0" fontId="0" fillId="0" borderId="0" xfId="0" applyAlignment="1">
      <alignment vertical="center"/>
    </xf>
    <xf numFmtId="3" fontId="10" fillId="0" borderId="0" xfId="131" applyNumberFormat="1" applyAlignment="1">
      <alignment horizontal="center"/>
    </xf>
    <xf numFmtId="3" fontId="10" fillId="0" borderId="0" xfId="0" applyNumberFormat="1" applyFont="1" applyAlignment="1">
      <alignment horizontal="center" wrapText="1"/>
    </xf>
    <xf numFmtId="3" fontId="11" fillId="0" borderId="102" xfId="0" applyNumberFormat="1" applyFont="1" applyBorder="1" applyAlignment="1">
      <alignment horizontal="center" wrapText="1"/>
    </xf>
    <xf numFmtId="0" fontId="11" fillId="0" borderId="102" xfId="0" applyFont="1" applyBorder="1"/>
    <xf numFmtId="0" fontId="0" fillId="0" borderId="102" xfId="0" applyBorder="1"/>
    <xf numFmtId="0" fontId="0" fillId="0" borderId="0" xfId="0" applyFill="1" applyAlignment="1">
      <alignment vertical="center"/>
    </xf>
    <xf numFmtId="3" fontId="10" fillId="0" borderId="0" xfId="131" applyNumberFormat="1" applyFill="1" applyBorder="1" applyAlignment="1">
      <alignment horizontal="left" wrapText="1"/>
    </xf>
    <xf numFmtId="0" fontId="11" fillId="0" borderId="0" xfId="0" applyFont="1" applyFill="1"/>
    <xf numFmtId="3" fontId="0" fillId="0" borderId="0" xfId="0" applyNumberFormat="1" applyAlignment="1">
      <alignment horizontal="center" vertical="center" wrapText="1"/>
    </xf>
    <xf numFmtId="1" fontId="0" fillId="0" borderId="0" xfId="0" applyNumberFormat="1" applyAlignment="1">
      <alignment horizontal="center" vertical="center"/>
    </xf>
    <xf numFmtId="1" fontId="0" fillId="0" borderId="46" xfId="0" applyNumberFormat="1" applyBorder="1" applyAlignment="1">
      <alignment horizontal="center" vertical="center"/>
    </xf>
    <xf numFmtId="1" fontId="10" fillId="0" borderId="0" xfId="0" applyNumberFormat="1" applyFont="1" applyAlignment="1">
      <alignment horizontal="center" vertical="center"/>
    </xf>
    <xf numFmtId="1" fontId="10" fillId="0" borderId="46" xfId="0" applyNumberFormat="1" applyFont="1" applyBorder="1" applyAlignment="1">
      <alignment horizontal="center" vertical="center"/>
    </xf>
    <xf numFmtId="9" fontId="0" fillId="0" borderId="46" xfId="7" applyFont="1" applyFill="1" applyBorder="1" applyAlignment="1">
      <alignment horizontal="center" vertical="center"/>
    </xf>
    <xf numFmtId="9" fontId="0" fillId="0" borderId="46" xfId="7" applyFont="1" applyBorder="1" applyAlignment="1">
      <alignment horizontal="center" vertical="center"/>
    </xf>
    <xf numFmtId="0" fontId="0" fillId="0" borderId="0" xfId="0" applyFill="1" applyAlignment="1">
      <alignment horizontal="left" vertical="center" wrapText="1"/>
    </xf>
    <xf numFmtId="0" fontId="0" fillId="0" borderId="0" xfId="0" applyAlignment="1">
      <alignment horizontal="center" vertical="center" wrapText="1"/>
    </xf>
    <xf numFmtId="0" fontId="10" fillId="0" borderId="0" xfId="0" applyFont="1" applyFill="1" applyAlignment="1">
      <alignment vertical="center" wrapText="1"/>
    </xf>
    <xf numFmtId="3" fontId="0" fillId="0" borderId="46" xfId="0" applyNumberFormat="1" applyFill="1" applyBorder="1" applyAlignment="1">
      <alignment horizontal="left" vertical="center" wrapText="1"/>
    </xf>
    <xf numFmtId="164" fontId="104" fillId="86" borderId="24" xfId="1" applyNumberFormat="1" applyFont="1" applyFill="1" applyBorder="1" applyAlignment="1">
      <alignment horizontal="center" vertical="center" wrapText="1"/>
    </xf>
    <xf numFmtId="168" fontId="0" fillId="0" borderId="0" xfId="0" applyNumberFormat="1" applyAlignment="1">
      <alignment horizontal="center"/>
    </xf>
    <xf numFmtId="175" fontId="0" fillId="0" borderId="35" xfId="0" applyNumberFormat="1" applyFill="1" applyBorder="1" applyAlignment="1">
      <alignment horizontal="center" vertical="center" wrapText="1"/>
    </xf>
    <xf numFmtId="166" fontId="0" fillId="0" borderId="32" xfId="7" applyNumberFormat="1" applyFont="1" applyBorder="1" applyAlignment="1">
      <alignment horizontal="center" vertical="center" wrapText="1"/>
    </xf>
    <xf numFmtId="0" fontId="0" fillId="0" borderId="0" xfId="0" applyFill="1" applyBorder="1" applyAlignment="1">
      <alignment horizontal="right" vertical="center"/>
    </xf>
    <xf numFmtId="0" fontId="106" fillId="0" borderId="0" xfId="0" applyFont="1" applyFill="1" applyBorder="1" applyAlignment="1">
      <alignment horizontal="center" vertical="center" wrapText="1"/>
    </xf>
    <xf numFmtId="175" fontId="0" fillId="0" borderId="0" xfId="0" applyNumberFormat="1" applyFill="1" applyBorder="1" applyAlignment="1">
      <alignment horizontal="center" vertical="center" wrapText="1"/>
    </xf>
    <xf numFmtId="166" fontId="0" fillId="0" borderId="0" xfId="7"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166" fontId="10" fillId="0" borderId="0" xfId="7" applyNumberFormat="1" applyFill="1" applyBorder="1" applyAlignment="1">
      <alignment horizontal="center" vertical="center" wrapText="1"/>
    </xf>
    <xf numFmtId="0" fontId="25" fillId="0" borderId="0" xfId="0" applyFont="1" applyFill="1" applyBorder="1" applyAlignment="1">
      <alignment horizontal="left" vertical="center"/>
    </xf>
    <xf numFmtId="0" fontId="11" fillId="0" borderId="0" xfId="0" applyFont="1" applyFill="1" applyBorder="1" applyAlignment="1">
      <alignment vertical="center"/>
    </xf>
    <xf numFmtId="166" fontId="10" fillId="0" borderId="0" xfId="7" applyNumberFormat="1" applyAlignment="1">
      <alignment horizontal="center" vertical="center"/>
    </xf>
    <xf numFmtId="166" fontId="10" fillId="0" borderId="32" xfId="7" applyNumberFormat="1" applyBorder="1" applyAlignment="1">
      <alignment horizontal="center" vertical="center" wrapText="1"/>
    </xf>
    <xf numFmtId="175" fontId="0" fillId="0" borderId="32" xfId="0" applyNumberFormat="1" applyFill="1" applyBorder="1" applyAlignment="1">
      <alignment horizontal="center" vertical="center" wrapText="1"/>
    </xf>
    <xf numFmtId="166" fontId="0" fillId="0" borderId="32" xfId="7" applyNumberFormat="1" applyFont="1" applyFill="1" applyBorder="1" applyAlignment="1">
      <alignment horizontal="center" vertical="center" wrapText="1"/>
    </xf>
    <xf numFmtId="178" fontId="58" fillId="0" borderId="0" xfId="362" applyNumberFormat="1" applyFont="1"/>
    <xf numFmtId="9" fontId="11" fillId="0" borderId="0" xfId="7" applyFont="1" applyAlignment="1">
      <alignment horizontal="center" vertical="center"/>
    </xf>
    <xf numFmtId="0" fontId="106" fillId="86" borderId="26" xfId="0" applyFont="1" applyFill="1" applyBorder="1" applyAlignment="1">
      <alignment horizontal="center" vertical="center" wrapText="1"/>
    </xf>
    <xf numFmtId="0" fontId="10" fillId="0" borderId="0" xfId="0" applyFont="1" applyAlignment="1">
      <alignment vertical="center"/>
    </xf>
    <xf numFmtId="0" fontId="59" fillId="0" borderId="104" xfId="0" applyFont="1" applyBorder="1" applyAlignment="1">
      <alignment horizontal="left" vertical="center"/>
    </xf>
    <xf numFmtId="0" fontId="10" fillId="0" borderId="0" xfId="131" applyFont="1" applyAlignment="1">
      <alignment vertical="center"/>
    </xf>
    <xf numFmtId="0" fontId="10" fillId="0" borderId="46" xfId="131" applyFont="1" applyBorder="1" applyAlignment="1">
      <alignment vertical="center"/>
    </xf>
    <xf numFmtId="3" fontId="11" fillId="0" borderId="0" xfId="0" applyNumberFormat="1" applyFont="1"/>
    <xf numFmtId="0" fontId="109" fillId="0" borderId="0" xfId="0" applyFont="1" applyAlignment="1">
      <alignment horizontal="right" vertical="center"/>
    </xf>
    <xf numFmtId="166" fontId="10" fillId="0" borderId="46" xfId="7" applyNumberFormat="1" applyFont="1" applyBorder="1" applyAlignment="1">
      <alignment horizontal="center" vertical="center" wrapText="1"/>
    </xf>
    <xf numFmtId="9" fontId="0" fillId="0" borderId="28" xfId="7" applyFont="1" applyBorder="1" applyAlignment="1">
      <alignment horizontal="center" vertical="center" wrapText="1"/>
    </xf>
    <xf numFmtId="9" fontId="0" fillId="0" borderId="33" xfId="7" applyFont="1" applyBorder="1" applyAlignment="1">
      <alignment horizontal="center" vertical="center" wrapText="1"/>
    </xf>
    <xf numFmtId="39" fontId="0" fillId="0" borderId="0" xfId="1" applyNumberFormat="1" applyFont="1" applyFill="1" applyAlignment="1">
      <alignment horizontal="right" vertical="center"/>
    </xf>
    <xf numFmtId="39" fontId="10" fillId="0" borderId="0" xfId="0" applyNumberFormat="1" applyFont="1" applyFill="1" applyAlignment="1">
      <alignment horizontal="right" vertical="center"/>
    </xf>
    <xf numFmtId="0" fontId="0" fillId="0" borderId="0" xfId="0"/>
    <xf numFmtId="0" fontId="0" fillId="0" borderId="0" xfId="0" applyAlignment="1">
      <alignment vertical="center"/>
    </xf>
    <xf numFmtId="0" fontId="76" fillId="0" borderId="0" xfId="0" applyFont="1" applyFill="1" applyAlignment="1">
      <alignment horizontal="left" vertical="center"/>
    </xf>
    <xf numFmtId="0" fontId="0" fillId="0" borderId="0" xfId="0"/>
    <xf numFmtId="0" fontId="10" fillId="0" borderId="0" xfId="0" applyFont="1" applyAlignment="1">
      <alignment vertical="center"/>
    </xf>
    <xf numFmtId="0" fontId="25" fillId="0" borderId="0" xfId="0" applyFont="1" applyFill="1" applyAlignment="1">
      <alignment vertical="center"/>
    </xf>
    <xf numFmtId="0" fontId="143" fillId="0" borderId="0" xfId="0" applyFont="1" applyFill="1" applyAlignment="1">
      <alignment vertical="center"/>
    </xf>
    <xf numFmtId="0" fontId="144" fillId="0" borderId="0" xfId="0" applyFont="1" applyAlignment="1">
      <alignment horizontal="center" vertical="center"/>
    </xf>
    <xf numFmtId="0" fontId="144" fillId="0" borderId="0" xfId="0" applyFont="1" applyAlignment="1">
      <alignment horizontal="right" vertical="center"/>
    </xf>
    <xf numFmtId="0" fontId="144" fillId="0" borderId="0" xfId="0" applyFont="1" applyAlignment="1">
      <alignment vertical="center"/>
    </xf>
    <xf numFmtId="0" fontId="11" fillId="0" borderId="0" xfId="0" applyFont="1" applyFill="1" applyAlignment="1">
      <alignment vertical="center"/>
    </xf>
    <xf numFmtId="9" fontId="10" fillId="0" borderId="0" xfId="7" applyFont="1" applyAlignment="1">
      <alignment horizontal="center" vertical="center"/>
    </xf>
    <xf numFmtId="179" fontId="0" fillId="0" borderId="0" xfId="7" applyNumberFormat="1" applyFont="1"/>
    <xf numFmtId="3" fontId="0" fillId="0" borderId="0" xfId="0" applyNumberFormat="1"/>
    <xf numFmtId="3" fontId="0" fillId="88" borderId="0" xfId="0" applyNumberFormat="1" applyFill="1" applyAlignment="1">
      <alignment horizontal="center" vertical="center"/>
    </xf>
    <xf numFmtId="3" fontId="11" fillId="88" borderId="102" xfId="0" applyNumberFormat="1" applyFont="1" applyFill="1" applyBorder="1" applyAlignment="1">
      <alignment horizontal="center" wrapText="1"/>
    </xf>
    <xf numFmtId="9" fontId="10" fillId="88" borderId="0" xfId="7" applyFill="1" applyAlignment="1">
      <alignment horizontal="center" vertical="center"/>
    </xf>
    <xf numFmtId="9" fontId="11" fillId="88" borderId="102" xfId="7" quotePrefix="1" applyFont="1" applyFill="1" applyBorder="1" applyAlignment="1">
      <alignment horizontal="center" vertical="center"/>
    </xf>
    <xf numFmtId="9" fontId="0" fillId="88" borderId="0" xfId="0" applyNumberFormat="1" applyFill="1" applyAlignment="1">
      <alignment horizontal="center" vertical="center"/>
    </xf>
    <xf numFmtId="9" fontId="0" fillId="88" borderId="102" xfId="0" applyNumberFormat="1" applyFill="1" applyBorder="1" applyAlignment="1">
      <alignment horizontal="center" vertical="center"/>
    </xf>
    <xf numFmtId="9" fontId="0" fillId="88" borderId="0" xfId="7" applyFont="1" applyFill="1" applyAlignment="1">
      <alignment horizontal="center"/>
    </xf>
    <xf numFmtId="4" fontId="0" fillId="0" borderId="46" xfId="0" applyNumberFormat="1" applyBorder="1" applyAlignment="1">
      <alignment horizontal="center" vertical="center" wrapText="1"/>
    </xf>
    <xf numFmtId="0" fontId="0" fillId="0" borderId="0" xfId="0" applyFill="1"/>
    <xf numFmtId="0" fontId="11" fillId="0" borderId="0" xfId="1" applyNumberFormat="1" applyFont="1" applyAlignment="1">
      <alignment horizontal="center" wrapText="1"/>
    </xf>
    <xf numFmtId="0" fontId="0" fillId="0" borderId="0" xfId="0"/>
    <xf numFmtId="0" fontId="10" fillId="0" borderId="0" xfId="0" applyFont="1" applyFill="1"/>
    <xf numFmtId="177" fontId="76" fillId="0" borderId="88" xfId="0" applyNumberFormat="1" applyFont="1" applyBorder="1" applyAlignment="1">
      <alignment horizontal="center" vertical="center"/>
    </xf>
    <xf numFmtId="177" fontId="76" fillId="0" borderId="25" xfId="0" applyNumberFormat="1" applyFont="1" applyBorder="1" applyAlignment="1">
      <alignment horizontal="center" vertical="center"/>
    </xf>
    <xf numFmtId="177" fontId="0" fillId="0" borderId="46" xfId="0" applyNumberFormat="1" applyBorder="1" applyAlignment="1">
      <alignment horizontal="center" vertical="center" wrapText="1"/>
    </xf>
    <xf numFmtId="177" fontId="76" fillId="0" borderId="53" xfId="0" applyNumberFormat="1" applyFont="1" applyBorder="1" applyAlignment="1">
      <alignment horizontal="center" vertical="center"/>
    </xf>
    <xf numFmtId="3" fontId="0" fillId="0" borderId="0" xfId="0" applyNumberFormat="1" applyAlignment="1">
      <alignment horizontal="right" vertical="center"/>
    </xf>
    <xf numFmtId="3" fontId="0" fillId="0" borderId="92" xfId="0" applyNumberFormat="1" applyBorder="1" applyAlignment="1">
      <alignment horizontal="center" vertical="center"/>
    </xf>
    <xf numFmtId="9" fontId="0" fillId="0" borderId="38" xfId="7" applyFont="1" applyBorder="1" applyAlignment="1">
      <alignment horizontal="center" vertical="center"/>
    </xf>
    <xf numFmtId="3" fontId="0" fillId="0" borderId="37" xfId="0" applyNumberFormat="1" applyBorder="1" applyAlignment="1">
      <alignment horizontal="center" vertical="center"/>
    </xf>
    <xf numFmtId="3" fontId="0" fillId="0" borderId="91" xfId="0" applyNumberFormat="1" applyBorder="1" applyAlignment="1">
      <alignment horizontal="center" vertical="center"/>
    </xf>
    <xf numFmtId="3" fontId="0" fillId="0" borderId="0" xfId="0" applyNumberFormat="1" applyFill="1" applyAlignment="1">
      <alignment horizontal="center"/>
    </xf>
    <xf numFmtId="9" fontId="0" fillId="0" borderId="38" xfId="7" applyFont="1" applyFill="1" applyBorder="1" applyAlignment="1">
      <alignment horizontal="center"/>
    </xf>
    <xf numFmtId="3" fontId="10" fillId="0" borderId="37" xfId="0" applyNumberFormat="1" applyFont="1" applyFill="1" applyBorder="1" applyAlignment="1">
      <alignment horizontal="center"/>
    </xf>
    <xf numFmtId="9" fontId="0" fillId="0" borderId="37" xfId="7" applyFont="1" applyFill="1" applyBorder="1" applyAlignment="1">
      <alignment horizontal="center"/>
    </xf>
    <xf numFmtId="3" fontId="10" fillId="0" borderId="0" xfId="131" applyNumberFormat="1" applyFill="1" applyAlignment="1">
      <alignment horizontal="center"/>
    </xf>
    <xf numFmtId="3" fontId="10" fillId="0" borderId="0" xfId="0" applyNumberFormat="1" applyFont="1" applyFill="1" applyAlignment="1">
      <alignment horizontal="center" vertical="center"/>
    </xf>
    <xf numFmtId="9" fontId="10" fillId="0" borderId="38" xfId="7" applyFill="1" applyBorder="1" applyAlignment="1">
      <alignment horizontal="center" vertical="center"/>
    </xf>
    <xf numFmtId="3" fontId="116" fillId="0" borderId="25" xfId="0" applyNumberFormat="1" applyFont="1" applyFill="1" applyBorder="1" applyAlignment="1">
      <alignment horizontal="center" vertical="center" wrapText="1"/>
    </xf>
    <xf numFmtId="9" fontId="116" fillId="0" borderId="97" xfId="7" applyFont="1" applyFill="1" applyBorder="1" applyAlignment="1">
      <alignment horizontal="center" vertical="center" wrapText="1"/>
    </xf>
    <xf numFmtId="3" fontId="93" fillId="0" borderId="53" xfId="0" applyNumberFormat="1" applyFont="1" applyFill="1" applyBorder="1" applyAlignment="1">
      <alignment horizontal="center" vertical="center" wrapText="1"/>
    </xf>
    <xf numFmtId="9" fontId="93" fillId="0" borderId="98" xfId="7" applyFont="1" applyFill="1" applyBorder="1" applyAlignment="1">
      <alignment horizontal="center" vertical="center" wrapText="1"/>
    </xf>
    <xf numFmtId="3" fontId="10" fillId="0" borderId="25" xfId="0" applyNumberFormat="1" applyFont="1" applyFill="1" applyBorder="1" applyAlignment="1">
      <alignment horizontal="center" vertical="center" wrapText="1"/>
    </xf>
    <xf numFmtId="9" fontId="10" fillId="0" borderId="28" xfId="7" applyFill="1" applyBorder="1" applyAlignment="1">
      <alignment horizontal="center" vertical="center" wrapText="1"/>
    </xf>
    <xf numFmtId="3" fontId="10" fillId="0" borderId="46" xfId="0" applyNumberFormat="1" applyFont="1" applyFill="1" applyBorder="1" applyAlignment="1">
      <alignment horizontal="center" vertical="center" wrapText="1"/>
    </xf>
    <xf numFmtId="9" fontId="10" fillId="0" borderId="86" xfId="7" applyFill="1" applyBorder="1" applyAlignment="1">
      <alignment horizontal="center" vertical="center" wrapText="1"/>
    </xf>
    <xf numFmtId="3" fontId="10" fillId="0" borderId="77" xfId="0" applyNumberFormat="1" applyFont="1" applyFill="1" applyBorder="1" applyAlignment="1">
      <alignment horizontal="center" vertical="center" wrapText="1"/>
    </xf>
    <xf numFmtId="166" fontId="10" fillId="0" borderId="77" xfId="7" applyNumberFormat="1" applyFill="1" applyBorder="1" applyAlignment="1">
      <alignment horizontal="center" vertical="center" wrapText="1"/>
    </xf>
    <xf numFmtId="3" fontId="11" fillId="0" borderId="47" xfId="0" applyNumberFormat="1" applyFont="1" applyFill="1" applyBorder="1" applyAlignment="1">
      <alignment horizontal="center" vertical="center" wrapText="1"/>
    </xf>
    <xf numFmtId="9" fontId="11" fillId="0" borderId="89" xfId="7" applyFont="1" applyFill="1" applyBorder="1" applyAlignment="1">
      <alignment horizontal="center" vertical="center" wrapText="1"/>
    </xf>
    <xf numFmtId="9" fontId="11" fillId="0" borderId="47" xfId="7" applyFont="1" applyFill="1" applyBorder="1" applyAlignment="1">
      <alignment horizontal="center" vertical="center" wrapText="1"/>
    </xf>
    <xf numFmtId="180" fontId="0" fillId="0" borderId="0" xfId="7" applyNumberFormat="1" applyFont="1" applyAlignment="1">
      <alignment horizontal="right"/>
    </xf>
    <xf numFmtId="9" fontId="93" fillId="0" borderId="98" xfId="7" applyNumberFormat="1" applyFont="1" applyFill="1" applyBorder="1" applyAlignment="1">
      <alignment horizontal="center" vertical="center" wrapText="1"/>
    </xf>
    <xf numFmtId="0" fontId="11" fillId="0" borderId="0" xfId="0" applyFont="1" applyAlignment="1">
      <alignment horizontal="left"/>
    </xf>
    <xf numFmtId="0" fontId="11" fillId="0" borderId="0" xfId="0" applyFont="1" applyAlignment="1">
      <alignment horizontal="center"/>
    </xf>
    <xf numFmtId="0" fontId="17" fillId="3" borderId="0" xfId="6" applyFont="1" applyFill="1" applyAlignment="1">
      <alignment horizontal="center" vertical="center"/>
    </xf>
    <xf numFmtId="0" fontId="18" fillId="3" borderId="0" xfId="6" applyFont="1" applyFill="1" applyAlignment="1">
      <alignment horizontal="center" vertical="center"/>
    </xf>
    <xf numFmtId="43" fontId="19" fillId="3" borderId="0" xfId="1" applyFont="1" applyFill="1" applyAlignment="1">
      <alignment horizontal="center" wrapText="1"/>
    </xf>
    <xf numFmtId="43" fontId="19" fillId="3" borderId="0" xfId="1" applyFont="1" applyFill="1" applyAlignment="1">
      <alignment horizontal="center"/>
    </xf>
    <xf numFmtId="0" fontId="11" fillId="3" borderId="0" xfId="5" applyFont="1" applyFill="1" applyAlignment="1">
      <alignment horizontal="justify" vertical="center" wrapText="1"/>
    </xf>
    <xf numFmtId="0" fontId="10" fillId="3" borderId="0" xfId="5" applyFont="1" applyFill="1" applyAlignment="1">
      <alignment horizontal="justify" vertical="center" wrapText="1"/>
    </xf>
    <xf numFmtId="0" fontId="11" fillId="4" borderId="0" xfId="0" applyFont="1" applyFill="1" applyAlignment="1">
      <alignment horizontal="center"/>
    </xf>
    <xf numFmtId="43" fontId="19" fillId="3" borderId="0" xfId="1" applyFont="1" applyFill="1" applyAlignment="1">
      <alignment horizontal="center" vertical="center" wrapText="1"/>
    </xf>
    <xf numFmtId="0" fontId="140" fillId="85" borderId="0" xfId="0" applyFont="1" applyFill="1" applyAlignment="1">
      <alignment vertical="center" wrapText="1"/>
    </xf>
    <xf numFmtId="0" fontId="140" fillId="85" borderId="93" xfId="0" applyFont="1" applyFill="1" applyBorder="1" applyAlignment="1">
      <alignment vertical="center" wrapText="1"/>
    </xf>
    <xf numFmtId="0" fontId="140" fillId="85" borderId="95" xfId="0" applyFont="1" applyFill="1" applyBorder="1" applyAlignment="1">
      <alignment horizontal="center" vertical="center" wrapText="1"/>
    </xf>
    <xf numFmtId="0" fontId="140" fillId="85" borderId="94" xfId="0" applyFont="1" applyFill="1" applyBorder="1" applyAlignment="1">
      <alignment horizontal="center" vertical="center" wrapText="1"/>
    </xf>
    <xf numFmtId="0" fontId="140" fillId="85" borderId="99" xfId="0" applyFont="1" applyFill="1" applyBorder="1" applyAlignment="1">
      <alignment horizontal="center" vertical="center" wrapText="1"/>
    </xf>
    <xf numFmtId="2" fontId="76" fillId="0" borderId="32" xfId="0" applyNumberFormat="1" applyFont="1" applyBorder="1" applyAlignment="1">
      <alignment horizontal="center" vertical="center" wrapText="1"/>
    </xf>
    <xf numFmtId="2" fontId="76" fillId="0" borderId="0" xfId="0" applyNumberFormat="1" applyFont="1" applyAlignment="1">
      <alignment horizontal="center" vertical="center" wrapText="1"/>
    </xf>
    <xf numFmtId="2" fontId="76" fillId="0" borderId="46" xfId="0" applyNumberFormat="1" applyFont="1" applyBorder="1" applyAlignment="1">
      <alignment horizontal="center" vertical="center" wrapText="1"/>
    </xf>
    <xf numFmtId="4" fontId="10" fillId="0" borderId="52" xfId="0" applyNumberFormat="1" applyFont="1" applyBorder="1" applyAlignment="1">
      <alignment horizontal="center" vertical="center" wrapText="1"/>
    </xf>
    <xf numFmtId="0" fontId="106" fillId="86" borderId="31" xfId="0" applyFont="1" applyFill="1" applyBorder="1" applyAlignment="1">
      <alignment horizontal="center" vertical="center" wrapText="1"/>
    </xf>
    <xf numFmtId="2" fontId="76" fillId="0" borderId="53" xfId="0" applyNumberFormat="1" applyFont="1" applyBorder="1" applyAlignment="1">
      <alignment horizontal="center" vertical="center" wrapText="1"/>
    </xf>
    <xf numFmtId="0" fontId="106" fillId="86" borderId="26" xfId="0" applyFont="1" applyFill="1" applyBorder="1" applyAlignment="1">
      <alignment horizontal="center" vertical="center" wrapText="1"/>
    </xf>
    <xf numFmtId="0" fontId="0" fillId="4" borderId="83" xfId="0" applyFill="1" applyBorder="1" applyAlignment="1">
      <alignment horizontal="center"/>
    </xf>
    <xf numFmtId="0" fontId="0" fillId="4" borderId="84" xfId="0" applyFill="1" applyBorder="1" applyAlignment="1">
      <alignment horizontal="center"/>
    </xf>
    <xf numFmtId="0" fontId="0" fillId="4" borderId="85" xfId="0" applyFill="1" applyBorder="1" applyAlignment="1">
      <alignment horizontal="center"/>
    </xf>
    <xf numFmtId="3" fontId="11" fillId="0" borderId="0" xfId="0" applyNumberFormat="1" applyFont="1" applyAlignment="1">
      <alignment horizontal="center" vertical="center" wrapText="1"/>
    </xf>
    <xf numFmtId="3" fontId="11" fillId="0" borderId="46" xfId="0" applyNumberFormat="1" applyFont="1" applyBorder="1" applyAlignment="1">
      <alignment horizontal="center" vertical="center" wrapText="1"/>
    </xf>
    <xf numFmtId="3" fontId="10" fillId="0" borderId="101" xfId="0" applyNumberFormat="1" applyFont="1" applyBorder="1" applyAlignment="1">
      <alignment horizontal="center" vertical="center" wrapText="1"/>
    </xf>
    <xf numFmtId="0" fontId="106" fillId="86" borderId="0" xfId="0" applyFont="1" applyFill="1" applyAlignment="1">
      <alignment horizontal="center" vertical="center" wrapText="1"/>
    </xf>
    <xf numFmtId="0" fontId="106" fillId="86" borderId="46" xfId="0" applyFont="1" applyFill="1" applyBorder="1" applyAlignment="1">
      <alignment horizontal="center" vertical="center" wrapText="1"/>
    </xf>
    <xf numFmtId="0" fontId="11" fillId="0" borderId="0" xfId="0" applyFont="1"/>
    <xf numFmtId="43" fontId="11" fillId="0" borderId="0" xfId="0" applyNumberFormat="1" applyFont="1"/>
    <xf numFmtId="0" fontId="0" fillId="0" borderId="0" xfId="0"/>
    <xf numFmtId="0" fontId="0" fillId="76" borderId="0" xfId="0" applyFill="1"/>
    <xf numFmtId="0" fontId="21" fillId="78" borderId="0" xfId="0" applyFont="1" applyFill="1" applyAlignment="1">
      <alignment horizontal="left" vertical="center"/>
    </xf>
    <xf numFmtId="0" fontId="23" fillId="0" borderId="0" xfId="0" applyFont="1"/>
    <xf numFmtId="0" fontId="25" fillId="0" borderId="0" xfId="0" applyFont="1" applyAlignment="1">
      <alignment vertical="center"/>
    </xf>
    <xf numFmtId="3" fontId="10" fillId="0" borderId="46" xfId="0" applyNumberFormat="1" applyFont="1" applyBorder="1" applyAlignment="1">
      <alignment horizontal="center" vertical="center" wrapText="1"/>
    </xf>
    <xf numFmtId="3" fontId="10" fillId="0" borderId="101" xfId="0" applyNumberFormat="1" applyFont="1" applyFill="1" applyBorder="1" applyAlignment="1">
      <alignment horizontal="center" vertical="center" wrapText="1"/>
    </xf>
    <xf numFmtId="3" fontId="10" fillId="0" borderId="46" xfId="0" applyNumberFormat="1" applyFont="1" applyFill="1" applyBorder="1" applyAlignment="1">
      <alignment horizontal="center" vertical="center" wrapText="1"/>
    </xf>
    <xf numFmtId="2" fontId="76" fillId="0" borderId="62" xfId="0" applyNumberFormat="1" applyFont="1" applyBorder="1" applyAlignment="1">
      <alignment horizontal="left" vertical="center" wrapText="1"/>
    </xf>
    <xf numFmtId="0" fontId="104" fillId="86" borderId="44" xfId="0" applyFont="1" applyFill="1" applyBorder="1" applyAlignment="1">
      <alignment horizontal="center" wrapText="1"/>
    </xf>
    <xf numFmtId="0" fontId="104" fillId="86" borderId="49" xfId="0" applyFont="1" applyFill="1" applyBorder="1" applyAlignment="1">
      <alignment horizontal="center" wrapText="1"/>
    </xf>
    <xf numFmtId="0" fontId="21" fillId="78" borderId="0" xfId="0" applyFont="1" applyFill="1" applyAlignment="1">
      <alignment vertical="center"/>
    </xf>
    <xf numFmtId="0" fontId="21" fillId="0" borderId="0" xfId="0" applyFont="1" applyAlignment="1">
      <alignment vertical="center"/>
    </xf>
    <xf numFmtId="0" fontId="23" fillId="0" borderId="0" xfId="0" applyFont="1" applyAlignment="1">
      <alignment vertical="center"/>
    </xf>
    <xf numFmtId="0" fontId="116" fillId="0" borderId="0" xfId="0" applyFont="1" applyFill="1" applyAlignment="1">
      <alignment horizontal="center" vertical="center" wrapText="1"/>
    </xf>
    <xf numFmtId="0" fontId="116" fillId="0" borderId="29" xfId="0" applyFont="1" applyFill="1" applyBorder="1" applyAlignment="1">
      <alignment horizontal="center" vertical="center" wrapText="1"/>
    </xf>
    <xf numFmtId="0" fontId="0" fillId="76" borderId="0" xfId="0" applyFill="1" applyAlignment="1">
      <alignment horizontal="center"/>
    </xf>
    <xf numFmtId="0" fontId="104" fillId="86" borderId="0" xfId="0" applyFont="1" applyFill="1" applyAlignment="1">
      <alignment horizontal="center" wrapText="1"/>
    </xf>
    <xf numFmtId="0" fontId="104" fillId="86" borderId="24" xfId="1" applyNumberFormat="1" applyFont="1" applyFill="1" applyBorder="1" applyAlignment="1">
      <alignment horizontal="center" wrapText="1"/>
    </xf>
    <xf numFmtId="0" fontId="104" fillId="86" borderId="24" xfId="0" applyFont="1" applyFill="1" applyBorder="1" applyAlignment="1">
      <alignment horizontal="center" wrapText="1"/>
    </xf>
    <xf numFmtId="0" fontId="11" fillId="0" borderId="0" xfId="0" applyFont="1" applyAlignment="1">
      <alignment vertical="center"/>
    </xf>
    <xf numFmtId="0" fontId="104" fillId="86" borderId="49" xfId="0" applyFont="1" applyFill="1" applyBorder="1" applyAlignment="1">
      <alignment horizontal="center" vertical="center" wrapText="1"/>
    </xf>
    <xf numFmtId="0" fontId="104" fillId="86" borderId="48" xfId="0" applyFont="1" applyFill="1" applyBorder="1" applyAlignment="1">
      <alignment horizontal="center" vertical="center" wrapText="1"/>
    </xf>
    <xf numFmtId="0" fontId="10" fillId="76" borderId="0" xfId="0" applyFont="1" applyFill="1" applyAlignment="1">
      <alignment horizontal="center" vertical="center"/>
    </xf>
    <xf numFmtId="0" fontId="10" fillId="0" borderId="0" xfId="0" applyFont="1" applyAlignment="1">
      <alignment vertical="center"/>
    </xf>
    <xf numFmtId="0" fontId="104" fillId="86" borderId="44" xfId="0" applyFont="1" applyFill="1" applyBorder="1" applyAlignment="1">
      <alignment horizontal="center" vertical="center" wrapText="1"/>
    </xf>
    <xf numFmtId="0" fontId="104" fillId="86" borderId="0" xfId="0" applyFont="1" applyFill="1" applyAlignment="1">
      <alignment horizontal="center" vertical="center" wrapText="1"/>
    </xf>
    <xf numFmtId="0" fontId="104" fillId="86" borderId="45" xfId="0" applyFont="1" applyFill="1" applyBorder="1" applyAlignment="1">
      <alignment horizontal="center" vertical="center" wrapText="1"/>
    </xf>
    <xf numFmtId="0" fontId="104" fillId="86" borderId="0" xfId="1" applyNumberFormat="1" applyFont="1" applyFill="1" applyAlignment="1">
      <alignment horizontal="right" vertical="center" wrapText="1"/>
    </xf>
    <xf numFmtId="0" fontId="104" fillId="86" borderId="24" xfId="1" applyNumberFormat="1" applyFont="1" applyFill="1" applyBorder="1" applyAlignment="1">
      <alignment horizontal="right" vertical="center" wrapText="1"/>
    </xf>
    <xf numFmtId="0" fontId="104" fillId="86" borderId="0" xfId="1" applyNumberFormat="1" applyFont="1" applyFill="1" applyAlignment="1">
      <alignment horizontal="left" vertical="center" wrapText="1"/>
    </xf>
    <xf numFmtId="0" fontId="104" fillId="86" borderId="24" xfId="1" applyNumberFormat="1" applyFont="1" applyFill="1" applyBorder="1" applyAlignment="1">
      <alignment horizontal="left" vertical="center" wrapText="1"/>
    </xf>
    <xf numFmtId="0" fontId="104" fillId="86" borderId="0" xfId="1" applyNumberFormat="1" applyFont="1" applyFill="1" applyAlignment="1">
      <alignment horizontal="center" vertical="center" wrapText="1"/>
    </xf>
    <xf numFmtId="0" fontId="104" fillId="86" borderId="24" xfId="1" applyNumberFormat="1" applyFont="1" applyFill="1" applyBorder="1" applyAlignment="1">
      <alignment horizontal="center" vertical="center" wrapText="1"/>
    </xf>
    <xf numFmtId="0" fontId="23" fillId="0" borderId="0" xfId="0" applyFont="1" applyAlignment="1">
      <alignment horizontal="left" vertical="center" wrapText="1"/>
    </xf>
    <xf numFmtId="0" fontId="23" fillId="0" borderId="37" xfId="0" applyFont="1" applyFill="1" applyBorder="1" applyAlignment="1">
      <alignment horizontal="left" vertical="center" wrapText="1"/>
    </xf>
    <xf numFmtId="0" fontId="10" fillId="76" borderId="0" xfId="0" applyFont="1" applyFill="1" applyAlignment="1">
      <alignment vertical="center"/>
    </xf>
    <xf numFmtId="0" fontId="0" fillId="0" borderId="0" xfId="0" applyAlignment="1">
      <alignment vertical="center"/>
    </xf>
    <xf numFmtId="0" fontId="0" fillId="76" borderId="0" xfId="0" applyFill="1" applyAlignment="1">
      <alignment vertical="center"/>
    </xf>
    <xf numFmtId="0" fontId="58" fillId="0" borderId="0" xfId="362" applyFont="1" applyAlignment="1">
      <alignment horizontal="center"/>
    </xf>
  </cellXfs>
  <cellStyles count="5415">
    <cellStyle name="0.0" xfId="157" xr:uid="{00000000-0005-0000-0000-000000000000}"/>
    <cellStyle name="0.00" xfId="158" xr:uid="{00000000-0005-0000-0000-000001000000}"/>
    <cellStyle name="20% - Accent1" xfId="5243" builtinId="30" customBuiltin="1"/>
    <cellStyle name="20% - Accent1 2" xfId="17" xr:uid="{00000000-0005-0000-0000-000002000000}"/>
    <cellStyle name="20% - Accent1 2 10" xfId="5401" xr:uid="{96316DC1-7314-4789-9CD5-5E7767A5823D}"/>
    <cellStyle name="20% - Accent1 2 2" xfId="159" xr:uid="{00000000-0005-0000-0000-000003000000}"/>
    <cellStyle name="20% - Accent1 2 2 2" xfId="160" xr:uid="{00000000-0005-0000-0000-000004000000}"/>
    <cellStyle name="20% - Accent1 2 2 2 2" xfId="568" xr:uid="{00000000-0005-0000-0000-000005000000}"/>
    <cellStyle name="20% - Accent1 2 2 2 2 2" xfId="1031" xr:uid="{00000000-0005-0000-0000-000006000000}"/>
    <cellStyle name="20% - Accent1 2 2 2 2 2 2" xfId="4110" xr:uid="{00000000-0005-0000-0000-000007000000}"/>
    <cellStyle name="20% - Accent1 2 2 2 2 3" xfId="1506" xr:uid="{00000000-0005-0000-0000-000008000000}"/>
    <cellStyle name="20% - Accent1 2 2 2 2 3 2" xfId="4572" xr:uid="{00000000-0005-0000-0000-000009000000}"/>
    <cellStyle name="20% - Accent1 2 2 2 2 4" xfId="3655" xr:uid="{00000000-0005-0000-0000-00000A000000}"/>
    <cellStyle name="20% - Accent1 2 2 2 2 5" xfId="2958" xr:uid="{00000000-0005-0000-0000-00000B000000}"/>
    <cellStyle name="20% - Accent1 2 2 2 2 6" xfId="2259" xr:uid="{00000000-0005-0000-0000-00000C000000}"/>
    <cellStyle name="20% - Accent1 2 2 2 3" xfId="803" xr:uid="{00000000-0005-0000-0000-00000D000000}"/>
    <cellStyle name="20% - Accent1 2 2 2 3 2" xfId="1744" xr:uid="{00000000-0005-0000-0000-00000E000000}"/>
    <cellStyle name="20% - Accent1 2 2 2 3 2 2" xfId="4806" xr:uid="{00000000-0005-0000-0000-00000F000000}"/>
    <cellStyle name="20% - Accent1 2 2 2 3 3" xfId="3883" xr:uid="{00000000-0005-0000-0000-000010000000}"/>
    <cellStyle name="20% - Accent1 2 2 2 3 4" xfId="3190" xr:uid="{00000000-0005-0000-0000-000011000000}"/>
    <cellStyle name="20% - Accent1 2 2 2 3 5" xfId="2490" xr:uid="{00000000-0005-0000-0000-000012000000}"/>
    <cellStyle name="20% - Accent1 2 2 2 4" xfId="1262" xr:uid="{00000000-0005-0000-0000-000013000000}"/>
    <cellStyle name="20% - Accent1 2 2 2 4 2" xfId="4338" xr:uid="{00000000-0005-0000-0000-000014000000}"/>
    <cellStyle name="20% - Accent1 2 2 2 5" xfId="3425" xr:uid="{00000000-0005-0000-0000-000015000000}"/>
    <cellStyle name="20% - Accent1 2 2 2 6" xfId="2724" xr:uid="{00000000-0005-0000-0000-000016000000}"/>
    <cellStyle name="20% - Accent1 2 2 2 7" xfId="2023" xr:uid="{00000000-0005-0000-0000-000017000000}"/>
    <cellStyle name="20% - Accent1 2 2 3" xfId="567" xr:uid="{00000000-0005-0000-0000-000018000000}"/>
    <cellStyle name="20% - Accent1 2 2 3 2" xfId="1030" xr:uid="{00000000-0005-0000-0000-000019000000}"/>
    <cellStyle name="20% - Accent1 2 2 3 2 2" xfId="4109" xr:uid="{00000000-0005-0000-0000-00001A000000}"/>
    <cellStyle name="20% - Accent1 2 2 3 3" xfId="1505" xr:uid="{00000000-0005-0000-0000-00001B000000}"/>
    <cellStyle name="20% - Accent1 2 2 3 3 2" xfId="4571" xr:uid="{00000000-0005-0000-0000-00001C000000}"/>
    <cellStyle name="20% - Accent1 2 2 3 4" xfId="3654" xr:uid="{00000000-0005-0000-0000-00001D000000}"/>
    <cellStyle name="20% - Accent1 2 2 3 5" xfId="2957" xr:uid="{00000000-0005-0000-0000-00001E000000}"/>
    <cellStyle name="20% - Accent1 2 2 3 6" xfId="2258" xr:uid="{00000000-0005-0000-0000-00001F000000}"/>
    <cellStyle name="20% - Accent1 2 2 4" xfId="802" xr:uid="{00000000-0005-0000-0000-000020000000}"/>
    <cellStyle name="20% - Accent1 2 2 4 2" xfId="1743" xr:uid="{00000000-0005-0000-0000-000021000000}"/>
    <cellStyle name="20% - Accent1 2 2 4 2 2" xfId="4805" xr:uid="{00000000-0005-0000-0000-000022000000}"/>
    <cellStyle name="20% - Accent1 2 2 4 3" xfId="3882" xr:uid="{00000000-0005-0000-0000-000023000000}"/>
    <cellStyle name="20% - Accent1 2 2 4 4" xfId="3189" xr:uid="{00000000-0005-0000-0000-000024000000}"/>
    <cellStyle name="20% - Accent1 2 2 4 5" xfId="2489" xr:uid="{00000000-0005-0000-0000-000025000000}"/>
    <cellStyle name="20% - Accent1 2 2 5" xfId="1261" xr:uid="{00000000-0005-0000-0000-000026000000}"/>
    <cellStyle name="20% - Accent1 2 2 5 2" xfId="4337" xr:uid="{00000000-0005-0000-0000-000027000000}"/>
    <cellStyle name="20% - Accent1 2 2 6" xfId="3424" xr:uid="{00000000-0005-0000-0000-000028000000}"/>
    <cellStyle name="20% - Accent1 2 2 7" xfId="2723" xr:uid="{00000000-0005-0000-0000-000029000000}"/>
    <cellStyle name="20% - Accent1 2 2 8" xfId="2022" xr:uid="{00000000-0005-0000-0000-00002A000000}"/>
    <cellStyle name="20% - Accent1 2 2 9" xfId="5400" xr:uid="{37E64313-1DB6-4E84-894F-4103BA7C9E63}"/>
    <cellStyle name="20% - Accent1 2 3" xfId="161" xr:uid="{00000000-0005-0000-0000-00002B000000}"/>
    <cellStyle name="20% - Accent1 2 3 2" xfId="569" xr:uid="{00000000-0005-0000-0000-00002C000000}"/>
    <cellStyle name="20% - Accent1 2 3 2 2" xfId="1032" xr:uid="{00000000-0005-0000-0000-00002D000000}"/>
    <cellStyle name="20% - Accent1 2 3 2 2 2" xfId="4111" xr:uid="{00000000-0005-0000-0000-00002E000000}"/>
    <cellStyle name="20% - Accent1 2 3 2 3" xfId="1507" xr:uid="{00000000-0005-0000-0000-00002F000000}"/>
    <cellStyle name="20% - Accent1 2 3 2 3 2" xfId="4573" xr:uid="{00000000-0005-0000-0000-000030000000}"/>
    <cellStyle name="20% - Accent1 2 3 2 4" xfId="3656" xr:uid="{00000000-0005-0000-0000-000031000000}"/>
    <cellStyle name="20% - Accent1 2 3 2 5" xfId="2959" xr:uid="{00000000-0005-0000-0000-000032000000}"/>
    <cellStyle name="20% - Accent1 2 3 2 6" xfId="2260" xr:uid="{00000000-0005-0000-0000-000033000000}"/>
    <cellStyle name="20% - Accent1 2 3 3" xfId="804" xr:uid="{00000000-0005-0000-0000-000034000000}"/>
    <cellStyle name="20% - Accent1 2 3 3 2" xfId="1745" xr:uid="{00000000-0005-0000-0000-000035000000}"/>
    <cellStyle name="20% - Accent1 2 3 3 2 2" xfId="4807" xr:uid="{00000000-0005-0000-0000-000036000000}"/>
    <cellStyle name="20% - Accent1 2 3 3 3" xfId="3884" xr:uid="{00000000-0005-0000-0000-000037000000}"/>
    <cellStyle name="20% - Accent1 2 3 3 4" xfId="3191" xr:uid="{00000000-0005-0000-0000-000038000000}"/>
    <cellStyle name="20% - Accent1 2 3 3 5" xfId="2491" xr:uid="{00000000-0005-0000-0000-000039000000}"/>
    <cellStyle name="20% - Accent1 2 3 4" xfId="1263" xr:uid="{00000000-0005-0000-0000-00003A000000}"/>
    <cellStyle name="20% - Accent1 2 3 4 2" xfId="4339" xr:uid="{00000000-0005-0000-0000-00003B000000}"/>
    <cellStyle name="20% - Accent1 2 3 5" xfId="3426" xr:uid="{00000000-0005-0000-0000-00003C000000}"/>
    <cellStyle name="20% - Accent1 2 3 6" xfId="2725" xr:uid="{00000000-0005-0000-0000-00003D000000}"/>
    <cellStyle name="20% - Accent1 2 3 7" xfId="2024" xr:uid="{00000000-0005-0000-0000-00003E000000}"/>
    <cellStyle name="20% - Accent1 2 3 8" xfId="5399" xr:uid="{0029CC69-6AC9-4086-9308-30A46CE83E9C}"/>
    <cellStyle name="20% - Accent1 2 4" xfId="526" xr:uid="{00000000-0005-0000-0000-00003F000000}"/>
    <cellStyle name="20% - Accent1 2 4 2" xfId="989" xr:uid="{00000000-0005-0000-0000-000040000000}"/>
    <cellStyle name="20% - Accent1 2 4 2 2" xfId="4068" xr:uid="{00000000-0005-0000-0000-000041000000}"/>
    <cellStyle name="20% - Accent1 2 4 3" xfId="1464" xr:uid="{00000000-0005-0000-0000-000042000000}"/>
    <cellStyle name="20% - Accent1 2 4 3 2" xfId="4530" xr:uid="{00000000-0005-0000-0000-000043000000}"/>
    <cellStyle name="20% - Accent1 2 4 4" xfId="3613" xr:uid="{00000000-0005-0000-0000-000044000000}"/>
    <cellStyle name="20% - Accent1 2 4 5" xfId="2916" xr:uid="{00000000-0005-0000-0000-000045000000}"/>
    <cellStyle name="20% - Accent1 2 4 6" xfId="2217" xr:uid="{00000000-0005-0000-0000-000046000000}"/>
    <cellStyle name="20% - Accent1 2 5" xfId="758" xr:uid="{00000000-0005-0000-0000-000047000000}"/>
    <cellStyle name="20% - Accent1 2 5 2" xfId="1699" xr:uid="{00000000-0005-0000-0000-000048000000}"/>
    <cellStyle name="20% - Accent1 2 5 2 2" xfId="4761" xr:uid="{00000000-0005-0000-0000-000049000000}"/>
    <cellStyle name="20% - Accent1 2 5 3" xfId="3840" xr:uid="{00000000-0005-0000-0000-00004A000000}"/>
    <cellStyle name="20% - Accent1 2 5 4" xfId="3147" xr:uid="{00000000-0005-0000-0000-00004B000000}"/>
    <cellStyle name="20% - Accent1 2 5 5" xfId="2448" xr:uid="{00000000-0005-0000-0000-00004C000000}"/>
    <cellStyle name="20% - Accent1 2 6" xfId="1219" xr:uid="{00000000-0005-0000-0000-00004D000000}"/>
    <cellStyle name="20% - Accent1 2 6 2" xfId="4295" xr:uid="{00000000-0005-0000-0000-00004E000000}"/>
    <cellStyle name="20% - Accent1 2 7" xfId="3382" xr:uid="{00000000-0005-0000-0000-00004F000000}"/>
    <cellStyle name="20% - Accent1 2 8" xfId="2681" xr:uid="{00000000-0005-0000-0000-000050000000}"/>
    <cellStyle name="20% - Accent1 2 9" xfId="1976" xr:uid="{00000000-0005-0000-0000-000051000000}"/>
    <cellStyle name="20% - Accent1 3" xfId="16" xr:uid="{00000000-0005-0000-0000-000052000000}"/>
    <cellStyle name="20% - Accent1 3 2" xfId="162" xr:uid="{00000000-0005-0000-0000-000053000000}"/>
    <cellStyle name="20% - Accent1 3 2 2" xfId="570" xr:uid="{00000000-0005-0000-0000-000054000000}"/>
    <cellStyle name="20% - Accent1 3 2 2 2" xfId="1033" xr:uid="{00000000-0005-0000-0000-000055000000}"/>
    <cellStyle name="20% - Accent1 3 2 2 2 2" xfId="4112" xr:uid="{00000000-0005-0000-0000-000056000000}"/>
    <cellStyle name="20% - Accent1 3 2 2 3" xfId="1508" xr:uid="{00000000-0005-0000-0000-000057000000}"/>
    <cellStyle name="20% - Accent1 3 2 2 3 2" xfId="4574" xr:uid="{00000000-0005-0000-0000-000058000000}"/>
    <cellStyle name="20% - Accent1 3 2 2 4" xfId="3657" xr:uid="{00000000-0005-0000-0000-000059000000}"/>
    <cellStyle name="20% - Accent1 3 2 2 5" xfId="2960" xr:uid="{00000000-0005-0000-0000-00005A000000}"/>
    <cellStyle name="20% - Accent1 3 2 2 6" xfId="2261" xr:uid="{00000000-0005-0000-0000-00005B000000}"/>
    <cellStyle name="20% - Accent1 3 2 3" xfId="805" xr:uid="{00000000-0005-0000-0000-00005C000000}"/>
    <cellStyle name="20% - Accent1 3 2 3 2" xfId="1746" xr:uid="{00000000-0005-0000-0000-00005D000000}"/>
    <cellStyle name="20% - Accent1 3 2 3 2 2" xfId="4808" xr:uid="{00000000-0005-0000-0000-00005E000000}"/>
    <cellStyle name="20% - Accent1 3 2 3 3" xfId="3885" xr:uid="{00000000-0005-0000-0000-00005F000000}"/>
    <cellStyle name="20% - Accent1 3 2 3 4" xfId="3192" xr:uid="{00000000-0005-0000-0000-000060000000}"/>
    <cellStyle name="20% - Accent1 3 2 3 5" xfId="2492" xr:uid="{00000000-0005-0000-0000-000061000000}"/>
    <cellStyle name="20% - Accent1 3 2 4" xfId="1264" xr:uid="{00000000-0005-0000-0000-000062000000}"/>
    <cellStyle name="20% - Accent1 3 2 4 2" xfId="4340" xr:uid="{00000000-0005-0000-0000-000063000000}"/>
    <cellStyle name="20% - Accent1 3 2 5" xfId="3427" xr:uid="{00000000-0005-0000-0000-000064000000}"/>
    <cellStyle name="20% - Accent1 3 2 6" xfId="2726" xr:uid="{00000000-0005-0000-0000-000065000000}"/>
    <cellStyle name="20% - Accent1 3 2 7" xfId="2025" xr:uid="{00000000-0005-0000-0000-000066000000}"/>
    <cellStyle name="20% - Accent1 3 3" xfId="525" xr:uid="{00000000-0005-0000-0000-000067000000}"/>
    <cellStyle name="20% - Accent1 3 3 2" xfId="988" xr:uid="{00000000-0005-0000-0000-000068000000}"/>
    <cellStyle name="20% - Accent1 3 3 2 2" xfId="4067" xr:uid="{00000000-0005-0000-0000-000069000000}"/>
    <cellStyle name="20% - Accent1 3 3 3" xfId="1463" xr:uid="{00000000-0005-0000-0000-00006A000000}"/>
    <cellStyle name="20% - Accent1 3 3 3 2" xfId="4529" xr:uid="{00000000-0005-0000-0000-00006B000000}"/>
    <cellStyle name="20% - Accent1 3 3 4" xfId="3612" xr:uid="{00000000-0005-0000-0000-00006C000000}"/>
    <cellStyle name="20% - Accent1 3 3 5" xfId="2915" xr:uid="{00000000-0005-0000-0000-00006D000000}"/>
    <cellStyle name="20% - Accent1 3 3 6" xfId="2216" xr:uid="{00000000-0005-0000-0000-00006E000000}"/>
    <cellStyle name="20% - Accent1 3 4" xfId="757" xr:uid="{00000000-0005-0000-0000-00006F000000}"/>
    <cellStyle name="20% - Accent1 3 4 2" xfId="1698" xr:uid="{00000000-0005-0000-0000-000070000000}"/>
    <cellStyle name="20% - Accent1 3 4 2 2" xfId="4760" xr:uid="{00000000-0005-0000-0000-000071000000}"/>
    <cellStyle name="20% - Accent1 3 4 3" xfId="3839" xr:uid="{00000000-0005-0000-0000-000072000000}"/>
    <cellStyle name="20% - Accent1 3 4 4" xfId="3146" xr:uid="{00000000-0005-0000-0000-000073000000}"/>
    <cellStyle name="20% - Accent1 3 4 5" xfId="2447" xr:uid="{00000000-0005-0000-0000-000074000000}"/>
    <cellStyle name="20% - Accent1 3 5" xfId="1218" xr:uid="{00000000-0005-0000-0000-000075000000}"/>
    <cellStyle name="20% - Accent1 3 5 2" xfId="4294" xr:uid="{00000000-0005-0000-0000-000076000000}"/>
    <cellStyle name="20% - Accent1 3 6" xfId="3381" xr:uid="{00000000-0005-0000-0000-000077000000}"/>
    <cellStyle name="20% - Accent1 3 7" xfId="2680" xr:uid="{00000000-0005-0000-0000-000078000000}"/>
    <cellStyle name="20% - Accent1 3 8" xfId="1975" xr:uid="{00000000-0005-0000-0000-000079000000}"/>
    <cellStyle name="20% - Accent1 3 9" xfId="5398" xr:uid="{F19FC8F3-414C-43E7-80E1-094C93E362C6}"/>
    <cellStyle name="20% - Accent1 4" xfId="163" xr:uid="{00000000-0005-0000-0000-00007A000000}"/>
    <cellStyle name="20% - Accent1 4 2" xfId="164" xr:uid="{00000000-0005-0000-0000-00007B000000}"/>
    <cellStyle name="20% - Accent1 4 2 2" xfId="572" xr:uid="{00000000-0005-0000-0000-00007C000000}"/>
    <cellStyle name="20% - Accent1 4 2 2 2" xfId="1035" xr:uid="{00000000-0005-0000-0000-00007D000000}"/>
    <cellStyle name="20% - Accent1 4 2 2 2 2" xfId="4114" xr:uid="{00000000-0005-0000-0000-00007E000000}"/>
    <cellStyle name="20% - Accent1 4 2 2 3" xfId="1510" xr:uid="{00000000-0005-0000-0000-00007F000000}"/>
    <cellStyle name="20% - Accent1 4 2 2 3 2" xfId="4576" xr:uid="{00000000-0005-0000-0000-000080000000}"/>
    <cellStyle name="20% - Accent1 4 2 2 4" xfId="3659" xr:uid="{00000000-0005-0000-0000-000081000000}"/>
    <cellStyle name="20% - Accent1 4 2 2 5" xfId="2962" xr:uid="{00000000-0005-0000-0000-000082000000}"/>
    <cellStyle name="20% - Accent1 4 2 2 6" xfId="2263" xr:uid="{00000000-0005-0000-0000-000083000000}"/>
    <cellStyle name="20% - Accent1 4 2 3" xfId="807" xr:uid="{00000000-0005-0000-0000-000084000000}"/>
    <cellStyle name="20% - Accent1 4 2 3 2" xfId="1748" xr:uid="{00000000-0005-0000-0000-000085000000}"/>
    <cellStyle name="20% - Accent1 4 2 3 2 2" xfId="4810" xr:uid="{00000000-0005-0000-0000-000086000000}"/>
    <cellStyle name="20% - Accent1 4 2 3 3" xfId="3887" xr:uid="{00000000-0005-0000-0000-000087000000}"/>
    <cellStyle name="20% - Accent1 4 2 3 4" xfId="3194" xr:uid="{00000000-0005-0000-0000-000088000000}"/>
    <cellStyle name="20% - Accent1 4 2 3 5" xfId="2494" xr:uid="{00000000-0005-0000-0000-000089000000}"/>
    <cellStyle name="20% - Accent1 4 2 4" xfId="1266" xr:uid="{00000000-0005-0000-0000-00008A000000}"/>
    <cellStyle name="20% - Accent1 4 2 4 2" xfId="4342" xr:uid="{00000000-0005-0000-0000-00008B000000}"/>
    <cellStyle name="20% - Accent1 4 2 5" xfId="3429" xr:uid="{00000000-0005-0000-0000-00008C000000}"/>
    <cellStyle name="20% - Accent1 4 2 6" xfId="2728" xr:uid="{00000000-0005-0000-0000-00008D000000}"/>
    <cellStyle name="20% - Accent1 4 2 7" xfId="2027" xr:uid="{00000000-0005-0000-0000-00008E000000}"/>
    <cellStyle name="20% - Accent1 4 3" xfId="571" xr:uid="{00000000-0005-0000-0000-00008F000000}"/>
    <cellStyle name="20% - Accent1 4 3 2" xfId="1034" xr:uid="{00000000-0005-0000-0000-000090000000}"/>
    <cellStyle name="20% - Accent1 4 3 2 2" xfId="4113" xr:uid="{00000000-0005-0000-0000-000091000000}"/>
    <cellStyle name="20% - Accent1 4 3 3" xfId="1509" xr:uid="{00000000-0005-0000-0000-000092000000}"/>
    <cellStyle name="20% - Accent1 4 3 3 2" xfId="4575" xr:uid="{00000000-0005-0000-0000-000093000000}"/>
    <cellStyle name="20% - Accent1 4 3 4" xfId="3658" xr:uid="{00000000-0005-0000-0000-000094000000}"/>
    <cellStyle name="20% - Accent1 4 3 5" xfId="2961" xr:uid="{00000000-0005-0000-0000-000095000000}"/>
    <cellStyle name="20% - Accent1 4 3 6" xfId="2262" xr:uid="{00000000-0005-0000-0000-000096000000}"/>
    <cellStyle name="20% - Accent1 4 4" xfId="806" xr:uid="{00000000-0005-0000-0000-000097000000}"/>
    <cellStyle name="20% - Accent1 4 4 2" xfId="1747" xr:uid="{00000000-0005-0000-0000-000098000000}"/>
    <cellStyle name="20% - Accent1 4 4 2 2" xfId="4809" xr:uid="{00000000-0005-0000-0000-000099000000}"/>
    <cellStyle name="20% - Accent1 4 4 3" xfId="3886" xr:uid="{00000000-0005-0000-0000-00009A000000}"/>
    <cellStyle name="20% - Accent1 4 4 4" xfId="3193" xr:uid="{00000000-0005-0000-0000-00009B000000}"/>
    <cellStyle name="20% - Accent1 4 4 5" xfId="2493" xr:uid="{00000000-0005-0000-0000-00009C000000}"/>
    <cellStyle name="20% - Accent1 4 5" xfId="1265" xr:uid="{00000000-0005-0000-0000-00009D000000}"/>
    <cellStyle name="20% - Accent1 4 5 2" xfId="4341" xr:uid="{00000000-0005-0000-0000-00009E000000}"/>
    <cellStyle name="20% - Accent1 4 6" xfId="3428" xr:uid="{00000000-0005-0000-0000-00009F000000}"/>
    <cellStyle name="20% - Accent1 4 7" xfId="2727" xr:uid="{00000000-0005-0000-0000-0000A0000000}"/>
    <cellStyle name="20% - Accent1 4 8" xfId="2026" xr:uid="{00000000-0005-0000-0000-0000A1000000}"/>
    <cellStyle name="20% - Accent2" xfId="5246" builtinId="34" customBuiltin="1"/>
    <cellStyle name="20% - Accent2 2" xfId="19" xr:uid="{00000000-0005-0000-0000-0000A2000000}"/>
    <cellStyle name="20% - Accent2 2 10" xfId="5264" xr:uid="{274E0D0F-204B-43A5-B827-27DFA07BFD6B}"/>
    <cellStyle name="20% - Accent2 2 2" xfId="165" xr:uid="{00000000-0005-0000-0000-0000A3000000}"/>
    <cellStyle name="20% - Accent2 2 2 2" xfId="166" xr:uid="{00000000-0005-0000-0000-0000A4000000}"/>
    <cellStyle name="20% - Accent2 2 2 2 2" xfId="574" xr:uid="{00000000-0005-0000-0000-0000A5000000}"/>
    <cellStyle name="20% - Accent2 2 2 2 2 2" xfId="1037" xr:uid="{00000000-0005-0000-0000-0000A6000000}"/>
    <cellStyle name="20% - Accent2 2 2 2 2 2 2" xfId="4116" xr:uid="{00000000-0005-0000-0000-0000A7000000}"/>
    <cellStyle name="20% - Accent2 2 2 2 2 3" xfId="1512" xr:uid="{00000000-0005-0000-0000-0000A8000000}"/>
    <cellStyle name="20% - Accent2 2 2 2 2 3 2" xfId="4578" xr:uid="{00000000-0005-0000-0000-0000A9000000}"/>
    <cellStyle name="20% - Accent2 2 2 2 2 4" xfId="3661" xr:uid="{00000000-0005-0000-0000-0000AA000000}"/>
    <cellStyle name="20% - Accent2 2 2 2 2 5" xfId="2964" xr:uid="{00000000-0005-0000-0000-0000AB000000}"/>
    <cellStyle name="20% - Accent2 2 2 2 2 6" xfId="2265" xr:uid="{00000000-0005-0000-0000-0000AC000000}"/>
    <cellStyle name="20% - Accent2 2 2 2 3" xfId="809" xr:uid="{00000000-0005-0000-0000-0000AD000000}"/>
    <cellStyle name="20% - Accent2 2 2 2 3 2" xfId="1750" xr:uid="{00000000-0005-0000-0000-0000AE000000}"/>
    <cellStyle name="20% - Accent2 2 2 2 3 2 2" xfId="4812" xr:uid="{00000000-0005-0000-0000-0000AF000000}"/>
    <cellStyle name="20% - Accent2 2 2 2 3 3" xfId="3889" xr:uid="{00000000-0005-0000-0000-0000B0000000}"/>
    <cellStyle name="20% - Accent2 2 2 2 3 4" xfId="3196" xr:uid="{00000000-0005-0000-0000-0000B1000000}"/>
    <cellStyle name="20% - Accent2 2 2 2 3 5" xfId="2496" xr:uid="{00000000-0005-0000-0000-0000B2000000}"/>
    <cellStyle name="20% - Accent2 2 2 2 4" xfId="1268" xr:uid="{00000000-0005-0000-0000-0000B3000000}"/>
    <cellStyle name="20% - Accent2 2 2 2 4 2" xfId="4344" xr:uid="{00000000-0005-0000-0000-0000B4000000}"/>
    <cellStyle name="20% - Accent2 2 2 2 5" xfId="3431" xr:uid="{00000000-0005-0000-0000-0000B5000000}"/>
    <cellStyle name="20% - Accent2 2 2 2 6" xfId="2730" xr:uid="{00000000-0005-0000-0000-0000B6000000}"/>
    <cellStyle name="20% - Accent2 2 2 2 7" xfId="2029" xr:uid="{00000000-0005-0000-0000-0000B7000000}"/>
    <cellStyle name="20% - Accent2 2 2 3" xfId="573" xr:uid="{00000000-0005-0000-0000-0000B8000000}"/>
    <cellStyle name="20% - Accent2 2 2 3 2" xfId="1036" xr:uid="{00000000-0005-0000-0000-0000B9000000}"/>
    <cellStyle name="20% - Accent2 2 2 3 2 2" xfId="4115" xr:uid="{00000000-0005-0000-0000-0000BA000000}"/>
    <cellStyle name="20% - Accent2 2 2 3 3" xfId="1511" xr:uid="{00000000-0005-0000-0000-0000BB000000}"/>
    <cellStyle name="20% - Accent2 2 2 3 3 2" xfId="4577" xr:uid="{00000000-0005-0000-0000-0000BC000000}"/>
    <cellStyle name="20% - Accent2 2 2 3 4" xfId="3660" xr:uid="{00000000-0005-0000-0000-0000BD000000}"/>
    <cellStyle name="20% - Accent2 2 2 3 5" xfId="2963" xr:uid="{00000000-0005-0000-0000-0000BE000000}"/>
    <cellStyle name="20% - Accent2 2 2 3 6" xfId="2264" xr:uid="{00000000-0005-0000-0000-0000BF000000}"/>
    <cellStyle name="20% - Accent2 2 2 4" xfId="808" xr:uid="{00000000-0005-0000-0000-0000C0000000}"/>
    <cellStyle name="20% - Accent2 2 2 4 2" xfId="1749" xr:uid="{00000000-0005-0000-0000-0000C1000000}"/>
    <cellStyle name="20% - Accent2 2 2 4 2 2" xfId="4811" xr:uid="{00000000-0005-0000-0000-0000C2000000}"/>
    <cellStyle name="20% - Accent2 2 2 4 3" xfId="3888" xr:uid="{00000000-0005-0000-0000-0000C3000000}"/>
    <cellStyle name="20% - Accent2 2 2 4 4" xfId="3195" xr:uid="{00000000-0005-0000-0000-0000C4000000}"/>
    <cellStyle name="20% - Accent2 2 2 4 5" xfId="2495" xr:uid="{00000000-0005-0000-0000-0000C5000000}"/>
    <cellStyle name="20% - Accent2 2 2 5" xfId="1267" xr:uid="{00000000-0005-0000-0000-0000C6000000}"/>
    <cellStyle name="20% - Accent2 2 2 5 2" xfId="4343" xr:uid="{00000000-0005-0000-0000-0000C7000000}"/>
    <cellStyle name="20% - Accent2 2 2 6" xfId="3430" xr:uid="{00000000-0005-0000-0000-0000C8000000}"/>
    <cellStyle name="20% - Accent2 2 2 7" xfId="2729" xr:uid="{00000000-0005-0000-0000-0000C9000000}"/>
    <cellStyle name="20% - Accent2 2 2 8" xfId="2028" xr:uid="{00000000-0005-0000-0000-0000CA000000}"/>
    <cellStyle name="20% - Accent2 2 2 9" xfId="5320" xr:uid="{6D7B9449-D1F8-47B8-9DBE-CA08B89C8C35}"/>
    <cellStyle name="20% - Accent2 2 3" xfId="167" xr:uid="{00000000-0005-0000-0000-0000CB000000}"/>
    <cellStyle name="20% - Accent2 2 3 2" xfId="575" xr:uid="{00000000-0005-0000-0000-0000CC000000}"/>
    <cellStyle name="20% - Accent2 2 3 2 2" xfId="1038" xr:uid="{00000000-0005-0000-0000-0000CD000000}"/>
    <cellStyle name="20% - Accent2 2 3 2 2 2" xfId="4117" xr:uid="{00000000-0005-0000-0000-0000CE000000}"/>
    <cellStyle name="20% - Accent2 2 3 2 3" xfId="1513" xr:uid="{00000000-0005-0000-0000-0000CF000000}"/>
    <cellStyle name="20% - Accent2 2 3 2 3 2" xfId="4579" xr:uid="{00000000-0005-0000-0000-0000D0000000}"/>
    <cellStyle name="20% - Accent2 2 3 2 4" xfId="3662" xr:uid="{00000000-0005-0000-0000-0000D1000000}"/>
    <cellStyle name="20% - Accent2 2 3 2 5" xfId="2965" xr:uid="{00000000-0005-0000-0000-0000D2000000}"/>
    <cellStyle name="20% - Accent2 2 3 2 6" xfId="2266" xr:uid="{00000000-0005-0000-0000-0000D3000000}"/>
    <cellStyle name="20% - Accent2 2 3 3" xfId="810" xr:uid="{00000000-0005-0000-0000-0000D4000000}"/>
    <cellStyle name="20% - Accent2 2 3 3 2" xfId="1751" xr:uid="{00000000-0005-0000-0000-0000D5000000}"/>
    <cellStyle name="20% - Accent2 2 3 3 2 2" xfId="4813" xr:uid="{00000000-0005-0000-0000-0000D6000000}"/>
    <cellStyle name="20% - Accent2 2 3 3 3" xfId="3890" xr:uid="{00000000-0005-0000-0000-0000D7000000}"/>
    <cellStyle name="20% - Accent2 2 3 3 4" xfId="3197" xr:uid="{00000000-0005-0000-0000-0000D8000000}"/>
    <cellStyle name="20% - Accent2 2 3 3 5" xfId="2497" xr:uid="{00000000-0005-0000-0000-0000D9000000}"/>
    <cellStyle name="20% - Accent2 2 3 4" xfId="1269" xr:uid="{00000000-0005-0000-0000-0000DA000000}"/>
    <cellStyle name="20% - Accent2 2 3 4 2" xfId="4345" xr:uid="{00000000-0005-0000-0000-0000DB000000}"/>
    <cellStyle name="20% - Accent2 2 3 5" xfId="3432" xr:uid="{00000000-0005-0000-0000-0000DC000000}"/>
    <cellStyle name="20% - Accent2 2 3 6" xfId="2731" xr:uid="{00000000-0005-0000-0000-0000DD000000}"/>
    <cellStyle name="20% - Accent2 2 3 7" xfId="2030" xr:uid="{00000000-0005-0000-0000-0000DE000000}"/>
    <cellStyle name="20% - Accent2 2 3 8" xfId="5305" xr:uid="{7E6541D3-BD28-429A-AF17-47CA167D94C0}"/>
    <cellStyle name="20% - Accent2 2 4" xfId="528" xr:uid="{00000000-0005-0000-0000-0000DF000000}"/>
    <cellStyle name="20% - Accent2 2 4 2" xfId="991" xr:uid="{00000000-0005-0000-0000-0000E0000000}"/>
    <cellStyle name="20% - Accent2 2 4 2 2" xfId="4070" xr:uid="{00000000-0005-0000-0000-0000E1000000}"/>
    <cellStyle name="20% - Accent2 2 4 3" xfId="1466" xr:uid="{00000000-0005-0000-0000-0000E2000000}"/>
    <cellStyle name="20% - Accent2 2 4 3 2" xfId="4532" xr:uid="{00000000-0005-0000-0000-0000E3000000}"/>
    <cellStyle name="20% - Accent2 2 4 4" xfId="3615" xr:uid="{00000000-0005-0000-0000-0000E4000000}"/>
    <cellStyle name="20% - Accent2 2 4 5" xfId="2918" xr:uid="{00000000-0005-0000-0000-0000E5000000}"/>
    <cellStyle name="20% - Accent2 2 4 6" xfId="2219" xr:uid="{00000000-0005-0000-0000-0000E6000000}"/>
    <cellStyle name="20% - Accent2 2 5" xfId="760" xr:uid="{00000000-0005-0000-0000-0000E7000000}"/>
    <cellStyle name="20% - Accent2 2 5 2" xfId="1701" xr:uid="{00000000-0005-0000-0000-0000E8000000}"/>
    <cellStyle name="20% - Accent2 2 5 2 2" xfId="4763" xr:uid="{00000000-0005-0000-0000-0000E9000000}"/>
    <cellStyle name="20% - Accent2 2 5 3" xfId="3842" xr:uid="{00000000-0005-0000-0000-0000EA000000}"/>
    <cellStyle name="20% - Accent2 2 5 4" xfId="3149" xr:uid="{00000000-0005-0000-0000-0000EB000000}"/>
    <cellStyle name="20% - Accent2 2 5 5" xfId="2450" xr:uid="{00000000-0005-0000-0000-0000EC000000}"/>
    <cellStyle name="20% - Accent2 2 6" xfId="1221" xr:uid="{00000000-0005-0000-0000-0000ED000000}"/>
    <cellStyle name="20% - Accent2 2 6 2" xfId="4297" xr:uid="{00000000-0005-0000-0000-0000EE000000}"/>
    <cellStyle name="20% - Accent2 2 7" xfId="3384" xr:uid="{00000000-0005-0000-0000-0000EF000000}"/>
    <cellStyle name="20% - Accent2 2 8" xfId="2683" xr:uid="{00000000-0005-0000-0000-0000F0000000}"/>
    <cellStyle name="20% - Accent2 2 9" xfId="1978" xr:uid="{00000000-0005-0000-0000-0000F1000000}"/>
    <cellStyle name="20% - Accent2 3" xfId="18" xr:uid="{00000000-0005-0000-0000-0000F2000000}"/>
    <cellStyle name="20% - Accent2 3 2" xfId="168" xr:uid="{00000000-0005-0000-0000-0000F3000000}"/>
    <cellStyle name="20% - Accent2 3 2 2" xfId="576" xr:uid="{00000000-0005-0000-0000-0000F4000000}"/>
    <cellStyle name="20% - Accent2 3 2 2 2" xfId="1039" xr:uid="{00000000-0005-0000-0000-0000F5000000}"/>
    <cellStyle name="20% - Accent2 3 2 2 2 2" xfId="4118" xr:uid="{00000000-0005-0000-0000-0000F6000000}"/>
    <cellStyle name="20% - Accent2 3 2 2 3" xfId="1514" xr:uid="{00000000-0005-0000-0000-0000F7000000}"/>
    <cellStyle name="20% - Accent2 3 2 2 3 2" xfId="4580" xr:uid="{00000000-0005-0000-0000-0000F8000000}"/>
    <cellStyle name="20% - Accent2 3 2 2 4" xfId="3663" xr:uid="{00000000-0005-0000-0000-0000F9000000}"/>
    <cellStyle name="20% - Accent2 3 2 2 5" xfId="2966" xr:uid="{00000000-0005-0000-0000-0000FA000000}"/>
    <cellStyle name="20% - Accent2 3 2 2 6" xfId="2267" xr:uid="{00000000-0005-0000-0000-0000FB000000}"/>
    <cellStyle name="20% - Accent2 3 2 3" xfId="811" xr:uid="{00000000-0005-0000-0000-0000FC000000}"/>
    <cellStyle name="20% - Accent2 3 2 3 2" xfId="1752" xr:uid="{00000000-0005-0000-0000-0000FD000000}"/>
    <cellStyle name="20% - Accent2 3 2 3 2 2" xfId="4814" xr:uid="{00000000-0005-0000-0000-0000FE000000}"/>
    <cellStyle name="20% - Accent2 3 2 3 3" xfId="3891" xr:uid="{00000000-0005-0000-0000-0000FF000000}"/>
    <cellStyle name="20% - Accent2 3 2 3 4" xfId="3198" xr:uid="{00000000-0005-0000-0000-000000010000}"/>
    <cellStyle name="20% - Accent2 3 2 3 5" xfId="2498" xr:uid="{00000000-0005-0000-0000-000001010000}"/>
    <cellStyle name="20% - Accent2 3 2 4" xfId="1270" xr:uid="{00000000-0005-0000-0000-000002010000}"/>
    <cellStyle name="20% - Accent2 3 2 4 2" xfId="4346" xr:uid="{00000000-0005-0000-0000-000003010000}"/>
    <cellStyle name="20% - Accent2 3 2 5" xfId="3433" xr:uid="{00000000-0005-0000-0000-000004010000}"/>
    <cellStyle name="20% - Accent2 3 2 6" xfId="2732" xr:uid="{00000000-0005-0000-0000-000005010000}"/>
    <cellStyle name="20% - Accent2 3 2 7" xfId="2031" xr:uid="{00000000-0005-0000-0000-000006010000}"/>
    <cellStyle name="20% - Accent2 3 3" xfId="527" xr:uid="{00000000-0005-0000-0000-000007010000}"/>
    <cellStyle name="20% - Accent2 3 3 2" xfId="990" xr:uid="{00000000-0005-0000-0000-000008010000}"/>
    <cellStyle name="20% - Accent2 3 3 2 2" xfId="4069" xr:uid="{00000000-0005-0000-0000-000009010000}"/>
    <cellStyle name="20% - Accent2 3 3 3" xfId="1465" xr:uid="{00000000-0005-0000-0000-00000A010000}"/>
    <cellStyle name="20% - Accent2 3 3 3 2" xfId="4531" xr:uid="{00000000-0005-0000-0000-00000B010000}"/>
    <cellStyle name="20% - Accent2 3 3 4" xfId="3614" xr:uid="{00000000-0005-0000-0000-00000C010000}"/>
    <cellStyle name="20% - Accent2 3 3 5" xfId="2917" xr:uid="{00000000-0005-0000-0000-00000D010000}"/>
    <cellStyle name="20% - Accent2 3 3 6" xfId="2218" xr:uid="{00000000-0005-0000-0000-00000E010000}"/>
    <cellStyle name="20% - Accent2 3 4" xfId="759" xr:uid="{00000000-0005-0000-0000-00000F010000}"/>
    <cellStyle name="20% - Accent2 3 4 2" xfId="1700" xr:uid="{00000000-0005-0000-0000-000010010000}"/>
    <cellStyle name="20% - Accent2 3 4 2 2" xfId="4762" xr:uid="{00000000-0005-0000-0000-000011010000}"/>
    <cellStyle name="20% - Accent2 3 4 3" xfId="3841" xr:uid="{00000000-0005-0000-0000-000012010000}"/>
    <cellStyle name="20% - Accent2 3 4 4" xfId="3148" xr:uid="{00000000-0005-0000-0000-000013010000}"/>
    <cellStyle name="20% - Accent2 3 4 5" xfId="2449" xr:uid="{00000000-0005-0000-0000-000014010000}"/>
    <cellStyle name="20% - Accent2 3 5" xfId="1220" xr:uid="{00000000-0005-0000-0000-000015010000}"/>
    <cellStyle name="20% - Accent2 3 5 2" xfId="4296" xr:uid="{00000000-0005-0000-0000-000016010000}"/>
    <cellStyle name="20% - Accent2 3 6" xfId="3383" xr:uid="{00000000-0005-0000-0000-000017010000}"/>
    <cellStyle name="20% - Accent2 3 7" xfId="2682" xr:uid="{00000000-0005-0000-0000-000018010000}"/>
    <cellStyle name="20% - Accent2 3 8" xfId="1977" xr:uid="{00000000-0005-0000-0000-000019010000}"/>
    <cellStyle name="20% - Accent2 3 9" xfId="5319" xr:uid="{8712F7FF-1341-40BE-9BB0-6B5CBAD424AA}"/>
    <cellStyle name="20% - Accent2 4" xfId="169" xr:uid="{00000000-0005-0000-0000-00001A010000}"/>
    <cellStyle name="20% - Accent2 4 2" xfId="170" xr:uid="{00000000-0005-0000-0000-00001B010000}"/>
    <cellStyle name="20% - Accent2 4 2 2" xfId="578" xr:uid="{00000000-0005-0000-0000-00001C010000}"/>
    <cellStyle name="20% - Accent2 4 2 2 2" xfId="1041" xr:uid="{00000000-0005-0000-0000-00001D010000}"/>
    <cellStyle name="20% - Accent2 4 2 2 2 2" xfId="4120" xr:uid="{00000000-0005-0000-0000-00001E010000}"/>
    <cellStyle name="20% - Accent2 4 2 2 3" xfId="1516" xr:uid="{00000000-0005-0000-0000-00001F010000}"/>
    <cellStyle name="20% - Accent2 4 2 2 3 2" xfId="4582" xr:uid="{00000000-0005-0000-0000-000020010000}"/>
    <cellStyle name="20% - Accent2 4 2 2 4" xfId="3665" xr:uid="{00000000-0005-0000-0000-000021010000}"/>
    <cellStyle name="20% - Accent2 4 2 2 5" xfId="2968" xr:uid="{00000000-0005-0000-0000-000022010000}"/>
    <cellStyle name="20% - Accent2 4 2 2 6" xfId="2269" xr:uid="{00000000-0005-0000-0000-000023010000}"/>
    <cellStyle name="20% - Accent2 4 2 3" xfId="813" xr:uid="{00000000-0005-0000-0000-000024010000}"/>
    <cellStyle name="20% - Accent2 4 2 3 2" xfId="1754" xr:uid="{00000000-0005-0000-0000-000025010000}"/>
    <cellStyle name="20% - Accent2 4 2 3 2 2" xfId="4816" xr:uid="{00000000-0005-0000-0000-000026010000}"/>
    <cellStyle name="20% - Accent2 4 2 3 3" xfId="3893" xr:uid="{00000000-0005-0000-0000-000027010000}"/>
    <cellStyle name="20% - Accent2 4 2 3 4" xfId="3200" xr:uid="{00000000-0005-0000-0000-000028010000}"/>
    <cellStyle name="20% - Accent2 4 2 3 5" xfId="2500" xr:uid="{00000000-0005-0000-0000-000029010000}"/>
    <cellStyle name="20% - Accent2 4 2 4" xfId="1272" xr:uid="{00000000-0005-0000-0000-00002A010000}"/>
    <cellStyle name="20% - Accent2 4 2 4 2" xfId="4348" xr:uid="{00000000-0005-0000-0000-00002B010000}"/>
    <cellStyle name="20% - Accent2 4 2 5" xfId="3435" xr:uid="{00000000-0005-0000-0000-00002C010000}"/>
    <cellStyle name="20% - Accent2 4 2 6" xfId="2734" xr:uid="{00000000-0005-0000-0000-00002D010000}"/>
    <cellStyle name="20% - Accent2 4 2 7" xfId="2033" xr:uid="{00000000-0005-0000-0000-00002E010000}"/>
    <cellStyle name="20% - Accent2 4 3" xfId="577" xr:uid="{00000000-0005-0000-0000-00002F010000}"/>
    <cellStyle name="20% - Accent2 4 3 2" xfId="1040" xr:uid="{00000000-0005-0000-0000-000030010000}"/>
    <cellStyle name="20% - Accent2 4 3 2 2" xfId="4119" xr:uid="{00000000-0005-0000-0000-000031010000}"/>
    <cellStyle name="20% - Accent2 4 3 3" xfId="1515" xr:uid="{00000000-0005-0000-0000-000032010000}"/>
    <cellStyle name="20% - Accent2 4 3 3 2" xfId="4581" xr:uid="{00000000-0005-0000-0000-000033010000}"/>
    <cellStyle name="20% - Accent2 4 3 4" xfId="3664" xr:uid="{00000000-0005-0000-0000-000034010000}"/>
    <cellStyle name="20% - Accent2 4 3 5" xfId="2967" xr:uid="{00000000-0005-0000-0000-000035010000}"/>
    <cellStyle name="20% - Accent2 4 3 6" xfId="2268" xr:uid="{00000000-0005-0000-0000-000036010000}"/>
    <cellStyle name="20% - Accent2 4 4" xfId="812" xr:uid="{00000000-0005-0000-0000-000037010000}"/>
    <cellStyle name="20% - Accent2 4 4 2" xfId="1753" xr:uid="{00000000-0005-0000-0000-000038010000}"/>
    <cellStyle name="20% - Accent2 4 4 2 2" xfId="4815" xr:uid="{00000000-0005-0000-0000-000039010000}"/>
    <cellStyle name="20% - Accent2 4 4 3" xfId="3892" xr:uid="{00000000-0005-0000-0000-00003A010000}"/>
    <cellStyle name="20% - Accent2 4 4 4" xfId="3199" xr:uid="{00000000-0005-0000-0000-00003B010000}"/>
    <cellStyle name="20% - Accent2 4 4 5" xfId="2499" xr:uid="{00000000-0005-0000-0000-00003C010000}"/>
    <cellStyle name="20% - Accent2 4 5" xfId="1271" xr:uid="{00000000-0005-0000-0000-00003D010000}"/>
    <cellStyle name="20% - Accent2 4 5 2" xfId="4347" xr:uid="{00000000-0005-0000-0000-00003E010000}"/>
    <cellStyle name="20% - Accent2 4 6" xfId="3434" xr:uid="{00000000-0005-0000-0000-00003F010000}"/>
    <cellStyle name="20% - Accent2 4 7" xfId="2733" xr:uid="{00000000-0005-0000-0000-000040010000}"/>
    <cellStyle name="20% - Accent2 4 8" xfId="2032" xr:uid="{00000000-0005-0000-0000-000041010000}"/>
    <cellStyle name="20% - Accent3" xfId="5249" builtinId="38" customBuiltin="1"/>
    <cellStyle name="20% - Accent3 2" xfId="21" xr:uid="{00000000-0005-0000-0000-000042010000}"/>
    <cellStyle name="20% - Accent3 2 10" xfId="5265" xr:uid="{0E3B3B21-74A8-40D3-9B3A-6E09649F131C}"/>
    <cellStyle name="20% - Accent3 2 2" xfId="171" xr:uid="{00000000-0005-0000-0000-000043010000}"/>
    <cellStyle name="20% - Accent3 2 2 2" xfId="172" xr:uid="{00000000-0005-0000-0000-000044010000}"/>
    <cellStyle name="20% - Accent3 2 2 2 2" xfId="580" xr:uid="{00000000-0005-0000-0000-000045010000}"/>
    <cellStyle name="20% - Accent3 2 2 2 2 2" xfId="1043" xr:uid="{00000000-0005-0000-0000-000046010000}"/>
    <cellStyle name="20% - Accent3 2 2 2 2 2 2" xfId="4122" xr:uid="{00000000-0005-0000-0000-000047010000}"/>
    <cellStyle name="20% - Accent3 2 2 2 2 3" xfId="1518" xr:uid="{00000000-0005-0000-0000-000048010000}"/>
    <cellStyle name="20% - Accent3 2 2 2 2 3 2" xfId="4584" xr:uid="{00000000-0005-0000-0000-000049010000}"/>
    <cellStyle name="20% - Accent3 2 2 2 2 4" xfId="3667" xr:uid="{00000000-0005-0000-0000-00004A010000}"/>
    <cellStyle name="20% - Accent3 2 2 2 2 5" xfId="2970" xr:uid="{00000000-0005-0000-0000-00004B010000}"/>
    <cellStyle name="20% - Accent3 2 2 2 2 6" xfId="2271" xr:uid="{00000000-0005-0000-0000-00004C010000}"/>
    <cellStyle name="20% - Accent3 2 2 2 3" xfId="815" xr:uid="{00000000-0005-0000-0000-00004D010000}"/>
    <cellStyle name="20% - Accent3 2 2 2 3 2" xfId="1756" xr:uid="{00000000-0005-0000-0000-00004E010000}"/>
    <cellStyle name="20% - Accent3 2 2 2 3 2 2" xfId="4818" xr:uid="{00000000-0005-0000-0000-00004F010000}"/>
    <cellStyle name="20% - Accent3 2 2 2 3 3" xfId="3895" xr:uid="{00000000-0005-0000-0000-000050010000}"/>
    <cellStyle name="20% - Accent3 2 2 2 3 4" xfId="3202" xr:uid="{00000000-0005-0000-0000-000051010000}"/>
    <cellStyle name="20% - Accent3 2 2 2 3 5" xfId="2502" xr:uid="{00000000-0005-0000-0000-000052010000}"/>
    <cellStyle name="20% - Accent3 2 2 2 4" xfId="1274" xr:uid="{00000000-0005-0000-0000-000053010000}"/>
    <cellStyle name="20% - Accent3 2 2 2 4 2" xfId="4350" xr:uid="{00000000-0005-0000-0000-000054010000}"/>
    <cellStyle name="20% - Accent3 2 2 2 5" xfId="3437" xr:uid="{00000000-0005-0000-0000-000055010000}"/>
    <cellStyle name="20% - Accent3 2 2 2 6" xfId="2736" xr:uid="{00000000-0005-0000-0000-000056010000}"/>
    <cellStyle name="20% - Accent3 2 2 2 7" xfId="2035" xr:uid="{00000000-0005-0000-0000-000057010000}"/>
    <cellStyle name="20% - Accent3 2 2 3" xfId="579" xr:uid="{00000000-0005-0000-0000-000058010000}"/>
    <cellStyle name="20% - Accent3 2 2 3 2" xfId="1042" xr:uid="{00000000-0005-0000-0000-000059010000}"/>
    <cellStyle name="20% - Accent3 2 2 3 2 2" xfId="4121" xr:uid="{00000000-0005-0000-0000-00005A010000}"/>
    <cellStyle name="20% - Accent3 2 2 3 3" xfId="1517" xr:uid="{00000000-0005-0000-0000-00005B010000}"/>
    <cellStyle name="20% - Accent3 2 2 3 3 2" xfId="4583" xr:uid="{00000000-0005-0000-0000-00005C010000}"/>
    <cellStyle name="20% - Accent3 2 2 3 4" xfId="3666" xr:uid="{00000000-0005-0000-0000-00005D010000}"/>
    <cellStyle name="20% - Accent3 2 2 3 5" xfId="2969" xr:uid="{00000000-0005-0000-0000-00005E010000}"/>
    <cellStyle name="20% - Accent3 2 2 3 6" xfId="2270" xr:uid="{00000000-0005-0000-0000-00005F010000}"/>
    <cellStyle name="20% - Accent3 2 2 4" xfId="814" xr:uid="{00000000-0005-0000-0000-000060010000}"/>
    <cellStyle name="20% - Accent3 2 2 4 2" xfId="1755" xr:uid="{00000000-0005-0000-0000-000061010000}"/>
    <cellStyle name="20% - Accent3 2 2 4 2 2" xfId="4817" xr:uid="{00000000-0005-0000-0000-000062010000}"/>
    <cellStyle name="20% - Accent3 2 2 4 3" xfId="3894" xr:uid="{00000000-0005-0000-0000-000063010000}"/>
    <cellStyle name="20% - Accent3 2 2 4 4" xfId="3201" xr:uid="{00000000-0005-0000-0000-000064010000}"/>
    <cellStyle name="20% - Accent3 2 2 4 5" xfId="2501" xr:uid="{00000000-0005-0000-0000-000065010000}"/>
    <cellStyle name="20% - Accent3 2 2 5" xfId="1273" xr:uid="{00000000-0005-0000-0000-000066010000}"/>
    <cellStyle name="20% - Accent3 2 2 5 2" xfId="4349" xr:uid="{00000000-0005-0000-0000-000067010000}"/>
    <cellStyle name="20% - Accent3 2 2 6" xfId="3436" xr:uid="{00000000-0005-0000-0000-000068010000}"/>
    <cellStyle name="20% - Accent3 2 2 7" xfId="2735" xr:uid="{00000000-0005-0000-0000-000069010000}"/>
    <cellStyle name="20% - Accent3 2 2 8" xfId="2034" xr:uid="{00000000-0005-0000-0000-00006A010000}"/>
    <cellStyle name="20% - Accent3 2 2 9" xfId="5322" xr:uid="{59DEF0E2-E10F-4852-B630-3EDD21E32E72}"/>
    <cellStyle name="20% - Accent3 2 3" xfId="173" xr:uid="{00000000-0005-0000-0000-00006B010000}"/>
    <cellStyle name="20% - Accent3 2 3 2" xfId="581" xr:uid="{00000000-0005-0000-0000-00006C010000}"/>
    <cellStyle name="20% - Accent3 2 3 2 2" xfId="1044" xr:uid="{00000000-0005-0000-0000-00006D010000}"/>
    <cellStyle name="20% - Accent3 2 3 2 2 2" xfId="4123" xr:uid="{00000000-0005-0000-0000-00006E010000}"/>
    <cellStyle name="20% - Accent3 2 3 2 3" xfId="1519" xr:uid="{00000000-0005-0000-0000-00006F010000}"/>
    <cellStyle name="20% - Accent3 2 3 2 3 2" xfId="4585" xr:uid="{00000000-0005-0000-0000-000070010000}"/>
    <cellStyle name="20% - Accent3 2 3 2 4" xfId="3668" xr:uid="{00000000-0005-0000-0000-000071010000}"/>
    <cellStyle name="20% - Accent3 2 3 2 5" xfId="2971" xr:uid="{00000000-0005-0000-0000-000072010000}"/>
    <cellStyle name="20% - Accent3 2 3 2 6" xfId="2272" xr:uid="{00000000-0005-0000-0000-000073010000}"/>
    <cellStyle name="20% - Accent3 2 3 3" xfId="816" xr:uid="{00000000-0005-0000-0000-000074010000}"/>
    <cellStyle name="20% - Accent3 2 3 3 2" xfId="1757" xr:uid="{00000000-0005-0000-0000-000075010000}"/>
    <cellStyle name="20% - Accent3 2 3 3 2 2" xfId="4819" xr:uid="{00000000-0005-0000-0000-000076010000}"/>
    <cellStyle name="20% - Accent3 2 3 3 3" xfId="3896" xr:uid="{00000000-0005-0000-0000-000077010000}"/>
    <cellStyle name="20% - Accent3 2 3 3 4" xfId="3203" xr:uid="{00000000-0005-0000-0000-000078010000}"/>
    <cellStyle name="20% - Accent3 2 3 3 5" xfId="2503" xr:uid="{00000000-0005-0000-0000-000079010000}"/>
    <cellStyle name="20% - Accent3 2 3 4" xfId="1275" xr:uid="{00000000-0005-0000-0000-00007A010000}"/>
    <cellStyle name="20% - Accent3 2 3 4 2" xfId="4351" xr:uid="{00000000-0005-0000-0000-00007B010000}"/>
    <cellStyle name="20% - Accent3 2 3 5" xfId="3438" xr:uid="{00000000-0005-0000-0000-00007C010000}"/>
    <cellStyle name="20% - Accent3 2 3 6" xfId="2737" xr:uid="{00000000-0005-0000-0000-00007D010000}"/>
    <cellStyle name="20% - Accent3 2 3 7" xfId="2036" xr:uid="{00000000-0005-0000-0000-00007E010000}"/>
    <cellStyle name="20% - Accent3 2 3 8" xfId="5306" xr:uid="{B37773A9-6636-42FC-940D-C70BC845F14A}"/>
    <cellStyle name="20% - Accent3 2 4" xfId="530" xr:uid="{00000000-0005-0000-0000-00007F010000}"/>
    <cellStyle name="20% - Accent3 2 4 2" xfId="993" xr:uid="{00000000-0005-0000-0000-000080010000}"/>
    <cellStyle name="20% - Accent3 2 4 2 2" xfId="4072" xr:uid="{00000000-0005-0000-0000-000081010000}"/>
    <cellStyle name="20% - Accent3 2 4 3" xfId="1468" xr:uid="{00000000-0005-0000-0000-000082010000}"/>
    <cellStyle name="20% - Accent3 2 4 3 2" xfId="4534" xr:uid="{00000000-0005-0000-0000-000083010000}"/>
    <cellStyle name="20% - Accent3 2 4 4" xfId="3617" xr:uid="{00000000-0005-0000-0000-000084010000}"/>
    <cellStyle name="20% - Accent3 2 4 5" xfId="2920" xr:uid="{00000000-0005-0000-0000-000085010000}"/>
    <cellStyle name="20% - Accent3 2 4 6" xfId="2221" xr:uid="{00000000-0005-0000-0000-000086010000}"/>
    <cellStyle name="20% - Accent3 2 5" xfId="762" xr:uid="{00000000-0005-0000-0000-000087010000}"/>
    <cellStyle name="20% - Accent3 2 5 2" xfId="1703" xr:uid="{00000000-0005-0000-0000-000088010000}"/>
    <cellStyle name="20% - Accent3 2 5 2 2" xfId="4765" xr:uid="{00000000-0005-0000-0000-000089010000}"/>
    <cellStyle name="20% - Accent3 2 5 3" xfId="3844" xr:uid="{00000000-0005-0000-0000-00008A010000}"/>
    <cellStyle name="20% - Accent3 2 5 4" xfId="3151" xr:uid="{00000000-0005-0000-0000-00008B010000}"/>
    <cellStyle name="20% - Accent3 2 5 5" xfId="2452" xr:uid="{00000000-0005-0000-0000-00008C010000}"/>
    <cellStyle name="20% - Accent3 2 6" xfId="1223" xr:uid="{00000000-0005-0000-0000-00008D010000}"/>
    <cellStyle name="20% - Accent3 2 6 2" xfId="4299" xr:uid="{00000000-0005-0000-0000-00008E010000}"/>
    <cellStyle name="20% - Accent3 2 7" xfId="3386" xr:uid="{00000000-0005-0000-0000-00008F010000}"/>
    <cellStyle name="20% - Accent3 2 8" xfId="2685" xr:uid="{00000000-0005-0000-0000-000090010000}"/>
    <cellStyle name="20% - Accent3 2 9" xfId="1980" xr:uid="{00000000-0005-0000-0000-000091010000}"/>
    <cellStyle name="20% - Accent3 3" xfId="20" xr:uid="{00000000-0005-0000-0000-000092010000}"/>
    <cellStyle name="20% - Accent3 3 2" xfId="174" xr:uid="{00000000-0005-0000-0000-000093010000}"/>
    <cellStyle name="20% - Accent3 3 2 2" xfId="582" xr:uid="{00000000-0005-0000-0000-000094010000}"/>
    <cellStyle name="20% - Accent3 3 2 2 2" xfId="1045" xr:uid="{00000000-0005-0000-0000-000095010000}"/>
    <cellStyle name="20% - Accent3 3 2 2 2 2" xfId="4124" xr:uid="{00000000-0005-0000-0000-000096010000}"/>
    <cellStyle name="20% - Accent3 3 2 2 3" xfId="1520" xr:uid="{00000000-0005-0000-0000-000097010000}"/>
    <cellStyle name="20% - Accent3 3 2 2 3 2" xfId="4586" xr:uid="{00000000-0005-0000-0000-000098010000}"/>
    <cellStyle name="20% - Accent3 3 2 2 4" xfId="3669" xr:uid="{00000000-0005-0000-0000-000099010000}"/>
    <cellStyle name="20% - Accent3 3 2 2 5" xfId="2972" xr:uid="{00000000-0005-0000-0000-00009A010000}"/>
    <cellStyle name="20% - Accent3 3 2 2 6" xfId="2273" xr:uid="{00000000-0005-0000-0000-00009B010000}"/>
    <cellStyle name="20% - Accent3 3 2 3" xfId="817" xr:uid="{00000000-0005-0000-0000-00009C010000}"/>
    <cellStyle name="20% - Accent3 3 2 3 2" xfId="1758" xr:uid="{00000000-0005-0000-0000-00009D010000}"/>
    <cellStyle name="20% - Accent3 3 2 3 2 2" xfId="4820" xr:uid="{00000000-0005-0000-0000-00009E010000}"/>
    <cellStyle name="20% - Accent3 3 2 3 3" xfId="3897" xr:uid="{00000000-0005-0000-0000-00009F010000}"/>
    <cellStyle name="20% - Accent3 3 2 3 4" xfId="3204" xr:uid="{00000000-0005-0000-0000-0000A0010000}"/>
    <cellStyle name="20% - Accent3 3 2 3 5" xfId="2504" xr:uid="{00000000-0005-0000-0000-0000A1010000}"/>
    <cellStyle name="20% - Accent3 3 2 4" xfId="1276" xr:uid="{00000000-0005-0000-0000-0000A2010000}"/>
    <cellStyle name="20% - Accent3 3 2 4 2" xfId="4352" xr:uid="{00000000-0005-0000-0000-0000A3010000}"/>
    <cellStyle name="20% - Accent3 3 2 5" xfId="3439" xr:uid="{00000000-0005-0000-0000-0000A4010000}"/>
    <cellStyle name="20% - Accent3 3 2 6" xfId="2738" xr:uid="{00000000-0005-0000-0000-0000A5010000}"/>
    <cellStyle name="20% - Accent3 3 2 7" xfId="2037" xr:uid="{00000000-0005-0000-0000-0000A6010000}"/>
    <cellStyle name="20% - Accent3 3 3" xfId="529" xr:uid="{00000000-0005-0000-0000-0000A7010000}"/>
    <cellStyle name="20% - Accent3 3 3 2" xfId="992" xr:uid="{00000000-0005-0000-0000-0000A8010000}"/>
    <cellStyle name="20% - Accent3 3 3 2 2" xfId="4071" xr:uid="{00000000-0005-0000-0000-0000A9010000}"/>
    <cellStyle name="20% - Accent3 3 3 3" xfId="1467" xr:uid="{00000000-0005-0000-0000-0000AA010000}"/>
    <cellStyle name="20% - Accent3 3 3 3 2" xfId="4533" xr:uid="{00000000-0005-0000-0000-0000AB010000}"/>
    <cellStyle name="20% - Accent3 3 3 4" xfId="3616" xr:uid="{00000000-0005-0000-0000-0000AC010000}"/>
    <cellStyle name="20% - Accent3 3 3 5" xfId="2919" xr:uid="{00000000-0005-0000-0000-0000AD010000}"/>
    <cellStyle name="20% - Accent3 3 3 6" xfId="2220" xr:uid="{00000000-0005-0000-0000-0000AE010000}"/>
    <cellStyle name="20% - Accent3 3 4" xfId="761" xr:uid="{00000000-0005-0000-0000-0000AF010000}"/>
    <cellStyle name="20% - Accent3 3 4 2" xfId="1702" xr:uid="{00000000-0005-0000-0000-0000B0010000}"/>
    <cellStyle name="20% - Accent3 3 4 2 2" xfId="4764" xr:uid="{00000000-0005-0000-0000-0000B1010000}"/>
    <cellStyle name="20% - Accent3 3 4 3" xfId="3843" xr:uid="{00000000-0005-0000-0000-0000B2010000}"/>
    <cellStyle name="20% - Accent3 3 4 4" xfId="3150" xr:uid="{00000000-0005-0000-0000-0000B3010000}"/>
    <cellStyle name="20% - Accent3 3 4 5" xfId="2451" xr:uid="{00000000-0005-0000-0000-0000B4010000}"/>
    <cellStyle name="20% - Accent3 3 5" xfId="1222" xr:uid="{00000000-0005-0000-0000-0000B5010000}"/>
    <cellStyle name="20% - Accent3 3 5 2" xfId="4298" xr:uid="{00000000-0005-0000-0000-0000B6010000}"/>
    <cellStyle name="20% - Accent3 3 6" xfId="3385" xr:uid="{00000000-0005-0000-0000-0000B7010000}"/>
    <cellStyle name="20% - Accent3 3 7" xfId="2684" xr:uid="{00000000-0005-0000-0000-0000B8010000}"/>
    <cellStyle name="20% - Accent3 3 8" xfId="1979" xr:uid="{00000000-0005-0000-0000-0000B9010000}"/>
    <cellStyle name="20% - Accent3 3 9" xfId="5321" xr:uid="{46F66540-DCE2-4AE4-A866-82221E1C06A6}"/>
    <cellStyle name="20% - Accent3 4" xfId="175" xr:uid="{00000000-0005-0000-0000-0000BA010000}"/>
    <cellStyle name="20% - Accent3 4 2" xfId="176" xr:uid="{00000000-0005-0000-0000-0000BB010000}"/>
    <cellStyle name="20% - Accent3 4 2 2" xfId="584" xr:uid="{00000000-0005-0000-0000-0000BC010000}"/>
    <cellStyle name="20% - Accent3 4 2 2 2" xfId="1047" xr:uid="{00000000-0005-0000-0000-0000BD010000}"/>
    <cellStyle name="20% - Accent3 4 2 2 2 2" xfId="4126" xr:uid="{00000000-0005-0000-0000-0000BE010000}"/>
    <cellStyle name="20% - Accent3 4 2 2 3" xfId="1522" xr:uid="{00000000-0005-0000-0000-0000BF010000}"/>
    <cellStyle name="20% - Accent3 4 2 2 3 2" xfId="4588" xr:uid="{00000000-0005-0000-0000-0000C0010000}"/>
    <cellStyle name="20% - Accent3 4 2 2 4" xfId="3671" xr:uid="{00000000-0005-0000-0000-0000C1010000}"/>
    <cellStyle name="20% - Accent3 4 2 2 5" xfId="2974" xr:uid="{00000000-0005-0000-0000-0000C2010000}"/>
    <cellStyle name="20% - Accent3 4 2 2 6" xfId="2275" xr:uid="{00000000-0005-0000-0000-0000C3010000}"/>
    <cellStyle name="20% - Accent3 4 2 3" xfId="819" xr:uid="{00000000-0005-0000-0000-0000C4010000}"/>
    <cellStyle name="20% - Accent3 4 2 3 2" xfId="1760" xr:uid="{00000000-0005-0000-0000-0000C5010000}"/>
    <cellStyle name="20% - Accent3 4 2 3 2 2" xfId="4822" xr:uid="{00000000-0005-0000-0000-0000C6010000}"/>
    <cellStyle name="20% - Accent3 4 2 3 3" xfId="3899" xr:uid="{00000000-0005-0000-0000-0000C7010000}"/>
    <cellStyle name="20% - Accent3 4 2 3 4" xfId="3206" xr:uid="{00000000-0005-0000-0000-0000C8010000}"/>
    <cellStyle name="20% - Accent3 4 2 3 5" xfId="2506" xr:uid="{00000000-0005-0000-0000-0000C9010000}"/>
    <cellStyle name="20% - Accent3 4 2 4" xfId="1278" xr:uid="{00000000-0005-0000-0000-0000CA010000}"/>
    <cellStyle name="20% - Accent3 4 2 4 2" xfId="4354" xr:uid="{00000000-0005-0000-0000-0000CB010000}"/>
    <cellStyle name="20% - Accent3 4 2 5" xfId="3441" xr:uid="{00000000-0005-0000-0000-0000CC010000}"/>
    <cellStyle name="20% - Accent3 4 2 6" xfId="2740" xr:uid="{00000000-0005-0000-0000-0000CD010000}"/>
    <cellStyle name="20% - Accent3 4 2 7" xfId="2039" xr:uid="{00000000-0005-0000-0000-0000CE010000}"/>
    <cellStyle name="20% - Accent3 4 3" xfId="583" xr:uid="{00000000-0005-0000-0000-0000CF010000}"/>
    <cellStyle name="20% - Accent3 4 3 2" xfId="1046" xr:uid="{00000000-0005-0000-0000-0000D0010000}"/>
    <cellStyle name="20% - Accent3 4 3 2 2" xfId="4125" xr:uid="{00000000-0005-0000-0000-0000D1010000}"/>
    <cellStyle name="20% - Accent3 4 3 3" xfId="1521" xr:uid="{00000000-0005-0000-0000-0000D2010000}"/>
    <cellStyle name="20% - Accent3 4 3 3 2" xfId="4587" xr:uid="{00000000-0005-0000-0000-0000D3010000}"/>
    <cellStyle name="20% - Accent3 4 3 4" xfId="3670" xr:uid="{00000000-0005-0000-0000-0000D4010000}"/>
    <cellStyle name="20% - Accent3 4 3 5" xfId="2973" xr:uid="{00000000-0005-0000-0000-0000D5010000}"/>
    <cellStyle name="20% - Accent3 4 3 6" xfId="2274" xr:uid="{00000000-0005-0000-0000-0000D6010000}"/>
    <cellStyle name="20% - Accent3 4 4" xfId="818" xr:uid="{00000000-0005-0000-0000-0000D7010000}"/>
    <cellStyle name="20% - Accent3 4 4 2" xfId="1759" xr:uid="{00000000-0005-0000-0000-0000D8010000}"/>
    <cellStyle name="20% - Accent3 4 4 2 2" xfId="4821" xr:uid="{00000000-0005-0000-0000-0000D9010000}"/>
    <cellStyle name="20% - Accent3 4 4 3" xfId="3898" xr:uid="{00000000-0005-0000-0000-0000DA010000}"/>
    <cellStyle name="20% - Accent3 4 4 4" xfId="3205" xr:uid="{00000000-0005-0000-0000-0000DB010000}"/>
    <cellStyle name="20% - Accent3 4 4 5" xfId="2505" xr:uid="{00000000-0005-0000-0000-0000DC010000}"/>
    <cellStyle name="20% - Accent3 4 5" xfId="1277" xr:uid="{00000000-0005-0000-0000-0000DD010000}"/>
    <cellStyle name="20% - Accent3 4 5 2" xfId="4353" xr:uid="{00000000-0005-0000-0000-0000DE010000}"/>
    <cellStyle name="20% - Accent3 4 6" xfId="3440" xr:uid="{00000000-0005-0000-0000-0000DF010000}"/>
    <cellStyle name="20% - Accent3 4 7" xfId="2739" xr:uid="{00000000-0005-0000-0000-0000E0010000}"/>
    <cellStyle name="20% - Accent3 4 8" xfId="2038" xr:uid="{00000000-0005-0000-0000-0000E1010000}"/>
    <cellStyle name="20% - Accent4" xfId="5252" builtinId="42" customBuiltin="1"/>
    <cellStyle name="20% - Accent4 2" xfId="23" xr:uid="{00000000-0005-0000-0000-0000E2010000}"/>
    <cellStyle name="20% - Accent4 2 10" xfId="5266" xr:uid="{E7598600-7436-4B6B-8D38-D51618080C76}"/>
    <cellStyle name="20% - Accent4 2 2" xfId="177" xr:uid="{00000000-0005-0000-0000-0000E3010000}"/>
    <cellStyle name="20% - Accent4 2 2 2" xfId="178" xr:uid="{00000000-0005-0000-0000-0000E4010000}"/>
    <cellStyle name="20% - Accent4 2 2 2 2" xfId="586" xr:uid="{00000000-0005-0000-0000-0000E5010000}"/>
    <cellStyle name="20% - Accent4 2 2 2 2 2" xfId="1049" xr:uid="{00000000-0005-0000-0000-0000E6010000}"/>
    <cellStyle name="20% - Accent4 2 2 2 2 2 2" xfId="4128" xr:uid="{00000000-0005-0000-0000-0000E7010000}"/>
    <cellStyle name="20% - Accent4 2 2 2 2 3" xfId="1524" xr:uid="{00000000-0005-0000-0000-0000E8010000}"/>
    <cellStyle name="20% - Accent4 2 2 2 2 3 2" xfId="4590" xr:uid="{00000000-0005-0000-0000-0000E9010000}"/>
    <cellStyle name="20% - Accent4 2 2 2 2 4" xfId="3673" xr:uid="{00000000-0005-0000-0000-0000EA010000}"/>
    <cellStyle name="20% - Accent4 2 2 2 2 5" xfId="2976" xr:uid="{00000000-0005-0000-0000-0000EB010000}"/>
    <cellStyle name="20% - Accent4 2 2 2 2 6" xfId="2277" xr:uid="{00000000-0005-0000-0000-0000EC010000}"/>
    <cellStyle name="20% - Accent4 2 2 2 3" xfId="821" xr:uid="{00000000-0005-0000-0000-0000ED010000}"/>
    <cellStyle name="20% - Accent4 2 2 2 3 2" xfId="1762" xr:uid="{00000000-0005-0000-0000-0000EE010000}"/>
    <cellStyle name="20% - Accent4 2 2 2 3 2 2" xfId="4824" xr:uid="{00000000-0005-0000-0000-0000EF010000}"/>
    <cellStyle name="20% - Accent4 2 2 2 3 3" xfId="3901" xr:uid="{00000000-0005-0000-0000-0000F0010000}"/>
    <cellStyle name="20% - Accent4 2 2 2 3 4" xfId="3208" xr:uid="{00000000-0005-0000-0000-0000F1010000}"/>
    <cellStyle name="20% - Accent4 2 2 2 3 5" xfId="2508" xr:uid="{00000000-0005-0000-0000-0000F2010000}"/>
    <cellStyle name="20% - Accent4 2 2 2 4" xfId="1280" xr:uid="{00000000-0005-0000-0000-0000F3010000}"/>
    <cellStyle name="20% - Accent4 2 2 2 4 2" xfId="4356" xr:uid="{00000000-0005-0000-0000-0000F4010000}"/>
    <cellStyle name="20% - Accent4 2 2 2 5" xfId="3443" xr:uid="{00000000-0005-0000-0000-0000F5010000}"/>
    <cellStyle name="20% - Accent4 2 2 2 6" xfId="2742" xr:uid="{00000000-0005-0000-0000-0000F6010000}"/>
    <cellStyle name="20% - Accent4 2 2 2 7" xfId="2041" xr:uid="{00000000-0005-0000-0000-0000F7010000}"/>
    <cellStyle name="20% - Accent4 2 2 3" xfId="585" xr:uid="{00000000-0005-0000-0000-0000F8010000}"/>
    <cellStyle name="20% - Accent4 2 2 3 2" xfId="1048" xr:uid="{00000000-0005-0000-0000-0000F9010000}"/>
    <cellStyle name="20% - Accent4 2 2 3 2 2" xfId="4127" xr:uid="{00000000-0005-0000-0000-0000FA010000}"/>
    <cellStyle name="20% - Accent4 2 2 3 3" xfId="1523" xr:uid="{00000000-0005-0000-0000-0000FB010000}"/>
    <cellStyle name="20% - Accent4 2 2 3 3 2" xfId="4589" xr:uid="{00000000-0005-0000-0000-0000FC010000}"/>
    <cellStyle name="20% - Accent4 2 2 3 4" xfId="3672" xr:uid="{00000000-0005-0000-0000-0000FD010000}"/>
    <cellStyle name="20% - Accent4 2 2 3 5" xfId="2975" xr:uid="{00000000-0005-0000-0000-0000FE010000}"/>
    <cellStyle name="20% - Accent4 2 2 3 6" xfId="2276" xr:uid="{00000000-0005-0000-0000-0000FF010000}"/>
    <cellStyle name="20% - Accent4 2 2 4" xfId="820" xr:uid="{00000000-0005-0000-0000-000000020000}"/>
    <cellStyle name="20% - Accent4 2 2 4 2" xfId="1761" xr:uid="{00000000-0005-0000-0000-000001020000}"/>
    <cellStyle name="20% - Accent4 2 2 4 2 2" xfId="4823" xr:uid="{00000000-0005-0000-0000-000002020000}"/>
    <cellStyle name="20% - Accent4 2 2 4 3" xfId="3900" xr:uid="{00000000-0005-0000-0000-000003020000}"/>
    <cellStyle name="20% - Accent4 2 2 4 4" xfId="3207" xr:uid="{00000000-0005-0000-0000-000004020000}"/>
    <cellStyle name="20% - Accent4 2 2 4 5" xfId="2507" xr:uid="{00000000-0005-0000-0000-000005020000}"/>
    <cellStyle name="20% - Accent4 2 2 5" xfId="1279" xr:uid="{00000000-0005-0000-0000-000006020000}"/>
    <cellStyle name="20% - Accent4 2 2 5 2" xfId="4355" xr:uid="{00000000-0005-0000-0000-000007020000}"/>
    <cellStyle name="20% - Accent4 2 2 6" xfId="3442" xr:uid="{00000000-0005-0000-0000-000008020000}"/>
    <cellStyle name="20% - Accent4 2 2 7" xfId="2741" xr:uid="{00000000-0005-0000-0000-000009020000}"/>
    <cellStyle name="20% - Accent4 2 2 8" xfId="2040" xr:uid="{00000000-0005-0000-0000-00000A020000}"/>
    <cellStyle name="20% - Accent4 2 2 9" xfId="5324" xr:uid="{050286B1-DDBB-43D2-B612-C1211855D41F}"/>
    <cellStyle name="20% - Accent4 2 3" xfId="179" xr:uid="{00000000-0005-0000-0000-00000B020000}"/>
    <cellStyle name="20% - Accent4 2 3 2" xfId="587" xr:uid="{00000000-0005-0000-0000-00000C020000}"/>
    <cellStyle name="20% - Accent4 2 3 2 2" xfId="1050" xr:uid="{00000000-0005-0000-0000-00000D020000}"/>
    <cellStyle name="20% - Accent4 2 3 2 2 2" xfId="4129" xr:uid="{00000000-0005-0000-0000-00000E020000}"/>
    <cellStyle name="20% - Accent4 2 3 2 3" xfId="1525" xr:uid="{00000000-0005-0000-0000-00000F020000}"/>
    <cellStyle name="20% - Accent4 2 3 2 3 2" xfId="4591" xr:uid="{00000000-0005-0000-0000-000010020000}"/>
    <cellStyle name="20% - Accent4 2 3 2 4" xfId="3674" xr:uid="{00000000-0005-0000-0000-000011020000}"/>
    <cellStyle name="20% - Accent4 2 3 2 5" xfId="2977" xr:uid="{00000000-0005-0000-0000-000012020000}"/>
    <cellStyle name="20% - Accent4 2 3 2 6" xfId="2278" xr:uid="{00000000-0005-0000-0000-000013020000}"/>
    <cellStyle name="20% - Accent4 2 3 3" xfId="822" xr:uid="{00000000-0005-0000-0000-000014020000}"/>
    <cellStyle name="20% - Accent4 2 3 3 2" xfId="1763" xr:uid="{00000000-0005-0000-0000-000015020000}"/>
    <cellStyle name="20% - Accent4 2 3 3 2 2" xfId="4825" xr:uid="{00000000-0005-0000-0000-000016020000}"/>
    <cellStyle name="20% - Accent4 2 3 3 3" xfId="3902" xr:uid="{00000000-0005-0000-0000-000017020000}"/>
    <cellStyle name="20% - Accent4 2 3 3 4" xfId="3209" xr:uid="{00000000-0005-0000-0000-000018020000}"/>
    <cellStyle name="20% - Accent4 2 3 3 5" xfId="2509" xr:uid="{00000000-0005-0000-0000-000019020000}"/>
    <cellStyle name="20% - Accent4 2 3 4" xfId="1281" xr:uid="{00000000-0005-0000-0000-00001A020000}"/>
    <cellStyle name="20% - Accent4 2 3 4 2" xfId="4357" xr:uid="{00000000-0005-0000-0000-00001B020000}"/>
    <cellStyle name="20% - Accent4 2 3 5" xfId="3444" xr:uid="{00000000-0005-0000-0000-00001C020000}"/>
    <cellStyle name="20% - Accent4 2 3 6" xfId="2743" xr:uid="{00000000-0005-0000-0000-00001D020000}"/>
    <cellStyle name="20% - Accent4 2 3 7" xfId="2042" xr:uid="{00000000-0005-0000-0000-00001E020000}"/>
    <cellStyle name="20% - Accent4 2 3 8" xfId="5307" xr:uid="{61A48BF8-E02D-4786-8252-929276D18A77}"/>
    <cellStyle name="20% - Accent4 2 4" xfId="532" xr:uid="{00000000-0005-0000-0000-00001F020000}"/>
    <cellStyle name="20% - Accent4 2 4 2" xfId="995" xr:uid="{00000000-0005-0000-0000-000020020000}"/>
    <cellStyle name="20% - Accent4 2 4 2 2" xfId="4074" xr:uid="{00000000-0005-0000-0000-000021020000}"/>
    <cellStyle name="20% - Accent4 2 4 3" xfId="1470" xr:uid="{00000000-0005-0000-0000-000022020000}"/>
    <cellStyle name="20% - Accent4 2 4 3 2" xfId="4536" xr:uid="{00000000-0005-0000-0000-000023020000}"/>
    <cellStyle name="20% - Accent4 2 4 4" xfId="3619" xr:uid="{00000000-0005-0000-0000-000024020000}"/>
    <cellStyle name="20% - Accent4 2 4 5" xfId="2922" xr:uid="{00000000-0005-0000-0000-000025020000}"/>
    <cellStyle name="20% - Accent4 2 4 6" xfId="2223" xr:uid="{00000000-0005-0000-0000-000026020000}"/>
    <cellStyle name="20% - Accent4 2 5" xfId="764" xr:uid="{00000000-0005-0000-0000-000027020000}"/>
    <cellStyle name="20% - Accent4 2 5 2" xfId="1705" xr:uid="{00000000-0005-0000-0000-000028020000}"/>
    <cellStyle name="20% - Accent4 2 5 2 2" xfId="4767" xr:uid="{00000000-0005-0000-0000-000029020000}"/>
    <cellStyle name="20% - Accent4 2 5 3" xfId="3846" xr:uid="{00000000-0005-0000-0000-00002A020000}"/>
    <cellStyle name="20% - Accent4 2 5 4" xfId="3153" xr:uid="{00000000-0005-0000-0000-00002B020000}"/>
    <cellStyle name="20% - Accent4 2 5 5" xfId="2454" xr:uid="{00000000-0005-0000-0000-00002C020000}"/>
    <cellStyle name="20% - Accent4 2 6" xfId="1225" xr:uid="{00000000-0005-0000-0000-00002D020000}"/>
    <cellStyle name="20% - Accent4 2 6 2" xfId="4301" xr:uid="{00000000-0005-0000-0000-00002E020000}"/>
    <cellStyle name="20% - Accent4 2 7" xfId="3388" xr:uid="{00000000-0005-0000-0000-00002F020000}"/>
    <cellStyle name="20% - Accent4 2 8" xfId="2687" xr:uid="{00000000-0005-0000-0000-000030020000}"/>
    <cellStyle name="20% - Accent4 2 9" xfId="1982" xr:uid="{00000000-0005-0000-0000-000031020000}"/>
    <cellStyle name="20% - Accent4 3" xfId="22" xr:uid="{00000000-0005-0000-0000-000032020000}"/>
    <cellStyle name="20% - Accent4 3 2" xfId="180" xr:uid="{00000000-0005-0000-0000-000033020000}"/>
    <cellStyle name="20% - Accent4 3 2 2" xfId="588" xr:uid="{00000000-0005-0000-0000-000034020000}"/>
    <cellStyle name="20% - Accent4 3 2 2 2" xfId="1051" xr:uid="{00000000-0005-0000-0000-000035020000}"/>
    <cellStyle name="20% - Accent4 3 2 2 2 2" xfId="4130" xr:uid="{00000000-0005-0000-0000-000036020000}"/>
    <cellStyle name="20% - Accent4 3 2 2 3" xfId="1526" xr:uid="{00000000-0005-0000-0000-000037020000}"/>
    <cellStyle name="20% - Accent4 3 2 2 3 2" xfId="4592" xr:uid="{00000000-0005-0000-0000-000038020000}"/>
    <cellStyle name="20% - Accent4 3 2 2 4" xfId="3675" xr:uid="{00000000-0005-0000-0000-000039020000}"/>
    <cellStyle name="20% - Accent4 3 2 2 5" xfId="2978" xr:uid="{00000000-0005-0000-0000-00003A020000}"/>
    <cellStyle name="20% - Accent4 3 2 2 6" xfId="2279" xr:uid="{00000000-0005-0000-0000-00003B020000}"/>
    <cellStyle name="20% - Accent4 3 2 3" xfId="823" xr:uid="{00000000-0005-0000-0000-00003C020000}"/>
    <cellStyle name="20% - Accent4 3 2 3 2" xfId="1764" xr:uid="{00000000-0005-0000-0000-00003D020000}"/>
    <cellStyle name="20% - Accent4 3 2 3 2 2" xfId="4826" xr:uid="{00000000-0005-0000-0000-00003E020000}"/>
    <cellStyle name="20% - Accent4 3 2 3 3" xfId="3903" xr:uid="{00000000-0005-0000-0000-00003F020000}"/>
    <cellStyle name="20% - Accent4 3 2 3 4" xfId="3210" xr:uid="{00000000-0005-0000-0000-000040020000}"/>
    <cellStyle name="20% - Accent4 3 2 3 5" xfId="2510" xr:uid="{00000000-0005-0000-0000-000041020000}"/>
    <cellStyle name="20% - Accent4 3 2 4" xfId="1282" xr:uid="{00000000-0005-0000-0000-000042020000}"/>
    <cellStyle name="20% - Accent4 3 2 4 2" xfId="4358" xr:uid="{00000000-0005-0000-0000-000043020000}"/>
    <cellStyle name="20% - Accent4 3 2 5" xfId="3445" xr:uid="{00000000-0005-0000-0000-000044020000}"/>
    <cellStyle name="20% - Accent4 3 2 6" xfId="2744" xr:uid="{00000000-0005-0000-0000-000045020000}"/>
    <cellStyle name="20% - Accent4 3 2 7" xfId="2043" xr:uid="{00000000-0005-0000-0000-000046020000}"/>
    <cellStyle name="20% - Accent4 3 3" xfId="531" xr:uid="{00000000-0005-0000-0000-000047020000}"/>
    <cellStyle name="20% - Accent4 3 3 2" xfId="994" xr:uid="{00000000-0005-0000-0000-000048020000}"/>
    <cellStyle name="20% - Accent4 3 3 2 2" xfId="4073" xr:uid="{00000000-0005-0000-0000-000049020000}"/>
    <cellStyle name="20% - Accent4 3 3 3" xfId="1469" xr:uid="{00000000-0005-0000-0000-00004A020000}"/>
    <cellStyle name="20% - Accent4 3 3 3 2" xfId="4535" xr:uid="{00000000-0005-0000-0000-00004B020000}"/>
    <cellStyle name="20% - Accent4 3 3 4" xfId="3618" xr:uid="{00000000-0005-0000-0000-00004C020000}"/>
    <cellStyle name="20% - Accent4 3 3 5" xfId="2921" xr:uid="{00000000-0005-0000-0000-00004D020000}"/>
    <cellStyle name="20% - Accent4 3 3 6" xfId="2222" xr:uid="{00000000-0005-0000-0000-00004E020000}"/>
    <cellStyle name="20% - Accent4 3 4" xfId="763" xr:uid="{00000000-0005-0000-0000-00004F020000}"/>
    <cellStyle name="20% - Accent4 3 4 2" xfId="1704" xr:uid="{00000000-0005-0000-0000-000050020000}"/>
    <cellStyle name="20% - Accent4 3 4 2 2" xfId="4766" xr:uid="{00000000-0005-0000-0000-000051020000}"/>
    <cellStyle name="20% - Accent4 3 4 3" xfId="3845" xr:uid="{00000000-0005-0000-0000-000052020000}"/>
    <cellStyle name="20% - Accent4 3 4 4" xfId="3152" xr:uid="{00000000-0005-0000-0000-000053020000}"/>
    <cellStyle name="20% - Accent4 3 4 5" xfId="2453" xr:uid="{00000000-0005-0000-0000-000054020000}"/>
    <cellStyle name="20% - Accent4 3 5" xfId="1224" xr:uid="{00000000-0005-0000-0000-000055020000}"/>
    <cellStyle name="20% - Accent4 3 5 2" xfId="4300" xr:uid="{00000000-0005-0000-0000-000056020000}"/>
    <cellStyle name="20% - Accent4 3 6" xfId="3387" xr:uid="{00000000-0005-0000-0000-000057020000}"/>
    <cellStyle name="20% - Accent4 3 7" xfId="2686" xr:uid="{00000000-0005-0000-0000-000058020000}"/>
    <cellStyle name="20% - Accent4 3 8" xfId="1981" xr:uid="{00000000-0005-0000-0000-000059020000}"/>
    <cellStyle name="20% - Accent4 3 9" xfId="5323" xr:uid="{57538F57-80BE-4437-9C2F-354B2C6EE7A0}"/>
    <cellStyle name="20% - Accent4 4" xfId="181" xr:uid="{00000000-0005-0000-0000-00005A020000}"/>
    <cellStyle name="20% - Accent4 4 2" xfId="182" xr:uid="{00000000-0005-0000-0000-00005B020000}"/>
    <cellStyle name="20% - Accent4 4 2 2" xfId="590" xr:uid="{00000000-0005-0000-0000-00005C020000}"/>
    <cellStyle name="20% - Accent4 4 2 2 2" xfId="1053" xr:uid="{00000000-0005-0000-0000-00005D020000}"/>
    <cellStyle name="20% - Accent4 4 2 2 2 2" xfId="4132" xr:uid="{00000000-0005-0000-0000-00005E020000}"/>
    <cellStyle name="20% - Accent4 4 2 2 3" xfId="1528" xr:uid="{00000000-0005-0000-0000-00005F020000}"/>
    <cellStyle name="20% - Accent4 4 2 2 3 2" xfId="4594" xr:uid="{00000000-0005-0000-0000-000060020000}"/>
    <cellStyle name="20% - Accent4 4 2 2 4" xfId="3677" xr:uid="{00000000-0005-0000-0000-000061020000}"/>
    <cellStyle name="20% - Accent4 4 2 2 5" xfId="2980" xr:uid="{00000000-0005-0000-0000-000062020000}"/>
    <cellStyle name="20% - Accent4 4 2 2 6" xfId="2281" xr:uid="{00000000-0005-0000-0000-000063020000}"/>
    <cellStyle name="20% - Accent4 4 2 3" xfId="825" xr:uid="{00000000-0005-0000-0000-000064020000}"/>
    <cellStyle name="20% - Accent4 4 2 3 2" xfId="1766" xr:uid="{00000000-0005-0000-0000-000065020000}"/>
    <cellStyle name="20% - Accent4 4 2 3 2 2" xfId="4828" xr:uid="{00000000-0005-0000-0000-000066020000}"/>
    <cellStyle name="20% - Accent4 4 2 3 3" xfId="3905" xr:uid="{00000000-0005-0000-0000-000067020000}"/>
    <cellStyle name="20% - Accent4 4 2 3 4" xfId="3212" xr:uid="{00000000-0005-0000-0000-000068020000}"/>
    <cellStyle name="20% - Accent4 4 2 3 5" xfId="2512" xr:uid="{00000000-0005-0000-0000-000069020000}"/>
    <cellStyle name="20% - Accent4 4 2 4" xfId="1284" xr:uid="{00000000-0005-0000-0000-00006A020000}"/>
    <cellStyle name="20% - Accent4 4 2 4 2" xfId="4360" xr:uid="{00000000-0005-0000-0000-00006B020000}"/>
    <cellStyle name="20% - Accent4 4 2 5" xfId="3447" xr:uid="{00000000-0005-0000-0000-00006C020000}"/>
    <cellStyle name="20% - Accent4 4 2 6" xfId="2746" xr:uid="{00000000-0005-0000-0000-00006D020000}"/>
    <cellStyle name="20% - Accent4 4 2 7" xfId="2045" xr:uid="{00000000-0005-0000-0000-00006E020000}"/>
    <cellStyle name="20% - Accent4 4 3" xfId="589" xr:uid="{00000000-0005-0000-0000-00006F020000}"/>
    <cellStyle name="20% - Accent4 4 3 2" xfId="1052" xr:uid="{00000000-0005-0000-0000-000070020000}"/>
    <cellStyle name="20% - Accent4 4 3 2 2" xfId="4131" xr:uid="{00000000-0005-0000-0000-000071020000}"/>
    <cellStyle name="20% - Accent4 4 3 3" xfId="1527" xr:uid="{00000000-0005-0000-0000-000072020000}"/>
    <cellStyle name="20% - Accent4 4 3 3 2" xfId="4593" xr:uid="{00000000-0005-0000-0000-000073020000}"/>
    <cellStyle name="20% - Accent4 4 3 4" xfId="3676" xr:uid="{00000000-0005-0000-0000-000074020000}"/>
    <cellStyle name="20% - Accent4 4 3 5" xfId="2979" xr:uid="{00000000-0005-0000-0000-000075020000}"/>
    <cellStyle name="20% - Accent4 4 3 6" xfId="2280" xr:uid="{00000000-0005-0000-0000-000076020000}"/>
    <cellStyle name="20% - Accent4 4 4" xfId="824" xr:uid="{00000000-0005-0000-0000-000077020000}"/>
    <cellStyle name="20% - Accent4 4 4 2" xfId="1765" xr:uid="{00000000-0005-0000-0000-000078020000}"/>
    <cellStyle name="20% - Accent4 4 4 2 2" xfId="4827" xr:uid="{00000000-0005-0000-0000-000079020000}"/>
    <cellStyle name="20% - Accent4 4 4 3" xfId="3904" xr:uid="{00000000-0005-0000-0000-00007A020000}"/>
    <cellStyle name="20% - Accent4 4 4 4" xfId="3211" xr:uid="{00000000-0005-0000-0000-00007B020000}"/>
    <cellStyle name="20% - Accent4 4 4 5" xfId="2511" xr:uid="{00000000-0005-0000-0000-00007C020000}"/>
    <cellStyle name="20% - Accent4 4 5" xfId="1283" xr:uid="{00000000-0005-0000-0000-00007D020000}"/>
    <cellStyle name="20% - Accent4 4 5 2" xfId="4359" xr:uid="{00000000-0005-0000-0000-00007E020000}"/>
    <cellStyle name="20% - Accent4 4 6" xfId="3446" xr:uid="{00000000-0005-0000-0000-00007F020000}"/>
    <cellStyle name="20% - Accent4 4 7" xfId="2745" xr:uid="{00000000-0005-0000-0000-000080020000}"/>
    <cellStyle name="20% - Accent4 4 8" xfId="2044" xr:uid="{00000000-0005-0000-0000-000081020000}"/>
    <cellStyle name="20% - Accent5" xfId="5255" builtinId="46" customBuiltin="1"/>
    <cellStyle name="20% - Accent5 2" xfId="25" xr:uid="{00000000-0005-0000-0000-000082020000}"/>
    <cellStyle name="20% - Accent5 2 10" xfId="5267" xr:uid="{98EBBF57-2ABC-4612-820D-95C8BC386446}"/>
    <cellStyle name="20% - Accent5 2 2" xfId="183" xr:uid="{00000000-0005-0000-0000-000083020000}"/>
    <cellStyle name="20% - Accent5 2 2 2" xfId="184" xr:uid="{00000000-0005-0000-0000-000084020000}"/>
    <cellStyle name="20% - Accent5 2 2 2 2" xfId="592" xr:uid="{00000000-0005-0000-0000-000085020000}"/>
    <cellStyle name="20% - Accent5 2 2 2 2 2" xfId="1055" xr:uid="{00000000-0005-0000-0000-000086020000}"/>
    <cellStyle name="20% - Accent5 2 2 2 2 2 2" xfId="4134" xr:uid="{00000000-0005-0000-0000-000087020000}"/>
    <cellStyle name="20% - Accent5 2 2 2 2 3" xfId="1530" xr:uid="{00000000-0005-0000-0000-000088020000}"/>
    <cellStyle name="20% - Accent5 2 2 2 2 3 2" xfId="4596" xr:uid="{00000000-0005-0000-0000-000089020000}"/>
    <cellStyle name="20% - Accent5 2 2 2 2 4" xfId="3679" xr:uid="{00000000-0005-0000-0000-00008A020000}"/>
    <cellStyle name="20% - Accent5 2 2 2 2 5" xfId="2982" xr:uid="{00000000-0005-0000-0000-00008B020000}"/>
    <cellStyle name="20% - Accent5 2 2 2 2 6" xfId="2283" xr:uid="{00000000-0005-0000-0000-00008C020000}"/>
    <cellStyle name="20% - Accent5 2 2 2 3" xfId="827" xr:uid="{00000000-0005-0000-0000-00008D020000}"/>
    <cellStyle name="20% - Accent5 2 2 2 3 2" xfId="1768" xr:uid="{00000000-0005-0000-0000-00008E020000}"/>
    <cellStyle name="20% - Accent5 2 2 2 3 2 2" xfId="4830" xr:uid="{00000000-0005-0000-0000-00008F020000}"/>
    <cellStyle name="20% - Accent5 2 2 2 3 3" xfId="3907" xr:uid="{00000000-0005-0000-0000-000090020000}"/>
    <cellStyle name="20% - Accent5 2 2 2 3 4" xfId="3214" xr:uid="{00000000-0005-0000-0000-000091020000}"/>
    <cellStyle name="20% - Accent5 2 2 2 3 5" xfId="2514" xr:uid="{00000000-0005-0000-0000-000092020000}"/>
    <cellStyle name="20% - Accent5 2 2 2 4" xfId="1286" xr:uid="{00000000-0005-0000-0000-000093020000}"/>
    <cellStyle name="20% - Accent5 2 2 2 4 2" xfId="4362" xr:uid="{00000000-0005-0000-0000-000094020000}"/>
    <cellStyle name="20% - Accent5 2 2 2 5" xfId="3449" xr:uid="{00000000-0005-0000-0000-000095020000}"/>
    <cellStyle name="20% - Accent5 2 2 2 6" xfId="2748" xr:uid="{00000000-0005-0000-0000-000096020000}"/>
    <cellStyle name="20% - Accent5 2 2 2 7" xfId="2047" xr:uid="{00000000-0005-0000-0000-000097020000}"/>
    <cellStyle name="20% - Accent5 2 2 3" xfId="591" xr:uid="{00000000-0005-0000-0000-000098020000}"/>
    <cellStyle name="20% - Accent5 2 2 3 2" xfId="1054" xr:uid="{00000000-0005-0000-0000-000099020000}"/>
    <cellStyle name="20% - Accent5 2 2 3 2 2" xfId="4133" xr:uid="{00000000-0005-0000-0000-00009A020000}"/>
    <cellStyle name="20% - Accent5 2 2 3 3" xfId="1529" xr:uid="{00000000-0005-0000-0000-00009B020000}"/>
    <cellStyle name="20% - Accent5 2 2 3 3 2" xfId="4595" xr:uid="{00000000-0005-0000-0000-00009C020000}"/>
    <cellStyle name="20% - Accent5 2 2 3 4" xfId="3678" xr:uid="{00000000-0005-0000-0000-00009D020000}"/>
    <cellStyle name="20% - Accent5 2 2 3 5" xfId="2981" xr:uid="{00000000-0005-0000-0000-00009E020000}"/>
    <cellStyle name="20% - Accent5 2 2 3 6" xfId="2282" xr:uid="{00000000-0005-0000-0000-00009F020000}"/>
    <cellStyle name="20% - Accent5 2 2 4" xfId="826" xr:uid="{00000000-0005-0000-0000-0000A0020000}"/>
    <cellStyle name="20% - Accent5 2 2 4 2" xfId="1767" xr:uid="{00000000-0005-0000-0000-0000A1020000}"/>
    <cellStyle name="20% - Accent5 2 2 4 2 2" xfId="4829" xr:uid="{00000000-0005-0000-0000-0000A2020000}"/>
    <cellStyle name="20% - Accent5 2 2 4 3" xfId="3906" xr:uid="{00000000-0005-0000-0000-0000A3020000}"/>
    <cellStyle name="20% - Accent5 2 2 4 4" xfId="3213" xr:uid="{00000000-0005-0000-0000-0000A4020000}"/>
    <cellStyle name="20% - Accent5 2 2 4 5" xfId="2513" xr:uid="{00000000-0005-0000-0000-0000A5020000}"/>
    <cellStyle name="20% - Accent5 2 2 5" xfId="1285" xr:uid="{00000000-0005-0000-0000-0000A6020000}"/>
    <cellStyle name="20% - Accent5 2 2 5 2" xfId="4361" xr:uid="{00000000-0005-0000-0000-0000A7020000}"/>
    <cellStyle name="20% - Accent5 2 2 6" xfId="3448" xr:uid="{00000000-0005-0000-0000-0000A8020000}"/>
    <cellStyle name="20% - Accent5 2 2 7" xfId="2747" xr:uid="{00000000-0005-0000-0000-0000A9020000}"/>
    <cellStyle name="20% - Accent5 2 2 8" xfId="2046" xr:uid="{00000000-0005-0000-0000-0000AA020000}"/>
    <cellStyle name="20% - Accent5 2 2 9" xfId="5326" xr:uid="{8A7508D2-F0B3-45F7-B9B4-B2D4ED55BF1F}"/>
    <cellStyle name="20% - Accent5 2 3" xfId="185" xr:uid="{00000000-0005-0000-0000-0000AB020000}"/>
    <cellStyle name="20% - Accent5 2 3 2" xfId="593" xr:uid="{00000000-0005-0000-0000-0000AC020000}"/>
    <cellStyle name="20% - Accent5 2 3 2 2" xfId="1056" xr:uid="{00000000-0005-0000-0000-0000AD020000}"/>
    <cellStyle name="20% - Accent5 2 3 2 2 2" xfId="4135" xr:uid="{00000000-0005-0000-0000-0000AE020000}"/>
    <cellStyle name="20% - Accent5 2 3 2 3" xfId="1531" xr:uid="{00000000-0005-0000-0000-0000AF020000}"/>
    <cellStyle name="20% - Accent5 2 3 2 3 2" xfId="4597" xr:uid="{00000000-0005-0000-0000-0000B0020000}"/>
    <cellStyle name="20% - Accent5 2 3 2 4" xfId="3680" xr:uid="{00000000-0005-0000-0000-0000B1020000}"/>
    <cellStyle name="20% - Accent5 2 3 2 5" xfId="2983" xr:uid="{00000000-0005-0000-0000-0000B2020000}"/>
    <cellStyle name="20% - Accent5 2 3 2 6" xfId="2284" xr:uid="{00000000-0005-0000-0000-0000B3020000}"/>
    <cellStyle name="20% - Accent5 2 3 3" xfId="828" xr:uid="{00000000-0005-0000-0000-0000B4020000}"/>
    <cellStyle name="20% - Accent5 2 3 3 2" xfId="1769" xr:uid="{00000000-0005-0000-0000-0000B5020000}"/>
    <cellStyle name="20% - Accent5 2 3 3 2 2" xfId="4831" xr:uid="{00000000-0005-0000-0000-0000B6020000}"/>
    <cellStyle name="20% - Accent5 2 3 3 3" xfId="3908" xr:uid="{00000000-0005-0000-0000-0000B7020000}"/>
    <cellStyle name="20% - Accent5 2 3 3 4" xfId="3215" xr:uid="{00000000-0005-0000-0000-0000B8020000}"/>
    <cellStyle name="20% - Accent5 2 3 3 5" xfId="2515" xr:uid="{00000000-0005-0000-0000-0000B9020000}"/>
    <cellStyle name="20% - Accent5 2 3 4" xfId="1287" xr:uid="{00000000-0005-0000-0000-0000BA020000}"/>
    <cellStyle name="20% - Accent5 2 3 4 2" xfId="4363" xr:uid="{00000000-0005-0000-0000-0000BB020000}"/>
    <cellStyle name="20% - Accent5 2 3 5" xfId="3450" xr:uid="{00000000-0005-0000-0000-0000BC020000}"/>
    <cellStyle name="20% - Accent5 2 3 6" xfId="2749" xr:uid="{00000000-0005-0000-0000-0000BD020000}"/>
    <cellStyle name="20% - Accent5 2 3 7" xfId="2048" xr:uid="{00000000-0005-0000-0000-0000BE020000}"/>
    <cellStyle name="20% - Accent5 2 3 8" xfId="5308" xr:uid="{7BE23C4F-E70D-43A7-9716-E62D3006146E}"/>
    <cellStyle name="20% - Accent5 2 4" xfId="534" xr:uid="{00000000-0005-0000-0000-0000BF020000}"/>
    <cellStyle name="20% - Accent5 2 4 2" xfId="997" xr:uid="{00000000-0005-0000-0000-0000C0020000}"/>
    <cellStyle name="20% - Accent5 2 4 2 2" xfId="4076" xr:uid="{00000000-0005-0000-0000-0000C1020000}"/>
    <cellStyle name="20% - Accent5 2 4 3" xfId="1472" xr:uid="{00000000-0005-0000-0000-0000C2020000}"/>
    <cellStyle name="20% - Accent5 2 4 3 2" xfId="4538" xr:uid="{00000000-0005-0000-0000-0000C3020000}"/>
    <cellStyle name="20% - Accent5 2 4 4" xfId="3621" xr:uid="{00000000-0005-0000-0000-0000C4020000}"/>
    <cellStyle name="20% - Accent5 2 4 5" xfId="2924" xr:uid="{00000000-0005-0000-0000-0000C5020000}"/>
    <cellStyle name="20% - Accent5 2 4 6" xfId="2225" xr:uid="{00000000-0005-0000-0000-0000C6020000}"/>
    <cellStyle name="20% - Accent5 2 5" xfId="766" xr:uid="{00000000-0005-0000-0000-0000C7020000}"/>
    <cellStyle name="20% - Accent5 2 5 2" xfId="1707" xr:uid="{00000000-0005-0000-0000-0000C8020000}"/>
    <cellStyle name="20% - Accent5 2 5 2 2" xfId="4769" xr:uid="{00000000-0005-0000-0000-0000C9020000}"/>
    <cellStyle name="20% - Accent5 2 5 3" xfId="3848" xr:uid="{00000000-0005-0000-0000-0000CA020000}"/>
    <cellStyle name="20% - Accent5 2 5 4" xfId="3155" xr:uid="{00000000-0005-0000-0000-0000CB020000}"/>
    <cellStyle name="20% - Accent5 2 5 5" xfId="2456" xr:uid="{00000000-0005-0000-0000-0000CC020000}"/>
    <cellStyle name="20% - Accent5 2 6" xfId="1227" xr:uid="{00000000-0005-0000-0000-0000CD020000}"/>
    <cellStyle name="20% - Accent5 2 6 2" xfId="4303" xr:uid="{00000000-0005-0000-0000-0000CE020000}"/>
    <cellStyle name="20% - Accent5 2 7" xfId="3390" xr:uid="{00000000-0005-0000-0000-0000CF020000}"/>
    <cellStyle name="20% - Accent5 2 8" xfId="2689" xr:uid="{00000000-0005-0000-0000-0000D0020000}"/>
    <cellStyle name="20% - Accent5 2 9" xfId="1984" xr:uid="{00000000-0005-0000-0000-0000D1020000}"/>
    <cellStyle name="20% - Accent5 3" xfId="24" xr:uid="{00000000-0005-0000-0000-0000D2020000}"/>
    <cellStyle name="20% - Accent5 3 2" xfId="186" xr:uid="{00000000-0005-0000-0000-0000D3020000}"/>
    <cellStyle name="20% - Accent5 3 2 2" xfId="594" xr:uid="{00000000-0005-0000-0000-0000D4020000}"/>
    <cellStyle name="20% - Accent5 3 2 2 2" xfId="1057" xr:uid="{00000000-0005-0000-0000-0000D5020000}"/>
    <cellStyle name="20% - Accent5 3 2 2 2 2" xfId="4136" xr:uid="{00000000-0005-0000-0000-0000D6020000}"/>
    <cellStyle name="20% - Accent5 3 2 2 3" xfId="1532" xr:uid="{00000000-0005-0000-0000-0000D7020000}"/>
    <cellStyle name="20% - Accent5 3 2 2 3 2" xfId="4598" xr:uid="{00000000-0005-0000-0000-0000D8020000}"/>
    <cellStyle name="20% - Accent5 3 2 2 4" xfId="3681" xr:uid="{00000000-0005-0000-0000-0000D9020000}"/>
    <cellStyle name="20% - Accent5 3 2 2 5" xfId="2984" xr:uid="{00000000-0005-0000-0000-0000DA020000}"/>
    <cellStyle name="20% - Accent5 3 2 2 6" xfId="2285" xr:uid="{00000000-0005-0000-0000-0000DB020000}"/>
    <cellStyle name="20% - Accent5 3 2 3" xfId="829" xr:uid="{00000000-0005-0000-0000-0000DC020000}"/>
    <cellStyle name="20% - Accent5 3 2 3 2" xfId="1770" xr:uid="{00000000-0005-0000-0000-0000DD020000}"/>
    <cellStyle name="20% - Accent5 3 2 3 2 2" xfId="4832" xr:uid="{00000000-0005-0000-0000-0000DE020000}"/>
    <cellStyle name="20% - Accent5 3 2 3 3" xfId="3909" xr:uid="{00000000-0005-0000-0000-0000DF020000}"/>
    <cellStyle name="20% - Accent5 3 2 3 4" xfId="3216" xr:uid="{00000000-0005-0000-0000-0000E0020000}"/>
    <cellStyle name="20% - Accent5 3 2 3 5" xfId="2516" xr:uid="{00000000-0005-0000-0000-0000E1020000}"/>
    <cellStyle name="20% - Accent5 3 2 4" xfId="1288" xr:uid="{00000000-0005-0000-0000-0000E2020000}"/>
    <cellStyle name="20% - Accent5 3 2 4 2" xfId="4364" xr:uid="{00000000-0005-0000-0000-0000E3020000}"/>
    <cellStyle name="20% - Accent5 3 2 5" xfId="3451" xr:uid="{00000000-0005-0000-0000-0000E4020000}"/>
    <cellStyle name="20% - Accent5 3 2 6" xfId="2750" xr:uid="{00000000-0005-0000-0000-0000E5020000}"/>
    <cellStyle name="20% - Accent5 3 2 7" xfId="2049" xr:uid="{00000000-0005-0000-0000-0000E6020000}"/>
    <cellStyle name="20% - Accent5 3 3" xfId="533" xr:uid="{00000000-0005-0000-0000-0000E7020000}"/>
    <cellStyle name="20% - Accent5 3 3 2" xfId="996" xr:uid="{00000000-0005-0000-0000-0000E8020000}"/>
    <cellStyle name="20% - Accent5 3 3 2 2" xfId="4075" xr:uid="{00000000-0005-0000-0000-0000E9020000}"/>
    <cellStyle name="20% - Accent5 3 3 3" xfId="1471" xr:uid="{00000000-0005-0000-0000-0000EA020000}"/>
    <cellStyle name="20% - Accent5 3 3 3 2" xfId="4537" xr:uid="{00000000-0005-0000-0000-0000EB020000}"/>
    <cellStyle name="20% - Accent5 3 3 4" xfId="3620" xr:uid="{00000000-0005-0000-0000-0000EC020000}"/>
    <cellStyle name="20% - Accent5 3 3 5" xfId="2923" xr:uid="{00000000-0005-0000-0000-0000ED020000}"/>
    <cellStyle name="20% - Accent5 3 3 6" xfId="2224" xr:uid="{00000000-0005-0000-0000-0000EE020000}"/>
    <cellStyle name="20% - Accent5 3 4" xfId="765" xr:uid="{00000000-0005-0000-0000-0000EF020000}"/>
    <cellStyle name="20% - Accent5 3 4 2" xfId="1706" xr:uid="{00000000-0005-0000-0000-0000F0020000}"/>
    <cellStyle name="20% - Accent5 3 4 2 2" xfId="4768" xr:uid="{00000000-0005-0000-0000-0000F1020000}"/>
    <cellStyle name="20% - Accent5 3 4 3" xfId="3847" xr:uid="{00000000-0005-0000-0000-0000F2020000}"/>
    <cellStyle name="20% - Accent5 3 4 4" xfId="3154" xr:uid="{00000000-0005-0000-0000-0000F3020000}"/>
    <cellStyle name="20% - Accent5 3 4 5" xfId="2455" xr:uid="{00000000-0005-0000-0000-0000F4020000}"/>
    <cellStyle name="20% - Accent5 3 5" xfId="1226" xr:uid="{00000000-0005-0000-0000-0000F5020000}"/>
    <cellStyle name="20% - Accent5 3 5 2" xfId="4302" xr:uid="{00000000-0005-0000-0000-0000F6020000}"/>
    <cellStyle name="20% - Accent5 3 6" xfId="3389" xr:uid="{00000000-0005-0000-0000-0000F7020000}"/>
    <cellStyle name="20% - Accent5 3 7" xfId="2688" xr:uid="{00000000-0005-0000-0000-0000F8020000}"/>
    <cellStyle name="20% - Accent5 3 8" xfId="1983" xr:uid="{00000000-0005-0000-0000-0000F9020000}"/>
    <cellStyle name="20% - Accent5 3 9" xfId="5325" xr:uid="{CE596D6B-DC0E-49DF-B9AC-45DDD0475783}"/>
    <cellStyle name="20% - Accent5 4" xfId="187" xr:uid="{00000000-0005-0000-0000-0000FA020000}"/>
    <cellStyle name="20% - Accent5 4 2" xfId="188" xr:uid="{00000000-0005-0000-0000-0000FB020000}"/>
    <cellStyle name="20% - Accent5 4 2 2" xfId="596" xr:uid="{00000000-0005-0000-0000-0000FC020000}"/>
    <cellStyle name="20% - Accent5 4 2 2 2" xfId="1059" xr:uid="{00000000-0005-0000-0000-0000FD020000}"/>
    <cellStyle name="20% - Accent5 4 2 2 2 2" xfId="4138" xr:uid="{00000000-0005-0000-0000-0000FE020000}"/>
    <cellStyle name="20% - Accent5 4 2 2 3" xfId="1534" xr:uid="{00000000-0005-0000-0000-0000FF020000}"/>
    <cellStyle name="20% - Accent5 4 2 2 3 2" xfId="4600" xr:uid="{00000000-0005-0000-0000-000000030000}"/>
    <cellStyle name="20% - Accent5 4 2 2 4" xfId="3683" xr:uid="{00000000-0005-0000-0000-000001030000}"/>
    <cellStyle name="20% - Accent5 4 2 2 5" xfId="2986" xr:uid="{00000000-0005-0000-0000-000002030000}"/>
    <cellStyle name="20% - Accent5 4 2 2 6" xfId="2287" xr:uid="{00000000-0005-0000-0000-000003030000}"/>
    <cellStyle name="20% - Accent5 4 2 3" xfId="831" xr:uid="{00000000-0005-0000-0000-000004030000}"/>
    <cellStyle name="20% - Accent5 4 2 3 2" xfId="1772" xr:uid="{00000000-0005-0000-0000-000005030000}"/>
    <cellStyle name="20% - Accent5 4 2 3 2 2" xfId="4834" xr:uid="{00000000-0005-0000-0000-000006030000}"/>
    <cellStyle name="20% - Accent5 4 2 3 3" xfId="3911" xr:uid="{00000000-0005-0000-0000-000007030000}"/>
    <cellStyle name="20% - Accent5 4 2 3 4" xfId="3218" xr:uid="{00000000-0005-0000-0000-000008030000}"/>
    <cellStyle name="20% - Accent5 4 2 3 5" xfId="2518" xr:uid="{00000000-0005-0000-0000-000009030000}"/>
    <cellStyle name="20% - Accent5 4 2 4" xfId="1290" xr:uid="{00000000-0005-0000-0000-00000A030000}"/>
    <cellStyle name="20% - Accent5 4 2 4 2" xfId="4366" xr:uid="{00000000-0005-0000-0000-00000B030000}"/>
    <cellStyle name="20% - Accent5 4 2 5" xfId="3453" xr:uid="{00000000-0005-0000-0000-00000C030000}"/>
    <cellStyle name="20% - Accent5 4 2 6" xfId="2752" xr:uid="{00000000-0005-0000-0000-00000D030000}"/>
    <cellStyle name="20% - Accent5 4 2 7" xfId="2051" xr:uid="{00000000-0005-0000-0000-00000E030000}"/>
    <cellStyle name="20% - Accent5 4 3" xfId="595" xr:uid="{00000000-0005-0000-0000-00000F030000}"/>
    <cellStyle name="20% - Accent5 4 3 2" xfId="1058" xr:uid="{00000000-0005-0000-0000-000010030000}"/>
    <cellStyle name="20% - Accent5 4 3 2 2" xfId="4137" xr:uid="{00000000-0005-0000-0000-000011030000}"/>
    <cellStyle name="20% - Accent5 4 3 3" xfId="1533" xr:uid="{00000000-0005-0000-0000-000012030000}"/>
    <cellStyle name="20% - Accent5 4 3 3 2" xfId="4599" xr:uid="{00000000-0005-0000-0000-000013030000}"/>
    <cellStyle name="20% - Accent5 4 3 4" xfId="3682" xr:uid="{00000000-0005-0000-0000-000014030000}"/>
    <cellStyle name="20% - Accent5 4 3 5" xfId="2985" xr:uid="{00000000-0005-0000-0000-000015030000}"/>
    <cellStyle name="20% - Accent5 4 3 6" xfId="2286" xr:uid="{00000000-0005-0000-0000-000016030000}"/>
    <cellStyle name="20% - Accent5 4 4" xfId="830" xr:uid="{00000000-0005-0000-0000-000017030000}"/>
    <cellStyle name="20% - Accent5 4 4 2" xfId="1771" xr:uid="{00000000-0005-0000-0000-000018030000}"/>
    <cellStyle name="20% - Accent5 4 4 2 2" xfId="4833" xr:uid="{00000000-0005-0000-0000-000019030000}"/>
    <cellStyle name="20% - Accent5 4 4 3" xfId="3910" xr:uid="{00000000-0005-0000-0000-00001A030000}"/>
    <cellStyle name="20% - Accent5 4 4 4" xfId="3217" xr:uid="{00000000-0005-0000-0000-00001B030000}"/>
    <cellStyle name="20% - Accent5 4 4 5" xfId="2517" xr:uid="{00000000-0005-0000-0000-00001C030000}"/>
    <cellStyle name="20% - Accent5 4 5" xfId="1289" xr:uid="{00000000-0005-0000-0000-00001D030000}"/>
    <cellStyle name="20% - Accent5 4 5 2" xfId="4365" xr:uid="{00000000-0005-0000-0000-00001E030000}"/>
    <cellStyle name="20% - Accent5 4 6" xfId="3452" xr:uid="{00000000-0005-0000-0000-00001F030000}"/>
    <cellStyle name="20% - Accent5 4 7" xfId="2751" xr:uid="{00000000-0005-0000-0000-000020030000}"/>
    <cellStyle name="20% - Accent5 4 8" xfId="2050" xr:uid="{00000000-0005-0000-0000-000021030000}"/>
    <cellStyle name="20% - Accent6" xfId="15" builtinId="50" customBuiltin="1"/>
    <cellStyle name="20% - Accent6 10" xfId="5263" xr:uid="{00000000-0005-0000-0000-0000A9140000}"/>
    <cellStyle name="20% - Accent6 2" xfId="189" xr:uid="{00000000-0005-0000-0000-000023030000}"/>
    <cellStyle name="20% - Accent6 2 10" xfId="5268" xr:uid="{9B7EB12B-4EC1-4309-A8AA-7CA22F933176}"/>
    <cellStyle name="20% - Accent6 2 2" xfId="190" xr:uid="{00000000-0005-0000-0000-000024030000}"/>
    <cellStyle name="20% - Accent6 2 2 2" xfId="191" xr:uid="{00000000-0005-0000-0000-000025030000}"/>
    <cellStyle name="20% - Accent6 2 2 2 2" xfId="599" xr:uid="{00000000-0005-0000-0000-000026030000}"/>
    <cellStyle name="20% - Accent6 2 2 2 2 2" xfId="1062" xr:uid="{00000000-0005-0000-0000-000027030000}"/>
    <cellStyle name="20% - Accent6 2 2 2 2 2 2" xfId="4141" xr:uid="{00000000-0005-0000-0000-000028030000}"/>
    <cellStyle name="20% - Accent6 2 2 2 2 3" xfId="1537" xr:uid="{00000000-0005-0000-0000-000029030000}"/>
    <cellStyle name="20% - Accent6 2 2 2 2 3 2" xfId="4603" xr:uid="{00000000-0005-0000-0000-00002A030000}"/>
    <cellStyle name="20% - Accent6 2 2 2 2 4" xfId="3686" xr:uid="{00000000-0005-0000-0000-00002B030000}"/>
    <cellStyle name="20% - Accent6 2 2 2 2 5" xfId="2989" xr:uid="{00000000-0005-0000-0000-00002C030000}"/>
    <cellStyle name="20% - Accent6 2 2 2 2 6" xfId="2290" xr:uid="{00000000-0005-0000-0000-00002D030000}"/>
    <cellStyle name="20% - Accent6 2 2 2 3" xfId="834" xr:uid="{00000000-0005-0000-0000-00002E030000}"/>
    <cellStyle name="20% - Accent6 2 2 2 3 2" xfId="1775" xr:uid="{00000000-0005-0000-0000-00002F030000}"/>
    <cellStyle name="20% - Accent6 2 2 2 3 2 2" xfId="4837" xr:uid="{00000000-0005-0000-0000-000030030000}"/>
    <cellStyle name="20% - Accent6 2 2 2 3 3" xfId="3914" xr:uid="{00000000-0005-0000-0000-000031030000}"/>
    <cellStyle name="20% - Accent6 2 2 2 3 4" xfId="3221" xr:uid="{00000000-0005-0000-0000-000032030000}"/>
    <cellStyle name="20% - Accent6 2 2 2 3 5" xfId="2521" xr:uid="{00000000-0005-0000-0000-000033030000}"/>
    <cellStyle name="20% - Accent6 2 2 2 4" xfId="1293" xr:uid="{00000000-0005-0000-0000-000034030000}"/>
    <cellStyle name="20% - Accent6 2 2 2 4 2" xfId="4369" xr:uid="{00000000-0005-0000-0000-000035030000}"/>
    <cellStyle name="20% - Accent6 2 2 2 5" xfId="3456" xr:uid="{00000000-0005-0000-0000-000036030000}"/>
    <cellStyle name="20% - Accent6 2 2 2 6" xfId="2755" xr:uid="{00000000-0005-0000-0000-000037030000}"/>
    <cellStyle name="20% - Accent6 2 2 2 7" xfId="2054" xr:uid="{00000000-0005-0000-0000-000038030000}"/>
    <cellStyle name="20% - Accent6 2 2 3" xfId="598" xr:uid="{00000000-0005-0000-0000-000039030000}"/>
    <cellStyle name="20% - Accent6 2 2 3 2" xfId="1061" xr:uid="{00000000-0005-0000-0000-00003A030000}"/>
    <cellStyle name="20% - Accent6 2 2 3 2 2" xfId="4140" xr:uid="{00000000-0005-0000-0000-00003B030000}"/>
    <cellStyle name="20% - Accent6 2 2 3 3" xfId="1536" xr:uid="{00000000-0005-0000-0000-00003C030000}"/>
    <cellStyle name="20% - Accent6 2 2 3 3 2" xfId="4602" xr:uid="{00000000-0005-0000-0000-00003D030000}"/>
    <cellStyle name="20% - Accent6 2 2 3 4" xfId="3685" xr:uid="{00000000-0005-0000-0000-00003E030000}"/>
    <cellStyle name="20% - Accent6 2 2 3 5" xfId="2988" xr:uid="{00000000-0005-0000-0000-00003F030000}"/>
    <cellStyle name="20% - Accent6 2 2 3 6" xfId="2289" xr:uid="{00000000-0005-0000-0000-000040030000}"/>
    <cellStyle name="20% - Accent6 2 2 4" xfId="833" xr:uid="{00000000-0005-0000-0000-000041030000}"/>
    <cellStyle name="20% - Accent6 2 2 4 2" xfId="1774" xr:uid="{00000000-0005-0000-0000-000042030000}"/>
    <cellStyle name="20% - Accent6 2 2 4 2 2" xfId="4836" xr:uid="{00000000-0005-0000-0000-000043030000}"/>
    <cellStyle name="20% - Accent6 2 2 4 3" xfId="3913" xr:uid="{00000000-0005-0000-0000-000044030000}"/>
    <cellStyle name="20% - Accent6 2 2 4 4" xfId="3220" xr:uid="{00000000-0005-0000-0000-000045030000}"/>
    <cellStyle name="20% - Accent6 2 2 4 5" xfId="2520" xr:uid="{00000000-0005-0000-0000-000046030000}"/>
    <cellStyle name="20% - Accent6 2 2 5" xfId="1292" xr:uid="{00000000-0005-0000-0000-000047030000}"/>
    <cellStyle name="20% - Accent6 2 2 5 2" xfId="4368" xr:uid="{00000000-0005-0000-0000-000048030000}"/>
    <cellStyle name="20% - Accent6 2 2 6" xfId="3455" xr:uid="{00000000-0005-0000-0000-000049030000}"/>
    <cellStyle name="20% - Accent6 2 2 7" xfId="2754" xr:uid="{00000000-0005-0000-0000-00004A030000}"/>
    <cellStyle name="20% - Accent6 2 2 8" xfId="2053" xr:uid="{00000000-0005-0000-0000-00004B030000}"/>
    <cellStyle name="20% - Accent6 2 2 9" xfId="5328" xr:uid="{147A5D2A-B08C-4358-AB0D-E9CB2B546497}"/>
    <cellStyle name="20% - Accent6 2 3" xfId="192" xr:uid="{00000000-0005-0000-0000-00004C030000}"/>
    <cellStyle name="20% - Accent6 2 3 2" xfId="600" xr:uid="{00000000-0005-0000-0000-00004D030000}"/>
    <cellStyle name="20% - Accent6 2 3 2 2" xfId="1063" xr:uid="{00000000-0005-0000-0000-00004E030000}"/>
    <cellStyle name="20% - Accent6 2 3 2 2 2" xfId="4142" xr:uid="{00000000-0005-0000-0000-00004F030000}"/>
    <cellStyle name="20% - Accent6 2 3 2 3" xfId="1538" xr:uid="{00000000-0005-0000-0000-000050030000}"/>
    <cellStyle name="20% - Accent6 2 3 2 3 2" xfId="4604" xr:uid="{00000000-0005-0000-0000-000051030000}"/>
    <cellStyle name="20% - Accent6 2 3 2 4" xfId="3687" xr:uid="{00000000-0005-0000-0000-000052030000}"/>
    <cellStyle name="20% - Accent6 2 3 2 5" xfId="2990" xr:uid="{00000000-0005-0000-0000-000053030000}"/>
    <cellStyle name="20% - Accent6 2 3 2 6" xfId="2291" xr:uid="{00000000-0005-0000-0000-000054030000}"/>
    <cellStyle name="20% - Accent6 2 3 3" xfId="835" xr:uid="{00000000-0005-0000-0000-000055030000}"/>
    <cellStyle name="20% - Accent6 2 3 3 2" xfId="1776" xr:uid="{00000000-0005-0000-0000-000056030000}"/>
    <cellStyle name="20% - Accent6 2 3 3 2 2" xfId="4838" xr:uid="{00000000-0005-0000-0000-000057030000}"/>
    <cellStyle name="20% - Accent6 2 3 3 3" xfId="3915" xr:uid="{00000000-0005-0000-0000-000058030000}"/>
    <cellStyle name="20% - Accent6 2 3 3 4" xfId="3222" xr:uid="{00000000-0005-0000-0000-000059030000}"/>
    <cellStyle name="20% - Accent6 2 3 3 5" xfId="2522" xr:uid="{00000000-0005-0000-0000-00005A030000}"/>
    <cellStyle name="20% - Accent6 2 3 4" xfId="1294" xr:uid="{00000000-0005-0000-0000-00005B030000}"/>
    <cellStyle name="20% - Accent6 2 3 4 2" xfId="4370" xr:uid="{00000000-0005-0000-0000-00005C030000}"/>
    <cellStyle name="20% - Accent6 2 3 5" xfId="3457" xr:uid="{00000000-0005-0000-0000-00005D030000}"/>
    <cellStyle name="20% - Accent6 2 3 6" xfId="2756" xr:uid="{00000000-0005-0000-0000-00005E030000}"/>
    <cellStyle name="20% - Accent6 2 3 7" xfId="2055" xr:uid="{00000000-0005-0000-0000-00005F030000}"/>
    <cellStyle name="20% - Accent6 2 3 8" xfId="5309" xr:uid="{57B00BC3-7368-47D6-88F4-B2DAB2AFC69A}"/>
    <cellStyle name="20% - Accent6 2 4" xfId="597" xr:uid="{00000000-0005-0000-0000-000060030000}"/>
    <cellStyle name="20% - Accent6 2 4 2" xfId="1060" xr:uid="{00000000-0005-0000-0000-000061030000}"/>
    <cellStyle name="20% - Accent6 2 4 2 2" xfId="4139" xr:uid="{00000000-0005-0000-0000-000062030000}"/>
    <cellStyle name="20% - Accent6 2 4 3" xfId="1535" xr:uid="{00000000-0005-0000-0000-000063030000}"/>
    <cellStyle name="20% - Accent6 2 4 3 2" xfId="4601" xr:uid="{00000000-0005-0000-0000-000064030000}"/>
    <cellStyle name="20% - Accent6 2 4 4" xfId="3684" xr:uid="{00000000-0005-0000-0000-000065030000}"/>
    <cellStyle name="20% - Accent6 2 4 5" xfId="2987" xr:uid="{00000000-0005-0000-0000-000066030000}"/>
    <cellStyle name="20% - Accent6 2 4 6" xfId="2288" xr:uid="{00000000-0005-0000-0000-000067030000}"/>
    <cellStyle name="20% - Accent6 2 5" xfId="832" xr:uid="{00000000-0005-0000-0000-000068030000}"/>
    <cellStyle name="20% - Accent6 2 5 2" xfId="1773" xr:uid="{00000000-0005-0000-0000-000069030000}"/>
    <cellStyle name="20% - Accent6 2 5 2 2" xfId="4835" xr:uid="{00000000-0005-0000-0000-00006A030000}"/>
    <cellStyle name="20% - Accent6 2 5 3" xfId="3912" xr:uid="{00000000-0005-0000-0000-00006B030000}"/>
    <cellStyle name="20% - Accent6 2 5 4" xfId="3219" xr:uid="{00000000-0005-0000-0000-00006C030000}"/>
    <cellStyle name="20% - Accent6 2 5 5" xfId="2519" xr:uid="{00000000-0005-0000-0000-00006D030000}"/>
    <cellStyle name="20% - Accent6 2 6" xfId="1291" xr:uid="{00000000-0005-0000-0000-00006E030000}"/>
    <cellStyle name="20% - Accent6 2 6 2" xfId="4367" xr:uid="{00000000-0005-0000-0000-00006F030000}"/>
    <cellStyle name="20% - Accent6 2 7" xfId="3454" xr:uid="{00000000-0005-0000-0000-000070030000}"/>
    <cellStyle name="20% - Accent6 2 8" xfId="2753" xr:uid="{00000000-0005-0000-0000-000071030000}"/>
    <cellStyle name="20% - Accent6 2 9" xfId="2052" xr:uid="{00000000-0005-0000-0000-000072030000}"/>
    <cellStyle name="20% - Accent6 3" xfId="193" xr:uid="{00000000-0005-0000-0000-000073030000}"/>
    <cellStyle name="20% - Accent6 3 2" xfId="194" xr:uid="{00000000-0005-0000-0000-000074030000}"/>
    <cellStyle name="20% - Accent6 3 2 2" xfId="602" xr:uid="{00000000-0005-0000-0000-000075030000}"/>
    <cellStyle name="20% - Accent6 3 2 2 2" xfId="1065" xr:uid="{00000000-0005-0000-0000-000076030000}"/>
    <cellStyle name="20% - Accent6 3 2 2 2 2" xfId="4144" xr:uid="{00000000-0005-0000-0000-000077030000}"/>
    <cellStyle name="20% - Accent6 3 2 2 3" xfId="1540" xr:uid="{00000000-0005-0000-0000-000078030000}"/>
    <cellStyle name="20% - Accent6 3 2 2 3 2" xfId="4606" xr:uid="{00000000-0005-0000-0000-000079030000}"/>
    <cellStyle name="20% - Accent6 3 2 2 4" xfId="3689" xr:uid="{00000000-0005-0000-0000-00007A030000}"/>
    <cellStyle name="20% - Accent6 3 2 2 5" xfId="2992" xr:uid="{00000000-0005-0000-0000-00007B030000}"/>
    <cellStyle name="20% - Accent6 3 2 2 6" xfId="2293" xr:uid="{00000000-0005-0000-0000-00007C030000}"/>
    <cellStyle name="20% - Accent6 3 2 3" xfId="837" xr:uid="{00000000-0005-0000-0000-00007D030000}"/>
    <cellStyle name="20% - Accent6 3 2 3 2" xfId="1778" xr:uid="{00000000-0005-0000-0000-00007E030000}"/>
    <cellStyle name="20% - Accent6 3 2 3 2 2" xfId="4840" xr:uid="{00000000-0005-0000-0000-00007F030000}"/>
    <cellStyle name="20% - Accent6 3 2 3 3" xfId="3917" xr:uid="{00000000-0005-0000-0000-000080030000}"/>
    <cellStyle name="20% - Accent6 3 2 3 4" xfId="3224" xr:uid="{00000000-0005-0000-0000-000081030000}"/>
    <cellStyle name="20% - Accent6 3 2 3 5" xfId="2524" xr:uid="{00000000-0005-0000-0000-000082030000}"/>
    <cellStyle name="20% - Accent6 3 2 4" xfId="1296" xr:uid="{00000000-0005-0000-0000-000083030000}"/>
    <cellStyle name="20% - Accent6 3 2 4 2" xfId="4372" xr:uid="{00000000-0005-0000-0000-000084030000}"/>
    <cellStyle name="20% - Accent6 3 2 5" xfId="3459" xr:uid="{00000000-0005-0000-0000-000085030000}"/>
    <cellStyle name="20% - Accent6 3 2 6" xfId="2758" xr:uid="{00000000-0005-0000-0000-000086030000}"/>
    <cellStyle name="20% - Accent6 3 2 7" xfId="2057" xr:uid="{00000000-0005-0000-0000-000087030000}"/>
    <cellStyle name="20% - Accent6 3 3" xfId="601" xr:uid="{00000000-0005-0000-0000-000088030000}"/>
    <cellStyle name="20% - Accent6 3 3 2" xfId="1064" xr:uid="{00000000-0005-0000-0000-000089030000}"/>
    <cellStyle name="20% - Accent6 3 3 2 2" xfId="4143" xr:uid="{00000000-0005-0000-0000-00008A030000}"/>
    <cellStyle name="20% - Accent6 3 3 3" xfId="1539" xr:uid="{00000000-0005-0000-0000-00008B030000}"/>
    <cellStyle name="20% - Accent6 3 3 3 2" xfId="4605" xr:uid="{00000000-0005-0000-0000-00008C030000}"/>
    <cellStyle name="20% - Accent6 3 3 4" xfId="3688" xr:uid="{00000000-0005-0000-0000-00008D030000}"/>
    <cellStyle name="20% - Accent6 3 3 5" xfId="2991" xr:uid="{00000000-0005-0000-0000-00008E030000}"/>
    <cellStyle name="20% - Accent6 3 3 6" xfId="2292" xr:uid="{00000000-0005-0000-0000-00008F030000}"/>
    <cellStyle name="20% - Accent6 3 4" xfId="836" xr:uid="{00000000-0005-0000-0000-000090030000}"/>
    <cellStyle name="20% - Accent6 3 4 2" xfId="1777" xr:uid="{00000000-0005-0000-0000-000091030000}"/>
    <cellStyle name="20% - Accent6 3 4 2 2" xfId="4839" xr:uid="{00000000-0005-0000-0000-000092030000}"/>
    <cellStyle name="20% - Accent6 3 4 3" xfId="3916" xr:uid="{00000000-0005-0000-0000-000093030000}"/>
    <cellStyle name="20% - Accent6 3 4 4" xfId="3223" xr:uid="{00000000-0005-0000-0000-000094030000}"/>
    <cellStyle name="20% - Accent6 3 4 5" xfId="2523" xr:uid="{00000000-0005-0000-0000-000095030000}"/>
    <cellStyle name="20% - Accent6 3 5" xfId="1295" xr:uid="{00000000-0005-0000-0000-000096030000}"/>
    <cellStyle name="20% - Accent6 3 5 2" xfId="4371" xr:uid="{00000000-0005-0000-0000-000097030000}"/>
    <cellStyle name="20% - Accent6 3 6" xfId="3458" xr:uid="{00000000-0005-0000-0000-000098030000}"/>
    <cellStyle name="20% - Accent6 3 7" xfId="2757" xr:uid="{00000000-0005-0000-0000-000099030000}"/>
    <cellStyle name="20% - Accent6 3 8" xfId="2056" xr:uid="{00000000-0005-0000-0000-00009A030000}"/>
    <cellStyle name="20% - Accent6 3 9" xfId="5327" xr:uid="{8B4CDC01-DF3C-4895-BA3C-0BD829D73EE5}"/>
    <cellStyle name="20% - Accent6 4" xfId="524" xr:uid="{00000000-0005-0000-0000-00009B030000}"/>
    <cellStyle name="20% - Accent6 4 2" xfId="987" xr:uid="{00000000-0005-0000-0000-00009C030000}"/>
    <cellStyle name="20% - Accent6 4 2 2" xfId="4066" xr:uid="{00000000-0005-0000-0000-00009D030000}"/>
    <cellStyle name="20% - Accent6 4 3" xfId="1462" xr:uid="{00000000-0005-0000-0000-00009E030000}"/>
    <cellStyle name="20% - Accent6 4 3 2" xfId="4528" xr:uid="{00000000-0005-0000-0000-00009F030000}"/>
    <cellStyle name="20% - Accent6 4 4" xfId="3611" xr:uid="{00000000-0005-0000-0000-0000A0030000}"/>
    <cellStyle name="20% - Accent6 4 5" xfId="2914" xr:uid="{00000000-0005-0000-0000-0000A1030000}"/>
    <cellStyle name="20% - Accent6 4 6" xfId="2215" xr:uid="{00000000-0005-0000-0000-0000A2030000}"/>
    <cellStyle name="20% - Accent6 5" xfId="756" xr:uid="{00000000-0005-0000-0000-0000A3030000}"/>
    <cellStyle name="20% - Accent6 5 2" xfId="1697" xr:uid="{00000000-0005-0000-0000-0000A4030000}"/>
    <cellStyle name="20% - Accent6 5 2 2" xfId="4759" xr:uid="{00000000-0005-0000-0000-0000A5030000}"/>
    <cellStyle name="20% - Accent6 5 3" xfId="3838" xr:uid="{00000000-0005-0000-0000-0000A6030000}"/>
    <cellStyle name="20% - Accent6 5 4" xfId="3145" xr:uid="{00000000-0005-0000-0000-0000A7030000}"/>
    <cellStyle name="20% - Accent6 5 5" xfId="2446" xr:uid="{00000000-0005-0000-0000-0000A8030000}"/>
    <cellStyle name="20% - Accent6 6" xfId="1217" xr:uid="{00000000-0005-0000-0000-0000A9030000}"/>
    <cellStyle name="20% - Accent6 6 2" xfId="4293" xr:uid="{00000000-0005-0000-0000-0000AA030000}"/>
    <cellStyle name="20% - Accent6 7" xfId="3380" xr:uid="{00000000-0005-0000-0000-0000AB030000}"/>
    <cellStyle name="20% - Accent6 8" xfId="2679" xr:uid="{00000000-0005-0000-0000-0000AC030000}"/>
    <cellStyle name="20% - Accent6 9" xfId="1974" xr:uid="{00000000-0005-0000-0000-0000AD030000}"/>
    <cellStyle name="2x indented GHG Textfiels" xfId="195" xr:uid="{00000000-0005-0000-0000-0000AE030000}"/>
    <cellStyle name="2x indented GHG Textfiels 2" xfId="1903" xr:uid="{00000000-0005-0000-0000-0000AF030000}"/>
    <cellStyle name="2x indented GHG Textfiels 2 2" xfId="4965" xr:uid="{00000000-0005-0000-0000-0000B0030000}"/>
    <cellStyle name="2x indented GHG Textfiels 2 2 2" xfId="5090" xr:uid="{00000000-0005-0000-0000-0000B1030000}"/>
    <cellStyle name="2x indented GHG Textfiels 2 2 3" xfId="5210" xr:uid="{00000000-0005-0000-0000-0000B2030000}"/>
    <cellStyle name="2x indented GHG Textfiels 2 3" xfId="5085" xr:uid="{00000000-0005-0000-0000-0000B3030000}"/>
    <cellStyle name="2x indented GHG Textfiels 2 4" xfId="5080" xr:uid="{00000000-0005-0000-0000-0000B4030000}"/>
    <cellStyle name="2x indented GHG Textfiels 3" xfId="5071" xr:uid="{00000000-0005-0000-0000-0000B5030000}"/>
    <cellStyle name="2x indented GHG Textfiels 4" xfId="5158" xr:uid="{00000000-0005-0000-0000-0000B6030000}"/>
    <cellStyle name="40% - Accent1" xfId="5244" builtinId="31" customBuiltin="1"/>
    <cellStyle name="40% - Accent1 2" xfId="27" xr:uid="{00000000-0005-0000-0000-0000B7030000}"/>
    <cellStyle name="40% - Accent1 2 10" xfId="5269" xr:uid="{7769F261-70D5-4D48-841F-D6ADED9E4478}"/>
    <cellStyle name="40% - Accent1 2 2" xfId="196" xr:uid="{00000000-0005-0000-0000-0000B8030000}"/>
    <cellStyle name="40% - Accent1 2 2 2" xfId="197" xr:uid="{00000000-0005-0000-0000-0000B9030000}"/>
    <cellStyle name="40% - Accent1 2 2 2 2" xfId="604" xr:uid="{00000000-0005-0000-0000-0000BA030000}"/>
    <cellStyle name="40% - Accent1 2 2 2 2 2" xfId="1067" xr:uid="{00000000-0005-0000-0000-0000BB030000}"/>
    <cellStyle name="40% - Accent1 2 2 2 2 2 2" xfId="4146" xr:uid="{00000000-0005-0000-0000-0000BC030000}"/>
    <cellStyle name="40% - Accent1 2 2 2 2 3" xfId="1542" xr:uid="{00000000-0005-0000-0000-0000BD030000}"/>
    <cellStyle name="40% - Accent1 2 2 2 2 3 2" xfId="4608" xr:uid="{00000000-0005-0000-0000-0000BE030000}"/>
    <cellStyle name="40% - Accent1 2 2 2 2 4" xfId="3691" xr:uid="{00000000-0005-0000-0000-0000BF030000}"/>
    <cellStyle name="40% - Accent1 2 2 2 2 5" xfId="2994" xr:uid="{00000000-0005-0000-0000-0000C0030000}"/>
    <cellStyle name="40% - Accent1 2 2 2 2 6" xfId="2295" xr:uid="{00000000-0005-0000-0000-0000C1030000}"/>
    <cellStyle name="40% - Accent1 2 2 2 3" xfId="839" xr:uid="{00000000-0005-0000-0000-0000C2030000}"/>
    <cellStyle name="40% - Accent1 2 2 2 3 2" xfId="1780" xr:uid="{00000000-0005-0000-0000-0000C3030000}"/>
    <cellStyle name="40% - Accent1 2 2 2 3 2 2" xfId="4842" xr:uid="{00000000-0005-0000-0000-0000C4030000}"/>
    <cellStyle name="40% - Accent1 2 2 2 3 3" xfId="3919" xr:uid="{00000000-0005-0000-0000-0000C5030000}"/>
    <cellStyle name="40% - Accent1 2 2 2 3 4" xfId="3226" xr:uid="{00000000-0005-0000-0000-0000C6030000}"/>
    <cellStyle name="40% - Accent1 2 2 2 3 5" xfId="2526" xr:uid="{00000000-0005-0000-0000-0000C7030000}"/>
    <cellStyle name="40% - Accent1 2 2 2 4" xfId="1298" xr:uid="{00000000-0005-0000-0000-0000C8030000}"/>
    <cellStyle name="40% - Accent1 2 2 2 4 2" xfId="4374" xr:uid="{00000000-0005-0000-0000-0000C9030000}"/>
    <cellStyle name="40% - Accent1 2 2 2 5" xfId="3461" xr:uid="{00000000-0005-0000-0000-0000CA030000}"/>
    <cellStyle name="40% - Accent1 2 2 2 6" xfId="2760" xr:uid="{00000000-0005-0000-0000-0000CB030000}"/>
    <cellStyle name="40% - Accent1 2 2 2 7" xfId="2059" xr:uid="{00000000-0005-0000-0000-0000CC030000}"/>
    <cellStyle name="40% - Accent1 2 2 3" xfId="603" xr:uid="{00000000-0005-0000-0000-0000CD030000}"/>
    <cellStyle name="40% - Accent1 2 2 3 2" xfId="1066" xr:uid="{00000000-0005-0000-0000-0000CE030000}"/>
    <cellStyle name="40% - Accent1 2 2 3 2 2" xfId="4145" xr:uid="{00000000-0005-0000-0000-0000CF030000}"/>
    <cellStyle name="40% - Accent1 2 2 3 3" xfId="1541" xr:uid="{00000000-0005-0000-0000-0000D0030000}"/>
    <cellStyle name="40% - Accent1 2 2 3 3 2" xfId="4607" xr:uid="{00000000-0005-0000-0000-0000D1030000}"/>
    <cellStyle name="40% - Accent1 2 2 3 4" xfId="3690" xr:uid="{00000000-0005-0000-0000-0000D2030000}"/>
    <cellStyle name="40% - Accent1 2 2 3 5" xfId="2993" xr:uid="{00000000-0005-0000-0000-0000D3030000}"/>
    <cellStyle name="40% - Accent1 2 2 3 6" xfId="2294" xr:uid="{00000000-0005-0000-0000-0000D4030000}"/>
    <cellStyle name="40% - Accent1 2 2 4" xfId="838" xr:uid="{00000000-0005-0000-0000-0000D5030000}"/>
    <cellStyle name="40% - Accent1 2 2 4 2" xfId="1779" xr:uid="{00000000-0005-0000-0000-0000D6030000}"/>
    <cellStyle name="40% - Accent1 2 2 4 2 2" xfId="4841" xr:uid="{00000000-0005-0000-0000-0000D7030000}"/>
    <cellStyle name="40% - Accent1 2 2 4 3" xfId="3918" xr:uid="{00000000-0005-0000-0000-0000D8030000}"/>
    <cellStyle name="40% - Accent1 2 2 4 4" xfId="3225" xr:uid="{00000000-0005-0000-0000-0000D9030000}"/>
    <cellStyle name="40% - Accent1 2 2 4 5" xfId="2525" xr:uid="{00000000-0005-0000-0000-0000DA030000}"/>
    <cellStyle name="40% - Accent1 2 2 5" xfId="1297" xr:uid="{00000000-0005-0000-0000-0000DB030000}"/>
    <cellStyle name="40% - Accent1 2 2 5 2" xfId="4373" xr:uid="{00000000-0005-0000-0000-0000DC030000}"/>
    <cellStyle name="40% - Accent1 2 2 6" xfId="3460" xr:uid="{00000000-0005-0000-0000-0000DD030000}"/>
    <cellStyle name="40% - Accent1 2 2 7" xfId="2759" xr:uid="{00000000-0005-0000-0000-0000DE030000}"/>
    <cellStyle name="40% - Accent1 2 2 8" xfId="2058" xr:uid="{00000000-0005-0000-0000-0000DF030000}"/>
    <cellStyle name="40% - Accent1 2 2 9" xfId="5330" xr:uid="{083D081B-D085-4E04-8BCF-C174B25C48CB}"/>
    <cellStyle name="40% - Accent1 2 3" xfId="198" xr:uid="{00000000-0005-0000-0000-0000E0030000}"/>
    <cellStyle name="40% - Accent1 2 3 2" xfId="605" xr:uid="{00000000-0005-0000-0000-0000E1030000}"/>
    <cellStyle name="40% - Accent1 2 3 2 2" xfId="1068" xr:uid="{00000000-0005-0000-0000-0000E2030000}"/>
    <cellStyle name="40% - Accent1 2 3 2 2 2" xfId="4147" xr:uid="{00000000-0005-0000-0000-0000E3030000}"/>
    <cellStyle name="40% - Accent1 2 3 2 3" xfId="1543" xr:uid="{00000000-0005-0000-0000-0000E4030000}"/>
    <cellStyle name="40% - Accent1 2 3 2 3 2" xfId="4609" xr:uid="{00000000-0005-0000-0000-0000E5030000}"/>
    <cellStyle name="40% - Accent1 2 3 2 4" xfId="3692" xr:uid="{00000000-0005-0000-0000-0000E6030000}"/>
    <cellStyle name="40% - Accent1 2 3 2 5" xfId="2995" xr:uid="{00000000-0005-0000-0000-0000E7030000}"/>
    <cellStyle name="40% - Accent1 2 3 2 6" xfId="2296" xr:uid="{00000000-0005-0000-0000-0000E8030000}"/>
    <cellStyle name="40% - Accent1 2 3 3" xfId="840" xr:uid="{00000000-0005-0000-0000-0000E9030000}"/>
    <cellStyle name="40% - Accent1 2 3 3 2" xfId="1781" xr:uid="{00000000-0005-0000-0000-0000EA030000}"/>
    <cellStyle name="40% - Accent1 2 3 3 2 2" xfId="4843" xr:uid="{00000000-0005-0000-0000-0000EB030000}"/>
    <cellStyle name="40% - Accent1 2 3 3 3" xfId="3920" xr:uid="{00000000-0005-0000-0000-0000EC030000}"/>
    <cellStyle name="40% - Accent1 2 3 3 4" xfId="3227" xr:uid="{00000000-0005-0000-0000-0000ED030000}"/>
    <cellStyle name="40% - Accent1 2 3 3 5" xfId="2527" xr:uid="{00000000-0005-0000-0000-0000EE030000}"/>
    <cellStyle name="40% - Accent1 2 3 4" xfId="1299" xr:uid="{00000000-0005-0000-0000-0000EF030000}"/>
    <cellStyle name="40% - Accent1 2 3 4 2" xfId="4375" xr:uid="{00000000-0005-0000-0000-0000F0030000}"/>
    <cellStyle name="40% - Accent1 2 3 5" xfId="3462" xr:uid="{00000000-0005-0000-0000-0000F1030000}"/>
    <cellStyle name="40% - Accent1 2 3 6" xfId="2761" xr:uid="{00000000-0005-0000-0000-0000F2030000}"/>
    <cellStyle name="40% - Accent1 2 3 7" xfId="2060" xr:uid="{00000000-0005-0000-0000-0000F3030000}"/>
    <cellStyle name="40% - Accent1 2 3 8" xfId="5310" xr:uid="{74B47000-8FBE-4B9C-A3E9-8A7553D5B838}"/>
    <cellStyle name="40% - Accent1 2 4" xfId="536" xr:uid="{00000000-0005-0000-0000-0000F4030000}"/>
    <cellStyle name="40% - Accent1 2 4 2" xfId="999" xr:uid="{00000000-0005-0000-0000-0000F5030000}"/>
    <cellStyle name="40% - Accent1 2 4 2 2" xfId="4078" xr:uid="{00000000-0005-0000-0000-0000F6030000}"/>
    <cellStyle name="40% - Accent1 2 4 3" xfId="1474" xr:uid="{00000000-0005-0000-0000-0000F7030000}"/>
    <cellStyle name="40% - Accent1 2 4 3 2" xfId="4540" xr:uid="{00000000-0005-0000-0000-0000F8030000}"/>
    <cellStyle name="40% - Accent1 2 4 4" xfId="3623" xr:uid="{00000000-0005-0000-0000-0000F9030000}"/>
    <cellStyle name="40% - Accent1 2 4 5" xfId="2926" xr:uid="{00000000-0005-0000-0000-0000FA030000}"/>
    <cellStyle name="40% - Accent1 2 4 6" xfId="2227" xr:uid="{00000000-0005-0000-0000-0000FB030000}"/>
    <cellStyle name="40% - Accent1 2 5" xfId="768" xr:uid="{00000000-0005-0000-0000-0000FC030000}"/>
    <cellStyle name="40% - Accent1 2 5 2" xfId="1709" xr:uid="{00000000-0005-0000-0000-0000FD030000}"/>
    <cellStyle name="40% - Accent1 2 5 2 2" xfId="4771" xr:uid="{00000000-0005-0000-0000-0000FE030000}"/>
    <cellStyle name="40% - Accent1 2 5 3" xfId="3850" xr:uid="{00000000-0005-0000-0000-0000FF030000}"/>
    <cellStyle name="40% - Accent1 2 5 4" xfId="3157" xr:uid="{00000000-0005-0000-0000-000000040000}"/>
    <cellStyle name="40% - Accent1 2 5 5" xfId="2458" xr:uid="{00000000-0005-0000-0000-000001040000}"/>
    <cellStyle name="40% - Accent1 2 6" xfId="1229" xr:uid="{00000000-0005-0000-0000-000002040000}"/>
    <cellStyle name="40% - Accent1 2 6 2" xfId="4305" xr:uid="{00000000-0005-0000-0000-000003040000}"/>
    <cellStyle name="40% - Accent1 2 7" xfId="3392" xr:uid="{00000000-0005-0000-0000-000004040000}"/>
    <cellStyle name="40% - Accent1 2 8" xfId="2691" xr:uid="{00000000-0005-0000-0000-000005040000}"/>
    <cellStyle name="40% - Accent1 2 9" xfId="1986" xr:uid="{00000000-0005-0000-0000-000006040000}"/>
    <cellStyle name="40% - Accent1 3" xfId="26" xr:uid="{00000000-0005-0000-0000-000007040000}"/>
    <cellStyle name="40% - Accent1 3 2" xfId="199" xr:uid="{00000000-0005-0000-0000-000008040000}"/>
    <cellStyle name="40% - Accent1 3 2 2" xfId="606" xr:uid="{00000000-0005-0000-0000-000009040000}"/>
    <cellStyle name="40% - Accent1 3 2 2 2" xfId="1069" xr:uid="{00000000-0005-0000-0000-00000A040000}"/>
    <cellStyle name="40% - Accent1 3 2 2 2 2" xfId="4148" xr:uid="{00000000-0005-0000-0000-00000B040000}"/>
    <cellStyle name="40% - Accent1 3 2 2 3" xfId="1544" xr:uid="{00000000-0005-0000-0000-00000C040000}"/>
    <cellStyle name="40% - Accent1 3 2 2 3 2" xfId="4610" xr:uid="{00000000-0005-0000-0000-00000D040000}"/>
    <cellStyle name="40% - Accent1 3 2 2 4" xfId="3693" xr:uid="{00000000-0005-0000-0000-00000E040000}"/>
    <cellStyle name="40% - Accent1 3 2 2 5" xfId="2996" xr:uid="{00000000-0005-0000-0000-00000F040000}"/>
    <cellStyle name="40% - Accent1 3 2 2 6" xfId="2297" xr:uid="{00000000-0005-0000-0000-000010040000}"/>
    <cellStyle name="40% - Accent1 3 2 3" xfId="841" xr:uid="{00000000-0005-0000-0000-000011040000}"/>
    <cellStyle name="40% - Accent1 3 2 3 2" xfId="1782" xr:uid="{00000000-0005-0000-0000-000012040000}"/>
    <cellStyle name="40% - Accent1 3 2 3 2 2" xfId="4844" xr:uid="{00000000-0005-0000-0000-000013040000}"/>
    <cellStyle name="40% - Accent1 3 2 3 3" xfId="3921" xr:uid="{00000000-0005-0000-0000-000014040000}"/>
    <cellStyle name="40% - Accent1 3 2 3 4" xfId="3228" xr:uid="{00000000-0005-0000-0000-000015040000}"/>
    <cellStyle name="40% - Accent1 3 2 3 5" xfId="2528" xr:uid="{00000000-0005-0000-0000-000016040000}"/>
    <cellStyle name="40% - Accent1 3 2 4" xfId="1300" xr:uid="{00000000-0005-0000-0000-000017040000}"/>
    <cellStyle name="40% - Accent1 3 2 4 2" xfId="4376" xr:uid="{00000000-0005-0000-0000-000018040000}"/>
    <cellStyle name="40% - Accent1 3 2 5" xfId="3463" xr:uid="{00000000-0005-0000-0000-000019040000}"/>
    <cellStyle name="40% - Accent1 3 2 6" xfId="2762" xr:uid="{00000000-0005-0000-0000-00001A040000}"/>
    <cellStyle name="40% - Accent1 3 2 7" xfId="2061" xr:uid="{00000000-0005-0000-0000-00001B040000}"/>
    <cellStyle name="40% - Accent1 3 3" xfId="535" xr:uid="{00000000-0005-0000-0000-00001C040000}"/>
    <cellStyle name="40% - Accent1 3 3 2" xfId="998" xr:uid="{00000000-0005-0000-0000-00001D040000}"/>
    <cellStyle name="40% - Accent1 3 3 2 2" xfId="4077" xr:uid="{00000000-0005-0000-0000-00001E040000}"/>
    <cellStyle name="40% - Accent1 3 3 3" xfId="1473" xr:uid="{00000000-0005-0000-0000-00001F040000}"/>
    <cellStyle name="40% - Accent1 3 3 3 2" xfId="4539" xr:uid="{00000000-0005-0000-0000-000020040000}"/>
    <cellStyle name="40% - Accent1 3 3 4" xfId="3622" xr:uid="{00000000-0005-0000-0000-000021040000}"/>
    <cellStyle name="40% - Accent1 3 3 5" xfId="2925" xr:uid="{00000000-0005-0000-0000-000022040000}"/>
    <cellStyle name="40% - Accent1 3 3 6" xfId="2226" xr:uid="{00000000-0005-0000-0000-000023040000}"/>
    <cellStyle name="40% - Accent1 3 4" xfId="767" xr:uid="{00000000-0005-0000-0000-000024040000}"/>
    <cellStyle name="40% - Accent1 3 4 2" xfId="1708" xr:uid="{00000000-0005-0000-0000-000025040000}"/>
    <cellStyle name="40% - Accent1 3 4 2 2" xfId="4770" xr:uid="{00000000-0005-0000-0000-000026040000}"/>
    <cellStyle name="40% - Accent1 3 4 3" xfId="3849" xr:uid="{00000000-0005-0000-0000-000027040000}"/>
    <cellStyle name="40% - Accent1 3 4 4" xfId="3156" xr:uid="{00000000-0005-0000-0000-000028040000}"/>
    <cellStyle name="40% - Accent1 3 4 5" xfId="2457" xr:uid="{00000000-0005-0000-0000-000029040000}"/>
    <cellStyle name="40% - Accent1 3 5" xfId="1228" xr:uid="{00000000-0005-0000-0000-00002A040000}"/>
    <cellStyle name="40% - Accent1 3 5 2" xfId="4304" xr:uid="{00000000-0005-0000-0000-00002B040000}"/>
    <cellStyle name="40% - Accent1 3 6" xfId="3391" xr:uid="{00000000-0005-0000-0000-00002C040000}"/>
    <cellStyle name="40% - Accent1 3 7" xfId="2690" xr:uid="{00000000-0005-0000-0000-00002D040000}"/>
    <cellStyle name="40% - Accent1 3 8" xfId="1985" xr:uid="{00000000-0005-0000-0000-00002E040000}"/>
    <cellStyle name="40% - Accent1 3 9" xfId="5329" xr:uid="{D4D8A04C-1D33-4AF7-AC01-B7A73E99C927}"/>
    <cellStyle name="40% - Accent1 4" xfId="200" xr:uid="{00000000-0005-0000-0000-00002F040000}"/>
    <cellStyle name="40% - Accent1 4 2" xfId="201" xr:uid="{00000000-0005-0000-0000-000030040000}"/>
    <cellStyle name="40% - Accent1 4 2 2" xfId="608" xr:uid="{00000000-0005-0000-0000-000031040000}"/>
    <cellStyle name="40% - Accent1 4 2 2 2" xfId="1071" xr:uid="{00000000-0005-0000-0000-000032040000}"/>
    <cellStyle name="40% - Accent1 4 2 2 2 2" xfId="4150" xr:uid="{00000000-0005-0000-0000-000033040000}"/>
    <cellStyle name="40% - Accent1 4 2 2 3" xfId="1546" xr:uid="{00000000-0005-0000-0000-000034040000}"/>
    <cellStyle name="40% - Accent1 4 2 2 3 2" xfId="4612" xr:uid="{00000000-0005-0000-0000-000035040000}"/>
    <cellStyle name="40% - Accent1 4 2 2 4" xfId="3695" xr:uid="{00000000-0005-0000-0000-000036040000}"/>
    <cellStyle name="40% - Accent1 4 2 2 5" xfId="2998" xr:uid="{00000000-0005-0000-0000-000037040000}"/>
    <cellStyle name="40% - Accent1 4 2 2 6" xfId="2299" xr:uid="{00000000-0005-0000-0000-000038040000}"/>
    <cellStyle name="40% - Accent1 4 2 3" xfId="843" xr:uid="{00000000-0005-0000-0000-000039040000}"/>
    <cellStyle name="40% - Accent1 4 2 3 2" xfId="1784" xr:uid="{00000000-0005-0000-0000-00003A040000}"/>
    <cellStyle name="40% - Accent1 4 2 3 2 2" xfId="4846" xr:uid="{00000000-0005-0000-0000-00003B040000}"/>
    <cellStyle name="40% - Accent1 4 2 3 3" xfId="3923" xr:uid="{00000000-0005-0000-0000-00003C040000}"/>
    <cellStyle name="40% - Accent1 4 2 3 4" xfId="3230" xr:uid="{00000000-0005-0000-0000-00003D040000}"/>
    <cellStyle name="40% - Accent1 4 2 3 5" xfId="2530" xr:uid="{00000000-0005-0000-0000-00003E040000}"/>
    <cellStyle name="40% - Accent1 4 2 4" xfId="1302" xr:uid="{00000000-0005-0000-0000-00003F040000}"/>
    <cellStyle name="40% - Accent1 4 2 4 2" xfId="4378" xr:uid="{00000000-0005-0000-0000-000040040000}"/>
    <cellStyle name="40% - Accent1 4 2 5" xfId="3465" xr:uid="{00000000-0005-0000-0000-000041040000}"/>
    <cellStyle name="40% - Accent1 4 2 6" xfId="2764" xr:uid="{00000000-0005-0000-0000-000042040000}"/>
    <cellStyle name="40% - Accent1 4 2 7" xfId="2063" xr:uid="{00000000-0005-0000-0000-000043040000}"/>
    <cellStyle name="40% - Accent1 4 3" xfId="607" xr:uid="{00000000-0005-0000-0000-000044040000}"/>
    <cellStyle name="40% - Accent1 4 3 2" xfId="1070" xr:uid="{00000000-0005-0000-0000-000045040000}"/>
    <cellStyle name="40% - Accent1 4 3 2 2" xfId="4149" xr:uid="{00000000-0005-0000-0000-000046040000}"/>
    <cellStyle name="40% - Accent1 4 3 3" xfId="1545" xr:uid="{00000000-0005-0000-0000-000047040000}"/>
    <cellStyle name="40% - Accent1 4 3 3 2" xfId="4611" xr:uid="{00000000-0005-0000-0000-000048040000}"/>
    <cellStyle name="40% - Accent1 4 3 4" xfId="3694" xr:uid="{00000000-0005-0000-0000-000049040000}"/>
    <cellStyle name="40% - Accent1 4 3 5" xfId="2997" xr:uid="{00000000-0005-0000-0000-00004A040000}"/>
    <cellStyle name="40% - Accent1 4 3 6" xfId="2298" xr:uid="{00000000-0005-0000-0000-00004B040000}"/>
    <cellStyle name="40% - Accent1 4 4" xfId="842" xr:uid="{00000000-0005-0000-0000-00004C040000}"/>
    <cellStyle name="40% - Accent1 4 4 2" xfId="1783" xr:uid="{00000000-0005-0000-0000-00004D040000}"/>
    <cellStyle name="40% - Accent1 4 4 2 2" xfId="4845" xr:uid="{00000000-0005-0000-0000-00004E040000}"/>
    <cellStyle name="40% - Accent1 4 4 3" xfId="3922" xr:uid="{00000000-0005-0000-0000-00004F040000}"/>
    <cellStyle name="40% - Accent1 4 4 4" xfId="3229" xr:uid="{00000000-0005-0000-0000-000050040000}"/>
    <cellStyle name="40% - Accent1 4 4 5" xfId="2529" xr:uid="{00000000-0005-0000-0000-000051040000}"/>
    <cellStyle name="40% - Accent1 4 5" xfId="1301" xr:uid="{00000000-0005-0000-0000-000052040000}"/>
    <cellStyle name="40% - Accent1 4 5 2" xfId="4377" xr:uid="{00000000-0005-0000-0000-000053040000}"/>
    <cellStyle name="40% - Accent1 4 6" xfId="3464" xr:uid="{00000000-0005-0000-0000-000054040000}"/>
    <cellStyle name="40% - Accent1 4 7" xfId="2763" xr:uid="{00000000-0005-0000-0000-000055040000}"/>
    <cellStyle name="40% - Accent1 4 8" xfId="2062" xr:uid="{00000000-0005-0000-0000-000056040000}"/>
    <cellStyle name="40% - Accent2" xfId="5247" builtinId="35" customBuiltin="1"/>
    <cellStyle name="40% - Accent2 2" xfId="29" xr:uid="{00000000-0005-0000-0000-000057040000}"/>
    <cellStyle name="40% - Accent2 2 10" xfId="5270" xr:uid="{064E658A-27C4-4050-92AF-D5E22E776F89}"/>
    <cellStyle name="40% - Accent2 2 2" xfId="202" xr:uid="{00000000-0005-0000-0000-000058040000}"/>
    <cellStyle name="40% - Accent2 2 2 2" xfId="203" xr:uid="{00000000-0005-0000-0000-000059040000}"/>
    <cellStyle name="40% - Accent2 2 2 2 2" xfId="610" xr:uid="{00000000-0005-0000-0000-00005A040000}"/>
    <cellStyle name="40% - Accent2 2 2 2 2 2" xfId="1073" xr:uid="{00000000-0005-0000-0000-00005B040000}"/>
    <cellStyle name="40% - Accent2 2 2 2 2 2 2" xfId="4152" xr:uid="{00000000-0005-0000-0000-00005C040000}"/>
    <cellStyle name="40% - Accent2 2 2 2 2 3" xfId="1548" xr:uid="{00000000-0005-0000-0000-00005D040000}"/>
    <cellStyle name="40% - Accent2 2 2 2 2 3 2" xfId="4614" xr:uid="{00000000-0005-0000-0000-00005E040000}"/>
    <cellStyle name="40% - Accent2 2 2 2 2 4" xfId="3697" xr:uid="{00000000-0005-0000-0000-00005F040000}"/>
    <cellStyle name="40% - Accent2 2 2 2 2 5" xfId="3000" xr:uid="{00000000-0005-0000-0000-000060040000}"/>
    <cellStyle name="40% - Accent2 2 2 2 2 6" xfId="2301" xr:uid="{00000000-0005-0000-0000-000061040000}"/>
    <cellStyle name="40% - Accent2 2 2 2 3" xfId="845" xr:uid="{00000000-0005-0000-0000-000062040000}"/>
    <cellStyle name="40% - Accent2 2 2 2 3 2" xfId="1786" xr:uid="{00000000-0005-0000-0000-000063040000}"/>
    <cellStyle name="40% - Accent2 2 2 2 3 2 2" xfId="4848" xr:uid="{00000000-0005-0000-0000-000064040000}"/>
    <cellStyle name="40% - Accent2 2 2 2 3 3" xfId="3925" xr:uid="{00000000-0005-0000-0000-000065040000}"/>
    <cellStyle name="40% - Accent2 2 2 2 3 4" xfId="3232" xr:uid="{00000000-0005-0000-0000-000066040000}"/>
    <cellStyle name="40% - Accent2 2 2 2 3 5" xfId="2532" xr:uid="{00000000-0005-0000-0000-000067040000}"/>
    <cellStyle name="40% - Accent2 2 2 2 4" xfId="1304" xr:uid="{00000000-0005-0000-0000-000068040000}"/>
    <cellStyle name="40% - Accent2 2 2 2 4 2" xfId="4380" xr:uid="{00000000-0005-0000-0000-000069040000}"/>
    <cellStyle name="40% - Accent2 2 2 2 5" xfId="3467" xr:uid="{00000000-0005-0000-0000-00006A040000}"/>
    <cellStyle name="40% - Accent2 2 2 2 6" xfId="2766" xr:uid="{00000000-0005-0000-0000-00006B040000}"/>
    <cellStyle name="40% - Accent2 2 2 2 7" xfId="2065" xr:uid="{00000000-0005-0000-0000-00006C040000}"/>
    <cellStyle name="40% - Accent2 2 2 3" xfId="609" xr:uid="{00000000-0005-0000-0000-00006D040000}"/>
    <cellStyle name="40% - Accent2 2 2 3 2" xfId="1072" xr:uid="{00000000-0005-0000-0000-00006E040000}"/>
    <cellStyle name="40% - Accent2 2 2 3 2 2" xfId="4151" xr:uid="{00000000-0005-0000-0000-00006F040000}"/>
    <cellStyle name="40% - Accent2 2 2 3 3" xfId="1547" xr:uid="{00000000-0005-0000-0000-000070040000}"/>
    <cellStyle name="40% - Accent2 2 2 3 3 2" xfId="4613" xr:uid="{00000000-0005-0000-0000-000071040000}"/>
    <cellStyle name="40% - Accent2 2 2 3 4" xfId="3696" xr:uid="{00000000-0005-0000-0000-000072040000}"/>
    <cellStyle name="40% - Accent2 2 2 3 5" xfId="2999" xr:uid="{00000000-0005-0000-0000-000073040000}"/>
    <cellStyle name="40% - Accent2 2 2 3 6" xfId="2300" xr:uid="{00000000-0005-0000-0000-000074040000}"/>
    <cellStyle name="40% - Accent2 2 2 4" xfId="844" xr:uid="{00000000-0005-0000-0000-000075040000}"/>
    <cellStyle name="40% - Accent2 2 2 4 2" xfId="1785" xr:uid="{00000000-0005-0000-0000-000076040000}"/>
    <cellStyle name="40% - Accent2 2 2 4 2 2" xfId="4847" xr:uid="{00000000-0005-0000-0000-000077040000}"/>
    <cellStyle name="40% - Accent2 2 2 4 3" xfId="3924" xr:uid="{00000000-0005-0000-0000-000078040000}"/>
    <cellStyle name="40% - Accent2 2 2 4 4" xfId="3231" xr:uid="{00000000-0005-0000-0000-000079040000}"/>
    <cellStyle name="40% - Accent2 2 2 4 5" xfId="2531" xr:uid="{00000000-0005-0000-0000-00007A040000}"/>
    <cellStyle name="40% - Accent2 2 2 5" xfId="1303" xr:uid="{00000000-0005-0000-0000-00007B040000}"/>
    <cellStyle name="40% - Accent2 2 2 5 2" xfId="4379" xr:uid="{00000000-0005-0000-0000-00007C040000}"/>
    <cellStyle name="40% - Accent2 2 2 6" xfId="3466" xr:uid="{00000000-0005-0000-0000-00007D040000}"/>
    <cellStyle name="40% - Accent2 2 2 7" xfId="2765" xr:uid="{00000000-0005-0000-0000-00007E040000}"/>
    <cellStyle name="40% - Accent2 2 2 8" xfId="2064" xr:uid="{00000000-0005-0000-0000-00007F040000}"/>
    <cellStyle name="40% - Accent2 2 2 9" xfId="5332" xr:uid="{07F10003-92BE-4DDA-BE74-ED4BCFAE9D10}"/>
    <cellStyle name="40% - Accent2 2 3" xfId="204" xr:uid="{00000000-0005-0000-0000-000080040000}"/>
    <cellStyle name="40% - Accent2 2 3 2" xfId="611" xr:uid="{00000000-0005-0000-0000-000081040000}"/>
    <cellStyle name="40% - Accent2 2 3 2 2" xfId="1074" xr:uid="{00000000-0005-0000-0000-000082040000}"/>
    <cellStyle name="40% - Accent2 2 3 2 2 2" xfId="4153" xr:uid="{00000000-0005-0000-0000-000083040000}"/>
    <cellStyle name="40% - Accent2 2 3 2 3" xfId="1549" xr:uid="{00000000-0005-0000-0000-000084040000}"/>
    <cellStyle name="40% - Accent2 2 3 2 3 2" xfId="4615" xr:uid="{00000000-0005-0000-0000-000085040000}"/>
    <cellStyle name="40% - Accent2 2 3 2 4" xfId="3698" xr:uid="{00000000-0005-0000-0000-000086040000}"/>
    <cellStyle name="40% - Accent2 2 3 2 5" xfId="3001" xr:uid="{00000000-0005-0000-0000-000087040000}"/>
    <cellStyle name="40% - Accent2 2 3 2 6" xfId="2302" xr:uid="{00000000-0005-0000-0000-000088040000}"/>
    <cellStyle name="40% - Accent2 2 3 3" xfId="846" xr:uid="{00000000-0005-0000-0000-000089040000}"/>
    <cellStyle name="40% - Accent2 2 3 3 2" xfId="1787" xr:uid="{00000000-0005-0000-0000-00008A040000}"/>
    <cellStyle name="40% - Accent2 2 3 3 2 2" xfId="4849" xr:uid="{00000000-0005-0000-0000-00008B040000}"/>
    <cellStyle name="40% - Accent2 2 3 3 3" xfId="3926" xr:uid="{00000000-0005-0000-0000-00008C040000}"/>
    <cellStyle name="40% - Accent2 2 3 3 4" xfId="3233" xr:uid="{00000000-0005-0000-0000-00008D040000}"/>
    <cellStyle name="40% - Accent2 2 3 3 5" xfId="2533" xr:uid="{00000000-0005-0000-0000-00008E040000}"/>
    <cellStyle name="40% - Accent2 2 3 4" xfId="1305" xr:uid="{00000000-0005-0000-0000-00008F040000}"/>
    <cellStyle name="40% - Accent2 2 3 4 2" xfId="4381" xr:uid="{00000000-0005-0000-0000-000090040000}"/>
    <cellStyle name="40% - Accent2 2 3 5" xfId="3468" xr:uid="{00000000-0005-0000-0000-000091040000}"/>
    <cellStyle name="40% - Accent2 2 3 6" xfId="2767" xr:uid="{00000000-0005-0000-0000-000092040000}"/>
    <cellStyle name="40% - Accent2 2 3 7" xfId="2066" xr:uid="{00000000-0005-0000-0000-000093040000}"/>
    <cellStyle name="40% - Accent2 2 3 8" xfId="5311" xr:uid="{906B5792-CC32-43AA-A0C1-1ADD6A951098}"/>
    <cellStyle name="40% - Accent2 2 4" xfId="538" xr:uid="{00000000-0005-0000-0000-000094040000}"/>
    <cellStyle name="40% - Accent2 2 4 2" xfId="1001" xr:uid="{00000000-0005-0000-0000-000095040000}"/>
    <cellStyle name="40% - Accent2 2 4 2 2" xfId="4080" xr:uid="{00000000-0005-0000-0000-000096040000}"/>
    <cellStyle name="40% - Accent2 2 4 3" xfId="1476" xr:uid="{00000000-0005-0000-0000-000097040000}"/>
    <cellStyle name="40% - Accent2 2 4 3 2" xfId="4542" xr:uid="{00000000-0005-0000-0000-000098040000}"/>
    <cellStyle name="40% - Accent2 2 4 4" xfId="3625" xr:uid="{00000000-0005-0000-0000-000099040000}"/>
    <cellStyle name="40% - Accent2 2 4 5" xfId="2928" xr:uid="{00000000-0005-0000-0000-00009A040000}"/>
    <cellStyle name="40% - Accent2 2 4 6" xfId="2229" xr:uid="{00000000-0005-0000-0000-00009B040000}"/>
    <cellStyle name="40% - Accent2 2 5" xfId="770" xr:uid="{00000000-0005-0000-0000-00009C040000}"/>
    <cellStyle name="40% - Accent2 2 5 2" xfId="1711" xr:uid="{00000000-0005-0000-0000-00009D040000}"/>
    <cellStyle name="40% - Accent2 2 5 2 2" xfId="4773" xr:uid="{00000000-0005-0000-0000-00009E040000}"/>
    <cellStyle name="40% - Accent2 2 5 3" xfId="3852" xr:uid="{00000000-0005-0000-0000-00009F040000}"/>
    <cellStyle name="40% - Accent2 2 5 4" xfId="3159" xr:uid="{00000000-0005-0000-0000-0000A0040000}"/>
    <cellStyle name="40% - Accent2 2 5 5" xfId="2460" xr:uid="{00000000-0005-0000-0000-0000A1040000}"/>
    <cellStyle name="40% - Accent2 2 6" xfId="1231" xr:uid="{00000000-0005-0000-0000-0000A2040000}"/>
    <cellStyle name="40% - Accent2 2 6 2" xfId="4307" xr:uid="{00000000-0005-0000-0000-0000A3040000}"/>
    <cellStyle name="40% - Accent2 2 7" xfId="3394" xr:uid="{00000000-0005-0000-0000-0000A4040000}"/>
    <cellStyle name="40% - Accent2 2 8" xfId="2693" xr:uid="{00000000-0005-0000-0000-0000A5040000}"/>
    <cellStyle name="40% - Accent2 2 9" xfId="1988" xr:uid="{00000000-0005-0000-0000-0000A6040000}"/>
    <cellStyle name="40% - Accent2 3" xfId="28" xr:uid="{00000000-0005-0000-0000-0000A7040000}"/>
    <cellStyle name="40% - Accent2 3 2" xfId="205" xr:uid="{00000000-0005-0000-0000-0000A8040000}"/>
    <cellStyle name="40% - Accent2 3 2 2" xfId="612" xr:uid="{00000000-0005-0000-0000-0000A9040000}"/>
    <cellStyle name="40% - Accent2 3 2 2 2" xfId="1075" xr:uid="{00000000-0005-0000-0000-0000AA040000}"/>
    <cellStyle name="40% - Accent2 3 2 2 2 2" xfId="4154" xr:uid="{00000000-0005-0000-0000-0000AB040000}"/>
    <cellStyle name="40% - Accent2 3 2 2 3" xfId="1550" xr:uid="{00000000-0005-0000-0000-0000AC040000}"/>
    <cellStyle name="40% - Accent2 3 2 2 3 2" xfId="4616" xr:uid="{00000000-0005-0000-0000-0000AD040000}"/>
    <cellStyle name="40% - Accent2 3 2 2 4" xfId="3699" xr:uid="{00000000-0005-0000-0000-0000AE040000}"/>
    <cellStyle name="40% - Accent2 3 2 2 5" xfId="3002" xr:uid="{00000000-0005-0000-0000-0000AF040000}"/>
    <cellStyle name="40% - Accent2 3 2 2 6" xfId="2303" xr:uid="{00000000-0005-0000-0000-0000B0040000}"/>
    <cellStyle name="40% - Accent2 3 2 3" xfId="847" xr:uid="{00000000-0005-0000-0000-0000B1040000}"/>
    <cellStyle name="40% - Accent2 3 2 3 2" xfId="1788" xr:uid="{00000000-0005-0000-0000-0000B2040000}"/>
    <cellStyle name="40% - Accent2 3 2 3 2 2" xfId="4850" xr:uid="{00000000-0005-0000-0000-0000B3040000}"/>
    <cellStyle name="40% - Accent2 3 2 3 3" xfId="3927" xr:uid="{00000000-0005-0000-0000-0000B4040000}"/>
    <cellStyle name="40% - Accent2 3 2 3 4" xfId="3234" xr:uid="{00000000-0005-0000-0000-0000B5040000}"/>
    <cellStyle name="40% - Accent2 3 2 3 5" xfId="2534" xr:uid="{00000000-0005-0000-0000-0000B6040000}"/>
    <cellStyle name="40% - Accent2 3 2 4" xfId="1306" xr:uid="{00000000-0005-0000-0000-0000B7040000}"/>
    <cellStyle name="40% - Accent2 3 2 4 2" xfId="4382" xr:uid="{00000000-0005-0000-0000-0000B8040000}"/>
    <cellStyle name="40% - Accent2 3 2 5" xfId="3469" xr:uid="{00000000-0005-0000-0000-0000B9040000}"/>
    <cellStyle name="40% - Accent2 3 2 6" xfId="2768" xr:uid="{00000000-0005-0000-0000-0000BA040000}"/>
    <cellStyle name="40% - Accent2 3 2 7" xfId="2067" xr:uid="{00000000-0005-0000-0000-0000BB040000}"/>
    <cellStyle name="40% - Accent2 3 3" xfId="537" xr:uid="{00000000-0005-0000-0000-0000BC040000}"/>
    <cellStyle name="40% - Accent2 3 3 2" xfId="1000" xr:uid="{00000000-0005-0000-0000-0000BD040000}"/>
    <cellStyle name="40% - Accent2 3 3 2 2" xfId="4079" xr:uid="{00000000-0005-0000-0000-0000BE040000}"/>
    <cellStyle name="40% - Accent2 3 3 3" xfId="1475" xr:uid="{00000000-0005-0000-0000-0000BF040000}"/>
    <cellStyle name="40% - Accent2 3 3 3 2" xfId="4541" xr:uid="{00000000-0005-0000-0000-0000C0040000}"/>
    <cellStyle name="40% - Accent2 3 3 4" xfId="3624" xr:uid="{00000000-0005-0000-0000-0000C1040000}"/>
    <cellStyle name="40% - Accent2 3 3 5" xfId="2927" xr:uid="{00000000-0005-0000-0000-0000C2040000}"/>
    <cellStyle name="40% - Accent2 3 3 6" xfId="2228" xr:uid="{00000000-0005-0000-0000-0000C3040000}"/>
    <cellStyle name="40% - Accent2 3 4" xfId="769" xr:uid="{00000000-0005-0000-0000-0000C4040000}"/>
    <cellStyle name="40% - Accent2 3 4 2" xfId="1710" xr:uid="{00000000-0005-0000-0000-0000C5040000}"/>
    <cellStyle name="40% - Accent2 3 4 2 2" xfId="4772" xr:uid="{00000000-0005-0000-0000-0000C6040000}"/>
    <cellStyle name="40% - Accent2 3 4 3" xfId="3851" xr:uid="{00000000-0005-0000-0000-0000C7040000}"/>
    <cellStyle name="40% - Accent2 3 4 4" xfId="3158" xr:uid="{00000000-0005-0000-0000-0000C8040000}"/>
    <cellStyle name="40% - Accent2 3 4 5" xfId="2459" xr:uid="{00000000-0005-0000-0000-0000C9040000}"/>
    <cellStyle name="40% - Accent2 3 5" xfId="1230" xr:uid="{00000000-0005-0000-0000-0000CA040000}"/>
    <cellStyle name="40% - Accent2 3 5 2" xfId="4306" xr:uid="{00000000-0005-0000-0000-0000CB040000}"/>
    <cellStyle name="40% - Accent2 3 6" xfId="3393" xr:uid="{00000000-0005-0000-0000-0000CC040000}"/>
    <cellStyle name="40% - Accent2 3 7" xfId="2692" xr:uid="{00000000-0005-0000-0000-0000CD040000}"/>
    <cellStyle name="40% - Accent2 3 8" xfId="1987" xr:uid="{00000000-0005-0000-0000-0000CE040000}"/>
    <cellStyle name="40% - Accent2 3 9" xfId="5331" xr:uid="{5C637C56-87DF-40D6-8714-9C045D01A7EF}"/>
    <cellStyle name="40% - Accent2 4" xfId="206" xr:uid="{00000000-0005-0000-0000-0000CF040000}"/>
    <cellStyle name="40% - Accent2 4 2" xfId="207" xr:uid="{00000000-0005-0000-0000-0000D0040000}"/>
    <cellStyle name="40% - Accent2 4 2 2" xfId="614" xr:uid="{00000000-0005-0000-0000-0000D1040000}"/>
    <cellStyle name="40% - Accent2 4 2 2 2" xfId="1077" xr:uid="{00000000-0005-0000-0000-0000D2040000}"/>
    <cellStyle name="40% - Accent2 4 2 2 2 2" xfId="4156" xr:uid="{00000000-0005-0000-0000-0000D3040000}"/>
    <cellStyle name="40% - Accent2 4 2 2 3" xfId="1552" xr:uid="{00000000-0005-0000-0000-0000D4040000}"/>
    <cellStyle name="40% - Accent2 4 2 2 3 2" xfId="4618" xr:uid="{00000000-0005-0000-0000-0000D5040000}"/>
    <cellStyle name="40% - Accent2 4 2 2 4" xfId="3701" xr:uid="{00000000-0005-0000-0000-0000D6040000}"/>
    <cellStyle name="40% - Accent2 4 2 2 5" xfId="3004" xr:uid="{00000000-0005-0000-0000-0000D7040000}"/>
    <cellStyle name="40% - Accent2 4 2 2 6" xfId="2305" xr:uid="{00000000-0005-0000-0000-0000D8040000}"/>
    <cellStyle name="40% - Accent2 4 2 3" xfId="849" xr:uid="{00000000-0005-0000-0000-0000D9040000}"/>
    <cellStyle name="40% - Accent2 4 2 3 2" xfId="1790" xr:uid="{00000000-0005-0000-0000-0000DA040000}"/>
    <cellStyle name="40% - Accent2 4 2 3 2 2" xfId="4852" xr:uid="{00000000-0005-0000-0000-0000DB040000}"/>
    <cellStyle name="40% - Accent2 4 2 3 3" xfId="3929" xr:uid="{00000000-0005-0000-0000-0000DC040000}"/>
    <cellStyle name="40% - Accent2 4 2 3 4" xfId="3236" xr:uid="{00000000-0005-0000-0000-0000DD040000}"/>
    <cellStyle name="40% - Accent2 4 2 3 5" xfId="2536" xr:uid="{00000000-0005-0000-0000-0000DE040000}"/>
    <cellStyle name="40% - Accent2 4 2 4" xfId="1308" xr:uid="{00000000-0005-0000-0000-0000DF040000}"/>
    <cellStyle name="40% - Accent2 4 2 4 2" xfId="4384" xr:uid="{00000000-0005-0000-0000-0000E0040000}"/>
    <cellStyle name="40% - Accent2 4 2 5" xfId="3471" xr:uid="{00000000-0005-0000-0000-0000E1040000}"/>
    <cellStyle name="40% - Accent2 4 2 6" xfId="2770" xr:uid="{00000000-0005-0000-0000-0000E2040000}"/>
    <cellStyle name="40% - Accent2 4 2 7" xfId="2069" xr:uid="{00000000-0005-0000-0000-0000E3040000}"/>
    <cellStyle name="40% - Accent2 4 3" xfId="613" xr:uid="{00000000-0005-0000-0000-0000E4040000}"/>
    <cellStyle name="40% - Accent2 4 3 2" xfId="1076" xr:uid="{00000000-0005-0000-0000-0000E5040000}"/>
    <cellStyle name="40% - Accent2 4 3 2 2" xfId="4155" xr:uid="{00000000-0005-0000-0000-0000E6040000}"/>
    <cellStyle name="40% - Accent2 4 3 3" xfId="1551" xr:uid="{00000000-0005-0000-0000-0000E7040000}"/>
    <cellStyle name="40% - Accent2 4 3 3 2" xfId="4617" xr:uid="{00000000-0005-0000-0000-0000E8040000}"/>
    <cellStyle name="40% - Accent2 4 3 4" xfId="3700" xr:uid="{00000000-0005-0000-0000-0000E9040000}"/>
    <cellStyle name="40% - Accent2 4 3 5" xfId="3003" xr:uid="{00000000-0005-0000-0000-0000EA040000}"/>
    <cellStyle name="40% - Accent2 4 3 6" xfId="2304" xr:uid="{00000000-0005-0000-0000-0000EB040000}"/>
    <cellStyle name="40% - Accent2 4 4" xfId="848" xr:uid="{00000000-0005-0000-0000-0000EC040000}"/>
    <cellStyle name="40% - Accent2 4 4 2" xfId="1789" xr:uid="{00000000-0005-0000-0000-0000ED040000}"/>
    <cellStyle name="40% - Accent2 4 4 2 2" xfId="4851" xr:uid="{00000000-0005-0000-0000-0000EE040000}"/>
    <cellStyle name="40% - Accent2 4 4 3" xfId="3928" xr:uid="{00000000-0005-0000-0000-0000EF040000}"/>
    <cellStyle name="40% - Accent2 4 4 4" xfId="3235" xr:uid="{00000000-0005-0000-0000-0000F0040000}"/>
    <cellStyle name="40% - Accent2 4 4 5" xfId="2535" xr:uid="{00000000-0005-0000-0000-0000F1040000}"/>
    <cellStyle name="40% - Accent2 4 5" xfId="1307" xr:uid="{00000000-0005-0000-0000-0000F2040000}"/>
    <cellStyle name="40% - Accent2 4 5 2" xfId="4383" xr:uid="{00000000-0005-0000-0000-0000F3040000}"/>
    <cellStyle name="40% - Accent2 4 6" xfId="3470" xr:uid="{00000000-0005-0000-0000-0000F4040000}"/>
    <cellStyle name="40% - Accent2 4 7" xfId="2769" xr:uid="{00000000-0005-0000-0000-0000F5040000}"/>
    <cellStyle name="40% - Accent2 4 8" xfId="2068" xr:uid="{00000000-0005-0000-0000-0000F6040000}"/>
    <cellStyle name="40% - Accent3" xfId="5250" builtinId="39" customBuiltin="1"/>
    <cellStyle name="40% - Accent3 2" xfId="31" xr:uid="{00000000-0005-0000-0000-0000F7040000}"/>
    <cellStyle name="40% - Accent3 2 10" xfId="5271" xr:uid="{EA6355CD-D558-45F5-B25C-8EEDAC44157C}"/>
    <cellStyle name="40% - Accent3 2 2" xfId="208" xr:uid="{00000000-0005-0000-0000-0000F8040000}"/>
    <cellStyle name="40% - Accent3 2 2 2" xfId="209" xr:uid="{00000000-0005-0000-0000-0000F9040000}"/>
    <cellStyle name="40% - Accent3 2 2 2 2" xfId="616" xr:uid="{00000000-0005-0000-0000-0000FA040000}"/>
    <cellStyle name="40% - Accent3 2 2 2 2 2" xfId="1079" xr:uid="{00000000-0005-0000-0000-0000FB040000}"/>
    <cellStyle name="40% - Accent3 2 2 2 2 2 2" xfId="4158" xr:uid="{00000000-0005-0000-0000-0000FC040000}"/>
    <cellStyle name="40% - Accent3 2 2 2 2 3" xfId="1554" xr:uid="{00000000-0005-0000-0000-0000FD040000}"/>
    <cellStyle name="40% - Accent3 2 2 2 2 3 2" xfId="4620" xr:uid="{00000000-0005-0000-0000-0000FE040000}"/>
    <cellStyle name="40% - Accent3 2 2 2 2 4" xfId="3703" xr:uid="{00000000-0005-0000-0000-0000FF040000}"/>
    <cellStyle name="40% - Accent3 2 2 2 2 5" xfId="3006" xr:uid="{00000000-0005-0000-0000-000000050000}"/>
    <cellStyle name="40% - Accent3 2 2 2 2 6" xfId="2307" xr:uid="{00000000-0005-0000-0000-000001050000}"/>
    <cellStyle name="40% - Accent3 2 2 2 3" xfId="851" xr:uid="{00000000-0005-0000-0000-000002050000}"/>
    <cellStyle name="40% - Accent3 2 2 2 3 2" xfId="1792" xr:uid="{00000000-0005-0000-0000-000003050000}"/>
    <cellStyle name="40% - Accent3 2 2 2 3 2 2" xfId="4854" xr:uid="{00000000-0005-0000-0000-000004050000}"/>
    <cellStyle name="40% - Accent3 2 2 2 3 3" xfId="3931" xr:uid="{00000000-0005-0000-0000-000005050000}"/>
    <cellStyle name="40% - Accent3 2 2 2 3 4" xfId="3238" xr:uid="{00000000-0005-0000-0000-000006050000}"/>
    <cellStyle name="40% - Accent3 2 2 2 3 5" xfId="2538" xr:uid="{00000000-0005-0000-0000-000007050000}"/>
    <cellStyle name="40% - Accent3 2 2 2 4" xfId="1310" xr:uid="{00000000-0005-0000-0000-000008050000}"/>
    <cellStyle name="40% - Accent3 2 2 2 4 2" xfId="4386" xr:uid="{00000000-0005-0000-0000-000009050000}"/>
    <cellStyle name="40% - Accent3 2 2 2 5" xfId="3473" xr:uid="{00000000-0005-0000-0000-00000A050000}"/>
    <cellStyle name="40% - Accent3 2 2 2 6" xfId="2772" xr:uid="{00000000-0005-0000-0000-00000B050000}"/>
    <cellStyle name="40% - Accent3 2 2 2 7" xfId="2071" xr:uid="{00000000-0005-0000-0000-00000C050000}"/>
    <cellStyle name="40% - Accent3 2 2 3" xfId="615" xr:uid="{00000000-0005-0000-0000-00000D050000}"/>
    <cellStyle name="40% - Accent3 2 2 3 2" xfId="1078" xr:uid="{00000000-0005-0000-0000-00000E050000}"/>
    <cellStyle name="40% - Accent3 2 2 3 2 2" xfId="4157" xr:uid="{00000000-0005-0000-0000-00000F050000}"/>
    <cellStyle name="40% - Accent3 2 2 3 3" xfId="1553" xr:uid="{00000000-0005-0000-0000-000010050000}"/>
    <cellStyle name="40% - Accent3 2 2 3 3 2" xfId="4619" xr:uid="{00000000-0005-0000-0000-000011050000}"/>
    <cellStyle name="40% - Accent3 2 2 3 4" xfId="3702" xr:uid="{00000000-0005-0000-0000-000012050000}"/>
    <cellStyle name="40% - Accent3 2 2 3 5" xfId="3005" xr:uid="{00000000-0005-0000-0000-000013050000}"/>
    <cellStyle name="40% - Accent3 2 2 3 6" xfId="2306" xr:uid="{00000000-0005-0000-0000-000014050000}"/>
    <cellStyle name="40% - Accent3 2 2 4" xfId="850" xr:uid="{00000000-0005-0000-0000-000015050000}"/>
    <cellStyle name="40% - Accent3 2 2 4 2" xfId="1791" xr:uid="{00000000-0005-0000-0000-000016050000}"/>
    <cellStyle name="40% - Accent3 2 2 4 2 2" xfId="4853" xr:uid="{00000000-0005-0000-0000-000017050000}"/>
    <cellStyle name="40% - Accent3 2 2 4 3" xfId="3930" xr:uid="{00000000-0005-0000-0000-000018050000}"/>
    <cellStyle name="40% - Accent3 2 2 4 4" xfId="3237" xr:uid="{00000000-0005-0000-0000-000019050000}"/>
    <cellStyle name="40% - Accent3 2 2 4 5" xfId="2537" xr:uid="{00000000-0005-0000-0000-00001A050000}"/>
    <cellStyle name="40% - Accent3 2 2 5" xfId="1309" xr:uid="{00000000-0005-0000-0000-00001B050000}"/>
    <cellStyle name="40% - Accent3 2 2 5 2" xfId="4385" xr:uid="{00000000-0005-0000-0000-00001C050000}"/>
    <cellStyle name="40% - Accent3 2 2 6" xfId="3472" xr:uid="{00000000-0005-0000-0000-00001D050000}"/>
    <cellStyle name="40% - Accent3 2 2 7" xfId="2771" xr:uid="{00000000-0005-0000-0000-00001E050000}"/>
    <cellStyle name="40% - Accent3 2 2 8" xfId="2070" xr:uid="{00000000-0005-0000-0000-00001F050000}"/>
    <cellStyle name="40% - Accent3 2 2 9" xfId="5334" xr:uid="{D6DCD299-D37C-4918-B2D6-9F949CE0998D}"/>
    <cellStyle name="40% - Accent3 2 3" xfId="210" xr:uid="{00000000-0005-0000-0000-000020050000}"/>
    <cellStyle name="40% - Accent3 2 3 2" xfId="617" xr:uid="{00000000-0005-0000-0000-000021050000}"/>
    <cellStyle name="40% - Accent3 2 3 2 2" xfId="1080" xr:uid="{00000000-0005-0000-0000-000022050000}"/>
    <cellStyle name="40% - Accent3 2 3 2 2 2" xfId="4159" xr:uid="{00000000-0005-0000-0000-000023050000}"/>
    <cellStyle name="40% - Accent3 2 3 2 3" xfId="1555" xr:uid="{00000000-0005-0000-0000-000024050000}"/>
    <cellStyle name="40% - Accent3 2 3 2 3 2" xfId="4621" xr:uid="{00000000-0005-0000-0000-000025050000}"/>
    <cellStyle name="40% - Accent3 2 3 2 4" xfId="3704" xr:uid="{00000000-0005-0000-0000-000026050000}"/>
    <cellStyle name="40% - Accent3 2 3 2 5" xfId="3007" xr:uid="{00000000-0005-0000-0000-000027050000}"/>
    <cellStyle name="40% - Accent3 2 3 2 6" xfId="2308" xr:uid="{00000000-0005-0000-0000-000028050000}"/>
    <cellStyle name="40% - Accent3 2 3 3" xfId="852" xr:uid="{00000000-0005-0000-0000-000029050000}"/>
    <cellStyle name="40% - Accent3 2 3 3 2" xfId="1793" xr:uid="{00000000-0005-0000-0000-00002A050000}"/>
    <cellStyle name="40% - Accent3 2 3 3 2 2" xfId="4855" xr:uid="{00000000-0005-0000-0000-00002B050000}"/>
    <cellStyle name="40% - Accent3 2 3 3 3" xfId="3932" xr:uid="{00000000-0005-0000-0000-00002C050000}"/>
    <cellStyle name="40% - Accent3 2 3 3 4" xfId="3239" xr:uid="{00000000-0005-0000-0000-00002D050000}"/>
    <cellStyle name="40% - Accent3 2 3 3 5" xfId="2539" xr:uid="{00000000-0005-0000-0000-00002E050000}"/>
    <cellStyle name="40% - Accent3 2 3 4" xfId="1311" xr:uid="{00000000-0005-0000-0000-00002F050000}"/>
    <cellStyle name="40% - Accent3 2 3 4 2" xfId="4387" xr:uid="{00000000-0005-0000-0000-000030050000}"/>
    <cellStyle name="40% - Accent3 2 3 5" xfId="3474" xr:uid="{00000000-0005-0000-0000-000031050000}"/>
    <cellStyle name="40% - Accent3 2 3 6" xfId="2773" xr:uid="{00000000-0005-0000-0000-000032050000}"/>
    <cellStyle name="40% - Accent3 2 3 7" xfId="2072" xr:uid="{00000000-0005-0000-0000-000033050000}"/>
    <cellStyle name="40% - Accent3 2 3 8" xfId="5312" xr:uid="{956E3BCE-426E-4FFB-A0C6-028EBA1C0422}"/>
    <cellStyle name="40% - Accent3 2 4" xfId="540" xr:uid="{00000000-0005-0000-0000-000034050000}"/>
    <cellStyle name="40% - Accent3 2 4 2" xfId="1003" xr:uid="{00000000-0005-0000-0000-000035050000}"/>
    <cellStyle name="40% - Accent3 2 4 2 2" xfId="4082" xr:uid="{00000000-0005-0000-0000-000036050000}"/>
    <cellStyle name="40% - Accent3 2 4 3" xfId="1478" xr:uid="{00000000-0005-0000-0000-000037050000}"/>
    <cellStyle name="40% - Accent3 2 4 3 2" xfId="4544" xr:uid="{00000000-0005-0000-0000-000038050000}"/>
    <cellStyle name="40% - Accent3 2 4 4" xfId="3627" xr:uid="{00000000-0005-0000-0000-000039050000}"/>
    <cellStyle name="40% - Accent3 2 4 5" xfId="2930" xr:uid="{00000000-0005-0000-0000-00003A050000}"/>
    <cellStyle name="40% - Accent3 2 4 6" xfId="2231" xr:uid="{00000000-0005-0000-0000-00003B050000}"/>
    <cellStyle name="40% - Accent3 2 5" xfId="772" xr:uid="{00000000-0005-0000-0000-00003C050000}"/>
    <cellStyle name="40% - Accent3 2 5 2" xfId="1713" xr:uid="{00000000-0005-0000-0000-00003D050000}"/>
    <cellStyle name="40% - Accent3 2 5 2 2" xfId="4775" xr:uid="{00000000-0005-0000-0000-00003E050000}"/>
    <cellStyle name="40% - Accent3 2 5 3" xfId="3854" xr:uid="{00000000-0005-0000-0000-00003F050000}"/>
    <cellStyle name="40% - Accent3 2 5 4" xfId="3161" xr:uid="{00000000-0005-0000-0000-000040050000}"/>
    <cellStyle name="40% - Accent3 2 5 5" xfId="2462" xr:uid="{00000000-0005-0000-0000-000041050000}"/>
    <cellStyle name="40% - Accent3 2 6" xfId="1233" xr:uid="{00000000-0005-0000-0000-000042050000}"/>
    <cellStyle name="40% - Accent3 2 6 2" xfId="4309" xr:uid="{00000000-0005-0000-0000-000043050000}"/>
    <cellStyle name="40% - Accent3 2 7" xfId="3396" xr:uid="{00000000-0005-0000-0000-000044050000}"/>
    <cellStyle name="40% - Accent3 2 8" xfId="2695" xr:uid="{00000000-0005-0000-0000-000045050000}"/>
    <cellStyle name="40% - Accent3 2 9" xfId="1990" xr:uid="{00000000-0005-0000-0000-000046050000}"/>
    <cellStyle name="40% - Accent3 3" xfId="30" xr:uid="{00000000-0005-0000-0000-000047050000}"/>
    <cellStyle name="40% - Accent3 3 2" xfId="211" xr:uid="{00000000-0005-0000-0000-000048050000}"/>
    <cellStyle name="40% - Accent3 3 2 2" xfId="618" xr:uid="{00000000-0005-0000-0000-000049050000}"/>
    <cellStyle name="40% - Accent3 3 2 2 2" xfId="1081" xr:uid="{00000000-0005-0000-0000-00004A050000}"/>
    <cellStyle name="40% - Accent3 3 2 2 2 2" xfId="4160" xr:uid="{00000000-0005-0000-0000-00004B050000}"/>
    <cellStyle name="40% - Accent3 3 2 2 3" xfId="1556" xr:uid="{00000000-0005-0000-0000-00004C050000}"/>
    <cellStyle name="40% - Accent3 3 2 2 3 2" xfId="4622" xr:uid="{00000000-0005-0000-0000-00004D050000}"/>
    <cellStyle name="40% - Accent3 3 2 2 4" xfId="3705" xr:uid="{00000000-0005-0000-0000-00004E050000}"/>
    <cellStyle name="40% - Accent3 3 2 2 5" xfId="3008" xr:uid="{00000000-0005-0000-0000-00004F050000}"/>
    <cellStyle name="40% - Accent3 3 2 2 6" xfId="2309" xr:uid="{00000000-0005-0000-0000-000050050000}"/>
    <cellStyle name="40% - Accent3 3 2 3" xfId="853" xr:uid="{00000000-0005-0000-0000-000051050000}"/>
    <cellStyle name="40% - Accent3 3 2 3 2" xfId="1794" xr:uid="{00000000-0005-0000-0000-000052050000}"/>
    <cellStyle name="40% - Accent3 3 2 3 2 2" xfId="4856" xr:uid="{00000000-0005-0000-0000-000053050000}"/>
    <cellStyle name="40% - Accent3 3 2 3 3" xfId="3933" xr:uid="{00000000-0005-0000-0000-000054050000}"/>
    <cellStyle name="40% - Accent3 3 2 3 4" xfId="3240" xr:uid="{00000000-0005-0000-0000-000055050000}"/>
    <cellStyle name="40% - Accent3 3 2 3 5" xfId="2540" xr:uid="{00000000-0005-0000-0000-000056050000}"/>
    <cellStyle name="40% - Accent3 3 2 4" xfId="1312" xr:uid="{00000000-0005-0000-0000-000057050000}"/>
    <cellStyle name="40% - Accent3 3 2 4 2" xfId="4388" xr:uid="{00000000-0005-0000-0000-000058050000}"/>
    <cellStyle name="40% - Accent3 3 2 5" xfId="3475" xr:uid="{00000000-0005-0000-0000-000059050000}"/>
    <cellStyle name="40% - Accent3 3 2 6" xfId="2774" xr:uid="{00000000-0005-0000-0000-00005A050000}"/>
    <cellStyle name="40% - Accent3 3 2 7" xfId="2073" xr:uid="{00000000-0005-0000-0000-00005B050000}"/>
    <cellStyle name="40% - Accent3 3 3" xfId="539" xr:uid="{00000000-0005-0000-0000-00005C050000}"/>
    <cellStyle name="40% - Accent3 3 3 2" xfId="1002" xr:uid="{00000000-0005-0000-0000-00005D050000}"/>
    <cellStyle name="40% - Accent3 3 3 2 2" xfId="4081" xr:uid="{00000000-0005-0000-0000-00005E050000}"/>
    <cellStyle name="40% - Accent3 3 3 3" xfId="1477" xr:uid="{00000000-0005-0000-0000-00005F050000}"/>
    <cellStyle name="40% - Accent3 3 3 3 2" xfId="4543" xr:uid="{00000000-0005-0000-0000-000060050000}"/>
    <cellStyle name="40% - Accent3 3 3 4" xfId="3626" xr:uid="{00000000-0005-0000-0000-000061050000}"/>
    <cellStyle name="40% - Accent3 3 3 5" xfId="2929" xr:uid="{00000000-0005-0000-0000-000062050000}"/>
    <cellStyle name="40% - Accent3 3 3 6" xfId="2230" xr:uid="{00000000-0005-0000-0000-000063050000}"/>
    <cellStyle name="40% - Accent3 3 4" xfId="771" xr:uid="{00000000-0005-0000-0000-000064050000}"/>
    <cellStyle name="40% - Accent3 3 4 2" xfId="1712" xr:uid="{00000000-0005-0000-0000-000065050000}"/>
    <cellStyle name="40% - Accent3 3 4 2 2" xfId="4774" xr:uid="{00000000-0005-0000-0000-000066050000}"/>
    <cellStyle name="40% - Accent3 3 4 3" xfId="3853" xr:uid="{00000000-0005-0000-0000-000067050000}"/>
    <cellStyle name="40% - Accent3 3 4 4" xfId="3160" xr:uid="{00000000-0005-0000-0000-000068050000}"/>
    <cellStyle name="40% - Accent3 3 4 5" xfId="2461" xr:uid="{00000000-0005-0000-0000-000069050000}"/>
    <cellStyle name="40% - Accent3 3 5" xfId="1232" xr:uid="{00000000-0005-0000-0000-00006A050000}"/>
    <cellStyle name="40% - Accent3 3 5 2" xfId="4308" xr:uid="{00000000-0005-0000-0000-00006B050000}"/>
    <cellStyle name="40% - Accent3 3 6" xfId="3395" xr:uid="{00000000-0005-0000-0000-00006C050000}"/>
    <cellStyle name="40% - Accent3 3 7" xfId="2694" xr:uid="{00000000-0005-0000-0000-00006D050000}"/>
    <cellStyle name="40% - Accent3 3 8" xfId="1989" xr:uid="{00000000-0005-0000-0000-00006E050000}"/>
    <cellStyle name="40% - Accent3 3 9" xfId="5333" xr:uid="{351176E3-7C90-4510-BC42-456FCE86C05E}"/>
    <cellStyle name="40% - Accent3 4" xfId="212" xr:uid="{00000000-0005-0000-0000-00006F050000}"/>
    <cellStyle name="40% - Accent3 4 2" xfId="213" xr:uid="{00000000-0005-0000-0000-000070050000}"/>
    <cellStyle name="40% - Accent3 4 2 2" xfId="620" xr:uid="{00000000-0005-0000-0000-000071050000}"/>
    <cellStyle name="40% - Accent3 4 2 2 2" xfId="1083" xr:uid="{00000000-0005-0000-0000-000072050000}"/>
    <cellStyle name="40% - Accent3 4 2 2 2 2" xfId="4162" xr:uid="{00000000-0005-0000-0000-000073050000}"/>
    <cellStyle name="40% - Accent3 4 2 2 3" xfId="1558" xr:uid="{00000000-0005-0000-0000-000074050000}"/>
    <cellStyle name="40% - Accent3 4 2 2 3 2" xfId="4624" xr:uid="{00000000-0005-0000-0000-000075050000}"/>
    <cellStyle name="40% - Accent3 4 2 2 4" xfId="3707" xr:uid="{00000000-0005-0000-0000-000076050000}"/>
    <cellStyle name="40% - Accent3 4 2 2 5" xfId="3010" xr:uid="{00000000-0005-0000-0000-000077050000}"/>
    <cellStyle name="40% - Accent3 4 2 2 6" xfId="2311" xr:uid="{00000000-0005-0000-0000-000078050000}"/>
    <cellStyle name="40% - Accent3 4 2 3" xfId="855" xr:uid="{00000000-0005-0000-0000-000079050000}"/>
    <cellStyle name="40% - Accent3 4 2 3 2" xfId="1796" xr:uid="{00000000-0005-0000-0000-00007A050000}"/>
    <cellStyle name="40% - Accent3 4 2 3 2 2" xfId="4858" xr:uid="{00000000-0005-0000-0000-00007B050000}"/>
    <cellStyle name="40% - Accent3 4 2 3 3" xfId="3935" xr:uid="{00000000-0005-0000-0000-00007C050000}"/>
    <cellStyle name="40% - Accent3 4 2 3 4" xfId="3242" xr:uid="{00000000-0005-0000-0000-00007D050000}"/>
    <cellStyle name="40% - Accent3 4 2 3 5" xfId="2542" xr:uid="{00000000-0005-0000-0000-00007E050000}"/>
    <cellStyle name="40% - Accent3 4 2 4" xfId="1314" xr:uid="{00000000-0005-0000-0000-00007F050000}"/>
    <cellStyle name="40% - Accent3 4 2 4 2" xfId="4390" xr:uid="{00000000-0005-0000-0000-000080050000}"/>
    <cellStyle name="40% - Accent3 4 2 5" xfId="3477" xr:uid="{00000000-0005-0000-0000-000081050000}"/>
    <cellStyle name="40% - Accent3 4 2 6" xfId="2776" xr:uid="{00000000-0005-0000-0000-000082050000}"/>
    <cellStyle name="40% - Accent3 4 2 7" xfId="2075" xr:uid="{00000000-0005-0000-0000-000083050000}"/>
    <cellStyle name="40% - Accent3 4 3" xfId="619" xr:uid="{00000000-0005-0000-0000-000084050000}"/>
    <cellStyle name="40% - Accent3 4 3 2" xfId="1082" xr:uid="{00000000-0005-0000-0000-000085050000}"/>
    <cellStyle name="40% - Accent3 4 3 2 2" xfId="4161" xr:uid="{00000000-0005-0000-0000-000086050000}"/>
    <cellStyle name="40% - Accent3 4 3 3" xfId="1557" xr:uid="{00000000-0005-0000-0000-000087050000}"/>
    <cellStyle name="40% - Accent3 4 3 3 2" xfId="4623" xr:uid="{00000000-0005-0000-0000-000088050000}"/>
    <cellStyle name="40% - Accent3 4 3 4" xfId="3706" xr:uid="{00000000-0005-0000-0000-000089050000}"/>
    <cellStyle name="40% - Accent3 4 3 5" xfId="3009" xr:uid="{00000000-0005-0000-0000-00008A050000}"/>
    <cellStyle name="40% - Accent3 4 3 6" xfId="2310" xr:uid="{00000000-0005-0000-0000-00008B050000}"/>
    <cellStyle name="40% - Accent3 4 4" xfId="854" xr:uid="{00000000-0005-0000-0000-00008C050000}"/>
    <cellStyle name="40% - Accent3 4 4 2" xfId="1795" xr:uid="{00000000-0005-0000-0000-00008D050000}"/>
    <cellStyle name="40% - Accent3 4 4 2 2" xfId="4857" xr:uid="{00000000-0005-0000-0000-00008E050000}"/>
    <cellStyle name="40% - Accent3 4 4 3" xfId="3934" xr:uid="{00000000-0005-0000-0000-00008F050000}"/>
    <cellStyle name="40% - Accent3 4 4 4" xfId="3241" xr:uid="{00000000-0005-0000-0000-000090050000}"/>
    <cellStyle name="40% - Accent3 4 4 5" xfId="2541" xr:uid="{00000000-0005-0000-0000-000091050000}"/>
    <cellStyle name="40% - Accent3 4 5" xfId="1313" xr:uid="{00000000-0005-0000-0000-000092050000}"/>
    <cellStyle name="40% - Accent3 4 5 2" xfId="4389" xr:uid="{00000000-0005-0000-0000-000093050000}"/>
    <cellStyle name="40% - Accent3 4 6" xfId="3476" xr:uid="{00000000-0005-0000-0000-000094050000}"/>
    <cellStyle name="40% - Accent3 4 7" xfId="2775" xr:uid="{00000000-0005-0000-0000-000095050000}"/>
    <cellStyle name="40% - Accent3 4 8" xfId="2074" xr:uid="{00000000-0005-0000-0000-000096050000}"/>
    <cellStyle name="40% - Accent4" xfId="5253" builtinId="43" customBuiltin="1"/>
    <cellStyle name="40% - Accent4 2" xfId="33" xr:uid="{00000000-0005-0000-0000-000097050000}"/>
    <cellStyle name="40% - Accent4 2 10" xfId="5272" xr:uid="{7306F26C-FDDD-4F81-8281-549D6CA6763F}"/>
    <cellStyle name="40% - Accent4 2 2" xfId="214" xr:uid="{00000000-0005-0000-0000-000098050000}"/>
    <cellStyle name="40% - Accent4 2 2 2" xfId="215" xr:uid="{00000000-0005-0000-0000-000099050000}"/>
    <cellStyle name="40% - Accent4 2 2 2 2" xfId="622" xr:uid="{00000000-0005-0000-0000-00009A050000}"/>
    <cellStyle name="40% - Accent4 2 2 2 2 2" xfId="1085" xr:uid="{00000000-0005-0000-0000-00009B050000}"/>
    <cellStyle name="40% - Accent4 2 2 2 2 2 2" xfId="4164" xr:uid="{00000000-0005-0000-0000-00009C050000}"/>
    <cellStyle name="40% - Accent4 2 2 2 2 3" xfId="1560" xr:uid="{00000000-0005-0000-0000-00009D050000}"/>
    <cellStyle name="40% - Accent4 2 2 2 2 3 2" xfId="4626" xr:uid="{00000000-0005-0000-0000-00009E050000}"/>
    <cellStyle name="40% - Accent4 2 2 2 2 4" xfId="3709" xr:uid="{00000000-0005-0000-0000-00009F050000}"/>
    <cellStyle name="40% - Accent4 2 2 2 2 5" xfId="3012" xr:uid="{00000000-0005-0000-0000-0000A0050000}"/>
    <cellStyle name="40% - Accent4 2 2 2 2 6" xfId="2313" xr:uid="{00000000-0005-0000-0000-0000A1050000}"/>
    <cellStyle name="40% - Accent4 2 2 2 3" xfId="857" xr:uid="{00000000-0005-0000-0000-0000A2050000}"/>
    <cellStyle name="40% - Accent4 2 2 2 3 2" xfId="1798" xr:uid="{00000000-0005-0000-0000-0000A3050000}"/>
    <cellStyle name="40% - Accent4 2 2 2 3 2 2" xfId="4860" xr:uid="{00000000-0005-0000-0000-0000A4050000}"/>
    <cellStyle name="40% - Accent4 2 2 2 3 3" xfId="3937" xr:uid="{00000000-0005-0000-0000-0000A5050000}"/>
    <cellStyle name="40% - Accent4 2 2 2 3 4" xfId="3244" xr:uid="{00000000-0005-0000-0000-0000A6050000}"/>
    <cellStyle name="40% - Accent4 2 2 2 3 5" xfId="2544" xr:uid="{00000000-0005-0000-0000-0000A7050000}"/>
    <cellStyle name="40% - Accent4 2 2 2 4" xfId="1316" xr:uid="{00000000-0005-0000-0000-0000A8050000}"/>
    <cellStyle name="40% - Accent4 2 2 2 4 2" xfId="4392" xr:uid="{00000000-0005-0000-0000-0000A9050000}"/>
    <cellStyle name="40% - Accent4 2 2 2 5" xfId="3479" xr:uid="{00000000-0005-0000-0000-0000AA050000}"/>
    <cellStyle name="40% - Accent4 2 2 2 6" xfId="2778" xr:uid="{00000000-0005-0000-0000-0000AB050000}"/>
    <cellStyle name="40% - Accent4 2 2 2 7" xfId="2077" xr:uid="{00000000-0005-0000-0000-0000AC050000}"/>
    <cellStyle name="40% - Accent4 2 2 3" xfId="621" xr:uid="{00000000-0005-0000-0000-0000AD050000}"/>
    <cellStyle name="40% - Accent4 2 2 3 2" xfId="1084" xr:uid="{00000000-0005-0000-0000-0000AE050000}"/>
    <cellStyle name="40% - Accent4 2 2 3 2 2" xfId="4163" xr:uid="{00000000-0005-0000-0000-0000AF050000}"/>
    <cellStyle name="40% - Accent4 2 2 3 3" xfId="1559" xr:uid="{00000000-0005-0000-0000-0000B0050000}"/>
    <cellStyle name="40% - Accent4 2 2 3 3 2" xfId="4625" xr:uid="{00000000-0005-0000-0000-0000B1050000}"/>
    <cellStyle name="40% - Accent4 2 2 3 4" xfId="3708" xr:uid="{00000000-0005-0000-0000-0000B2050000}"/>
    <cellStyle name="40% - Accent4 2 2 3 5" xfId="3011" xr:uid="{00000000-0005-0000-0000-0000B3050000}"/>
    <cellStyle name="40% - Accent4 2 2 3 6" xfId="2312" xr:uid="{00000000-0005-0000-0000-0000B4050000}"/>
    <cellStyle name="40% - Accent4 2 2 4" xfId="856" xr:uid="{00000000-0005-0000-0000-0000B5050000}"/>
    <cellStyle name="40% - Accent4 2 2 4 2" xfId="1797" xr:uid="{00000000-0005-0000-0000-0000B6050000}"/>
    <cellStyle name="40% - Accent4 2 2 4 2 2" xfId="4859" xr:uid="{00000000-0005-0000-0000-0000B7050000}"/>
    <cellStyle name="40% - Accent4 2 2 4 3" xfId="3936" xr:uid="{00000000-0005-0000-0000-0000B8050000}"/>
    <cellStyle name="40% - Accent4 2 2 4 4" xfId="3243" xr:uid="{00000000-0005-0000-0000-0000B9050000}"/>
    <cellStyle name="40% - Accent4 2 2 4 5" xfId="2543" xr:uid="{00000000-0005-0000-0000-0000BA050000}"/>
    <cellStyle name="40% - Accent4 2 2 5" xfId="1315" xr:uid="{00000000-0005-0000-0000-0000BB050000}"/>
    <cellStyle name="40% - Accent4 2 2 5 2" xfId="4391" xr:uid="{00000000-0005-0000-0000-0000BC050000}"/>
    <cellStyle name="40% - Accent4 2 2 6" xfId="3478" xr:uid="{00000000-0005-0000-0000-0000BD050000}"/>
    <cellStyle name="40% - Accent4 2 2 7" xfId="2777" xr:uid="{00000000-0005-0000-0000-0000BE050000}"/>
    <cellStyle name="40% - Accent4 2 2 8" xfId="2076" xr:uid="{00000000-0005-0000-0000-0000BF050000}"/>
    <cellStyle name="40% - Accent4 2 2 9" xfId="5336" xr:uid="{0A0B9D57-FD0B-45F8-B948-064DB57D6365}"/>
    <cellStyle name="40% - Accent4 2 3" xfId="216" xr:uid="{00000000-0005-0000-0000-0000C0050000}"/>
    <cellStyle name="40% - Accent4 2 3 2" xfId="623" xr:uid="{00000000-0005-0000-0000-0000C1050000}"/>
    <cellStyle name="40% - Accent4 2 3 2 2" xfId="1086" xr:uid="{00000000-0005-0000-0000-0000C2050000}"/>
    <cellStyle name="40% - Accent4 2 3 2 2 2" xfId="4165" xr:uid="{00000000-0005-0000-0000-0000C3050000}"/>
    <cellStyle name="40% - Accent4 2 3 2 3" xfId="1561" xr:uid="{00000000-0005-0000-0000-0000C4050000}"/>
    <cellStyle name="40% - Accent4 2 3 2 3 2" xfId="4627" xr:uid="{00000000-0005-0000-0000-0000C5050000}"/>
    <cellStyle name="40% - Accent4 2 3 2 4" xfId="3710" xr:uid="{00000000-0005-0000-0000-0000C6050000}"/>
    <cellStyle name="40% - Accent4 2 3 2 5" xfId="3013" xr:uid="{00000000-0005-0000-0000-0000C7050000}"/>
    <cellStyle name="40% - Accent4 2 3 2 6" xfId="2314" xr:uid="{00000000-0005-0000-0000-0000C8050000}"/>
    <cellStyle name="40% - Accent4 2 3 3" xfId="858" xr:uid="{00000000-0005-0000-0000-0000C9050000}"/>
    <cellStyle name="40% - Accent4 2 3 3 2" xfId="1799" xr:uid="{00000000-0005-0000-0000-0000CA050000}"/>
    <cellStyle name="40% - Accent4 2 3 3 2 2" xfId="4861" xr:uid="{00000000-0005-0000-0000-0000CB050000}"/>
    <cellStyle name="40% - Accent4 2 3 3 3" xfId="3938" xr:uid="{00000000-0005-0000-0000-0000CC050000}"/>
    <cellStyle name="40% - Accent4 2 3 3 4" xfId="3245" xr:uid="{00000000-0005-0000-0000-0000CD050000}"/>
    <cellStyle name="40% - Accent4 2 3 3 5" xfId="2545" xr:uid="{00000000-0005-0000-0000-0000CE050000}"/>
    <cellStyle name="40% - Accent4 2 3 4" xfId="1317" xr:uid="{00000000-0005-0000-0000-0000CF050000}"/>
    <cellStyle name="40% - Accent4 2 3 4 2" xfId="4393" xr:uid="{00000000-0005-0000-0000-0000D0050000}"/>
    <cellStyle name="40% - Accent4 2 3 5" xfId="3480" xr:uid="{00000000-0005-0000-0000-0000D1050000}"/>
    <cellStyle name="40% - Accent4 2 3 6" xfId="2779" xr:uid="{00000000-0005-0000-0000-0000D2050000}"/>
    <cellStyle name="40% - Accent4 2 3 7" xfId="2078" xr:uid="{00000000-0005-0000-0000-0000D3050000}"/>
    <cellStyle name="40% - Accent4 2 3 8" xfId="5313" xr:uid="{2415BA39-7A0E-480C-BFE5-241789F9030A}"/>
    <cellStyle name="40% - Accent4 2 4" xfId="542" xr:uid="{00000000-0005-0000-0000-0000D4050000}"/>
    <cellStyle name="40% - Accent4 2 4 2" xfId="1005" xr:uid="{00000000-0005-0000-0000-0000D5050000}"/>
    <cellStyle name="40% - Accent4 2 4 2 2" xfId="4084" xr:uid="{00000000-0005-0000-0000-0000D6050000}"/>
    <cellStyle name="40% - Accent4 2 4 3" xfId="1480" xr:uid="{00000000-0005-0000-0000-0000D7050000}"/>
    <cellStyle name="40% - Accent4 2 4 3 2" xfId="4546" xr:uid="{00000000-0005-0000-0000-0000D8050000}"/>
    <cellStyle name="40% - Accent4 2 4 4" xfId="3629" xr:uid="{00000000-0005-0000-0000-0000D9050000}"/>
    <cellStyle name="40% - Accent4 2 4 5" xfId="2932" xr:uid="{00000000-0005-0000-0000-0000DA050000}"/>
    <cellStyle name="40% - Accent4 2 4 6" xfId="2233" xr:uid="{00000000-0005-0000-0000-0000DB050000}"/>
    <cellStyle name="40% - Accent4 2 5" xfId="774" xr:uid="{00000000-0005-0000-0000-0000DC050000}"/>
    <cellStyle name="40% - Accent4 2 5 2" xfId="1715" xr:uid="{00000000-0005-0000-0000-0000DD050000}"/>
    <cellStyle name="40% - Accent4 2 5 2 2" xfId="4777" xr:uid="{00000000-0005-0000-0000-0000DE050000}"/>
    <cellStyle name="40% - Accent4 2 5 3" xfId="3856" xr:uid="{00000000-0005-0000-0000-0000DF050000}"/>
    <cellStyle name="40% - Accent4 2 5 4" xfId="3163" xr:uid="{00000000-0005-0000-0000-0000E0050000}"/>
    <cellStyle name="40% - Accent4 2 5 5" xfId="2464" xr:uid="{00000000-0005-0000-0000-0000E1050000}"/>
    <cellStyle name="40% - Accent4 2 6" xfId="1235" xr:uid="{00000000-0005-0000-0000-0000E2050000}"/>
    <cellStyle name="40% - Accent4 2 6 2" xfId="4311" xr:uid="{00000000-0005-0000-0000-0000E3050000}"/>
    <cellStyle name="40% - Accent4 2 7" xfId="3398" xr:uid="{00000000-0005-0000-0000-0000E4050000}"/>
    <cellStyle name="40% - Accent4 2 8" xfId="2697" xr:uid="{00000000-0005-0000-0000-0000E5050000}"/>
    <cellStyle name="40% - Accent4 2 9" xfId="1992" xr:uid="{00000000-0005-0000-0000-0000E6050000}"/>
    <cellStyle name="40% - Accent4 3" xfId="32" xr:uid="{00000000-0005-0000-0000-0000E7050000}"/>
    <cellStyle name="40% - Accent4 3 2" xfId="217" xr:uid="{00000000-0005-0000-0000-0000E8050000}"/>
    <cellStyle name="40% - Accent4 3 2 2" xfId="624" xr:uid="{00000000-0005-0000-0000-0000E9050000}"/>
    <cellStyle name="40% - Accent4 3 2 2 2" xfId="1087" xr:uid="{00000000-0005-0000-0000-0000EA050000}"/>
    <cellStyle name="40% - Accent4 3 2 2 2 2" xfId="4166" xr:uid="{00000000-0005-0000-0000-0000EB050000}"/>
    <cellStyle name="40% - Accent4 3 2 2 3" xfId="1562" xr:uid="{00000000-0005-0000-0000-0000EC050000}"/>
    <cellStyle name="40% - Accent4 3 2 2 3 2" xfId="4628" xr:uid="{00000000-0005-0000-0000-0000ED050000}"/>
    <cellStyle name="40% - Accent4 3 2 2 4" xfId="3711" xr:uid="{00000000-0005-0000-0000-0000EE050000}"/>
    <cellStyle name="40% - Accent4 3 2 2 5" xfId="3014" xr:uid="{00000000-0005-0000-0000-0000EF050000}"/>
    <cellStyle name="40% - Accent4 3 2 2 6" xfId="2315" xr:uid="{00000000-0005-0000-0000-0000F0050000}"/>
    <cellStyle name="40% - Accent4 3 2 3" xfId="859" xr:uid="{00000000-0005-0000-0000-0000F1050000}"/>
    <cellStyle name="40% - Accent4 3 2 3 2" xfId="1800" xr:uid="{00000000-0005-0000-0000-0000F2050000}"/>
    <cellStyle name="40% - Accent4 3 2 3 2 2" xfId="4862" xr:uid="{00000000-0005-0000-0000-0000F3050000}"/>
    <cellStyle name="40% - Accent4 3 2 3 3" xfId="3939" xr:uid="{00000000-0005-0000-0000-0000F4050000}"/>
    <cellStyle name="40% - Accent4 3 2 3 4" xfId="3246" xr:uid="{00000000-0005-0000-0000-0000F5050000}"/>
    <cellStyle name="40% - Accent4 3 2 3 5" xfId="2546" xr:uid="{00000000-0005-0000-0000-0000F6050000}"/>
    <cellStyle name="40% - Accent4 3 2 4" xfId="1318" xr:uid="{00000000-0005-0000-0000-0000F7050000}"/>
    <cellStyle name="40% - Accent4 3 2 4 2" xfId="4394" xr:uid="{00000000-0005-0000-0000-0000F8050000}"/>
    <cellStyle name="40% - Accent4 3 2 5" xfId="3481" xr:uid="{00000000-0005-0000-0000-0000F9050000}"/>
    <cellStyle name="40% - Accent4 3 2 6" xfId="2780" xr:uid="{00000000-0005-0000-0000-0000FA050000}"/>
    <cellStyle name="40% - Accent4 3 2 7" xfId="2079" xr:uid="{00000000-0005-0000-0000-0000FB050000}"/>
    <cellStyle name="40% - Accent4 3 3" xfId="541" xr:uid="{00000000-0005-0000-0000-0000FC050000}"/>
    <cellStyle name="40% - Accent4 3 3 2" xfId="1004" xr:uid="{00000000-0005-0000-0000-0000FD050000}"/>
    <cellStyle name="40% - Accent4 3 3 2 2" xfId="4083" xr:uid="{00000000-0005-0000-0000-0000FE050000}"/>
    <cellStyle name="40% - Accent4 3 3 3" xfId="1479" xr:uid="{00000000-0005-0000-0000-0000FF050000}"/>
    <cellStyle name="40% - Accent4 3 3 3 2" xfId="4545" xr:uid="{00000000-0005-0000-0000-000000060000}"/>
    <cellStyle name="40% - Accent4 3 3 4" xfId="3628" xr:uid="{00000000-0005-0000-0000-000001060000}"/>
    <cellStyle name="40% - Accent4 3 3 5" xfId="2931" xr:uid="{00000000-0005-0000-0000-000002060000}"/>
    <cellStyle name="40% - Accent4 3 3 6" xfId="2232" xr:uid="{00000000-0005-0000-0000-000003060000}"/>
    <cellStyle name="40% - Accent4 3 4" xfId="773" xr:uid="{00000000-0005-0000-0000-000004060000}"/>
    <cellStyle name="40% - Accent4 3 4 2" xfId="1714" xr:uid="{00000000-0005-0000-0000-000005060000}"/>
    <cellStyle name="40% - Accent4 3 4 2 2" xfId="4776" xr:uid="{00000000-0005-0000-0000-000006060000}"/>
    <cellStyle name="40% - Accent4 3 4 3" xfId="3855" xr:uid="{00000000-0005-0000-0000-000007060000}"/>
    <cellStyle name="40% - Accent4 3 4 4" xfId="3162" xr:uid="{00000000-0005-0000-0000-000008060000}"/>
    <cellStyle name="40% - Accent4 3 4 5" xfId="2463" xr:uid="{00000000-0005-0000-0000-000009060000}"/>
    <cellStyle name="40% - Accent4 3 5" xfId="1234" xr:uid="{00000000-0005-0000-0000-00000A060000}"/>
    <cellStyle name="40% - Accent4 3 5 2" xfId="4310" xr:uid="{00000000-0005-0000-0000-00000B060000}"/>
    <cellStyle name="40% - Accent4 3 6" xfId="3397" xr:uid="{00000000-0005-0000-0000-00000C060000}"/>
    <cellStyle name="40% - Accent4 3 7" xfId="2696" xr:uid="{00000000-0005-0000-0000-00000D060000}"/>
    <cellStyle name="40% - Accent4 3 8" xfId="1991" xr:uid="{00000000-0005-0000-0000-00000E060000}"/>
    <cellStyle name="40% - Accent4 3 9" xfId="5335" xr:uid="{703CA031-7DD9-4E17-B40A-9C5A20F18179}"/>
    <cellStyle name="40% - Accent4 4" xfId="218" xr:uid="{00000000-0005-0000-0000-00000F060000}"/>
    <cellStyle name="40% - Accent4 4 2" xfId="219" xr:uid="{00000000-0005-0000-0000-000010060000}"/>
    <cellStyle name="40% - Accent4 4 2 2" xfId="626" xr:uid="{00000000-0005-0000-0000-000011060000}"/>
    <cellStyle name="40% - Accent4 4 2 2 2" xfId="1089" xr:uid="{00000000-0005-0000-0000-000012060000}"/>
    <cellStyle name="40% - Accent4 4 2 2 2 2" xfId="4168" xr:uid="{00000000-0005-0000-0000-000013060000}"/>
    <cellStyle name="40% - Accent4 4 2 2 3" xfId="1564" xr:uid="{00000000-0005-0000-0000-000014060000}"/>
    <cellStyle name="40% - Accent4 4 2 2 3 2" xfId="4630" xr:uid="{00000000-0005-0000-0000-000015060000}"/>
    <cellStyle name="40% - Accent4 4 2 2 4" xfId="3713" xr:uid="{00000000-0005-0000-0000-000016060000}"/>
    <cellStyle name="40% - Accent4 4 2 2 5" xfId="3016" xr:uid="{00000000-0005-0000-0000-000017060000}"/>
    <cellStyle name="40% - Accent4 4 2 2 6" xfId="2317" xr:uid="{00000000-0005-0000-0000-000018060000}"/>
    <cellStyle name="40% - Accent4 4 2 3" xfId="861" xr:uid="{00000000-0005-0000-0000-000019060000}"/>
    <cellStyle name="40% - Accent4 4 2 3 2" xfId="1802" xr:uid="{00000000-0005-0000-0000-00001A060000}"/>
    <cellStyle name="40% - Accent4 4 2 3 2 2" xfId="4864" xr:uid="{00000000-0005-0000-0000-00001B060000}"/>
    <cellStyle name="40% - Accent4 4 2 3 3" xfId="3941" xr:uid="{00000000-0005-0000-0000-00001C060000}"/>
    <cellStyle name="40% - Accent4 4 2 3 4" xfId="3248" xr:uid="{00000000-0005-0000-0000-00001D060000}"/>
    <cellStyle name="40% - Accent4 4 2 3 5" xfId="2548" xr:uid="{00000000-0005-0000-0000-00001E060000}"/>
    <cellStyle name="40% - Accent4 4 2 4" xfId="1320" xr:uid="{00000000-0005-0000-0000-00001F060000}"/>
    <cellStyle name="40% - Accent4 4 2 4 2" xfId="4396" xr:uid="{00000000-0005-0000-0000-000020060000}"/>
    <cellStyle name="40% - Accent4 4 2 5" xfId="3483" xr:uid="{00000000-0005-0000-0000-000021060000}"/>
    <cellStyle name="40% - Accent4 4 2 6" xfId="2782" xr:uid="{00000000-0005-0000-0000-000022060000}"/>
    <cellStyle name="40% - Accent4 4 2 7" xfId="2081" xr:uid="{00000000-0005-0000-0000-000023060000}"/>
    <cellStyle name="40% - Accent4 4 3" xfId="625" xr:uid="{00000000-0005-0000-0000-000024060000}"/>
    <cellStyle name="40% - Accent4 4 3 2" xfId="1088" xr:uid="{00000000-0005-0000-0000-000025060000}"/>
    <cellStyle name="40% - Accent4 4 3 2 2" xfId="4167" xr:uid="{00000000-0005-0000-0000-000026060000}"/>
    <cellStyle name="40% - Accent4 4 3 3" xfId="1563" xr:uid="{00000000-0005-0000-0000-000027060000}"/>
    <cellStyle name="40% - Accent4 4 3 3 2" xfId="4629" xr:uid="{00000000-0005-0000-0000-000028060000}"/>
    <cellStyle name="40% - Accent4 4 3 4" xfId="3712" xr:uid="{00000000-0005-0000-0000-000029060000}"/>
    <cellStyle name="40% - Accent4 4 3 5" xfId="3015" xr:uid="{00000000-0005-0000-0000-00002A060000}"/>
    <cellStyle name="40% - Accent4 4 3 6" xfId="2316" xr:uid="{00000000-0005-0000-0000-00002B060000}"/>
    <cellStyle name="40% - Accent4 4 4" xfId="860" xr:uid="{00000000-0005-0000-0000-00002C060000}"/>
    <cellStyle name="40% - Accent4 4 4 2" xfId="1801" xr:uid="{00000000-0005-0000-0000-00002D060000}"/>
    <cellStyle name="40% - Accent4 4 4 2 2" xfId="4863" xr:uid="{00000000-0005-0000-0000-00002E060000}"/>
    <cellStyle name="40% - Accent4 4 4 3" xfId="3940" xr:uid="{00000000-0005-0000-0000-00002F060000}"/>
    <cellStyle name="40% - Accent4 4 4 4" xfId="3247" xr:uid="{00000000-0005-0000-0000-000030060000}"/>
    <cellStyle name="40% - Accent4 4 4 5" xfId="2547" xr:uid="{00000000-0005-0000-0000-000031060000}"/>
    <cellStyle name="40% - Accent4 4 5" xfId="1319" xr:uid="{00000000-0005-0000-0000-000032060000}"/>
    <cellStyle name="40% - Accent4 4 5 2" xfId="4395" xr:uid="{00000000-0005-0000-0000-000033060000}"/>
    <cellStyle name="40% - Accent4 4 6" xfId="3482" xr:uid="{00000000-0005-0000-0000-000034060000}"/>
    <cellStyle name="40% - Accent4 4 7" xfId="2781" xr:uid="{00000000-0005-0000-0000-000035060000}"/>
    <cellStyle name="40% - Accent4 4 8" xfId="2080" xr:uid="{00000000-0005-0000-0000-000036060000}"/>
    <cellStyle name="40% - Accent5" xfId="5256" builtinId="47" customBuiltin="1"/>
    <cellStyle name="40% - Accent5 2" xfId="35" xr:uid="{00000000-0005-0000-0000-000037060000}"/>
    <cellStyle name="40% - Accent5 2 10" xfId="5273" xr:uid="{1802D549-6B62-4658-BD66-0DCEDA0A6DB6}"/>
    <cellStyle name="40% - Accent5 2 2" xfId="220" xr:uid="{00000000-0005-0000-0000-000038060000}"/>
    <cellStyle name="40% - Accent5 2 2 2" xfId="221" xr:uid="{00000000-0005-0000-0000-000039060000}"/>
    <cellStyle name="40% - Accent5 2 2 2 2" xfId="628" xr:uid="{00000000-0005-0000-0000-00003A060000}"/>
    <cellStyle name="40% - Accent5 2 2 2 2 2" xfId="1091" xr:uid="{00000000-0005-0000-0000-00003B060000}"/>
    <cellStyle name="40% - Accent5 2 2 2 2 2 2" xfId="4170" xr:uid="{00000000-0005-0000-0000-00003C060000}"/>
    <cellStyle name="40% - Accent5 2 2 2 2 3" xfId="1566" xr:uid="{00000000-0005-0000-0000-00003D060000}"/>
    <cellStyle name="40% - Accent5 2 2 2 2 3 2" xfId="4632" xr:uid="{00000000-0005-0000-0000-00003E060000}"/>
    <cellStyle name="40% - Accent5 2 2 2 2 4" xfId="3715" xr:uid="{00000000-0005-0000-0000-00003F060000}"/>
    <cellStyle name="40% - Accent5 2 2 2 2 5" xfId="3018" xr:uid="{00000000-0005-0000-0000-000040060000}"/>
    <cellStyle name="40% - Accent5 2 2 2 2 6" xfId="2319" xr:uid="{00000000-0005-0000-0000-000041060000}"/>
    <cellStyle name="40% - Accent5 2 2 2 3" xfId="863" xr:uid="{00000000-0005-0000-0000-000042060000}"/>
    <cellStyle name="40% - Accent5 2 2 2 3 2" xfId="1804" xr:uid="{00000000-0005-0000-0000-000043060000}"/>
    <cellStyle name="40% - Accent5 2 2 2 3 2 2" xfId="4866" xr:uid="{00000000-0005-0000-0000-000044060000}"/>
    <cellStyle name="40% - Accent5 2 2 2 3 3" xfId="3943" xr:uid="{00000000-0005-0000-0000-000045060000}"/>
    <cellStyle name="40% - Accent5 2 2 2 3 4" xfId="3250" xr:uid="{00000000-0005-0000-0000-000046060000}"/>
    <cellStyle name="40% - Accent5 2 2 2 3 5" xfId="2550" xr:uid="{00000000-0005-0000-0000-000047060000}"/>
    <cellStyle name="40% - Accent5 2 2 2 4" xfId="1322" xr:uid="{00000000-0005-0000-0000-000048060000}"/>
    <cellStyle name="40% - Accent5 2 2 2 4 2" xfId="4398" xr:uid="{00000000-0005-0000-0000-000049060000}"/>
    <cellStyle name="40% - Accent5 2 2 2 5" xfId="3485" xr:uid="{00000000-0005-0000-0000-00004A060000}"/>
    <cellStyle name="40% - Accent5 2 2 2 6" xfId="2784" xr:uid="{00000000-0005-0000-0000-00004B060000}"/>
    <cellStyle name="40% - Accent5 2 2 2 7" xfId="2083" xr:uid="{00000000-0005-0000-0000-00004C060000}"/>
    <cellStyle name="40% - Accent5 2 2 3" xfId="627" xr:uid="{00000000-0005-0000-0000-00004D060000}"/>
    <cellStyle name="40% - Accent5 2 2 3 2" xfId="1090" xr:uid="{00000000-0005-0000-0000-00004E060000}"/>
    <cellStyle name="40% - Accent5 2 2 3 2 2" xfId="4169" xr:uid="{00000000-0005-0000-0000-00004F060000}"/>
    <cellStyle name="40% - Accent5 2 2 3 3" xfId="1565" xr:uid="{00000000-0005-0000-0000-000050060000}"/>
    <cellStyle name="40% - Accent5 2 2 3 3 2" xfId="4631" xr:uid="{00000000-0005-0000-0000-000051060000}"/>
    <cellStyle name="40% - Accent5 2 2 3 4" xfId="3714" xr:uid="{00000000-0005-0000-0000-000052060000}"/>
    <cellStyle name="40% - Accent5 2 2 3 5" xfId="3017" xr:uid="{00000000-0005-0000-0000-000053060000}"/>
    <cellStyle name="40% - Accent5 2 2 3 6" xfId="2318" xr:uid="{00000000-0005-0000-0000-000054060000}"/>
    <cellStyle name="40% - Accent5 2 2 4" xfId="862" xr:uid="{00000000-0005-0000-0000-000055060000}"/>
    <cellStyle name="40% - Accent5 2 2 4 2" xfId="1803" xr:uid="{00000000-0005-0000-0000-000056060000}"/>
    <cellStyle name="40% - Accent5 2 2 4 2 2" xfId="4865" xr:uid="{00000000-0005-0000-0000-000057060000}"/>
    <cellStyle name="40% - Accent5 2 2 4 3" xfId="3942" xr:uid="{00000000-0005-0000-0000-000058060000}"/>
    <cellStyle name="40% - Accent5 2 2 4 4" xfId="3249" xr:uid="{00000000-0005-0000-0000-000059060000}"/>
    <cellStyle name="40% - Accent5 2 2 4 5" xfId="2549" xr:uid="{00000000-0005-0000-0000-00005A060000}"/>
    <cellStyle name="40% - Accent5 2 2 5" xfId="1321" xr:uid="{00000000-0005-0000-0000-00005B060000}"/>
    <cellStyle name="40% - Accent5 2 2 5 2" xfId="4397" xr:uid="{00000000-0005-0000-0000-00005C060000}"/>
    <cellStyle name="40% - Accent5 2 2 6" xfId="3484" xr:uid="{00000000-0005-0000-0000-00005D060000}"/>
    <cellStyle name="40% - Accent5 2 2 7" xfId="2783" xr:uid="{00000000-0005-0000-0000-00005E060000}"/>
    <cellStyle name="40% - Accent5 2 2 8" xfId="2082" xr:uid="{00000000-0005-0000-0000-00005F060000}"/>
    <cellStyle name="40% - Accent5 2 2 9" xfId="5338" xr:uid="{6DC5E18E-3AC7-4CF2-BCA2-F94831272DFE}"/>
    <cellStyle name="40% - Accent5 2 3" xfId="222" xr:uid="{00000000-0005-0000-0000-000060060000}"/>
    <cellStyle name="40% - Accent5 2 3 2" xfId="629" xr:uid="{00000000-0005-0000-0000-000061060000}"/>
    <cellStyle name="40% - Accent5 2 3 2 2" xfId="1092" xr:uid="{00000000-0005-0000-0000-000062060000}"/>
    <cellStyle name="40% - Accent5 2 3 2 2 2" xfId="4171" xr:uid="{00000000-0005-0000-0000-000063060000}"/>
    <cellStyle name="40% - Accent5 2 3 2 3" xfId="1567" xr:uid="{00000000-0005-0000-0000-000064060000}"/>
    <cellStyle name="40% - Accent5 2 3 2 3 2" xfId="4633" xr:uid="{00000000-0005-0000-0000-000065060000}"/>
    <cellStyle name="40% - Accent5 2 3 2 4" xfId="3716" xr:uid="{00000000-0005-0000-0000-000066060000}"/>
    <cellStyle name="40% - Accent5 2 3 2 5" xfId="3019" xr:uid="{00000000-0005-0000-0000-000067060000}"/>
    <cellStyle name="40% - Accent5 2 3 2 6" xfId="2320" xr:uid="{00000000-0005-0000-0000-000068060000}"/>
    <cellStyle name="40% - Accent5 2 3 3" xfId="864" xr:uid="{00000000-0005-0000-0000-000069060000}"/>
    <cellStyle name="40% - Accent5 2 3 3 2" xfId="1805" xr:uid="{00000000-0005-0000-0000-00006A060000}"/>
    <cellStyle name="40% - Accent5 2 3 3 2 2" xfId="4867" xr:uid="{00000000-0005-0000-0000-00006B060000}"/>
    <cellStyle name="40% - Accent5 2 3 3 3" xfId="3944" xr:uid="{00000000-0005-0000-0000-00006C060000}"/>
    <cellStyle name="40% - Accent5 2 3 3 4" xfId="3251" xr:uid="{00000000-0005-0000-0000-00006D060000}"/>
    <cellStyle name="40% - Accent5 2 3 3 5" xfId="2551" xr:uid="{00000000-0005-0000-0000-00006E060000}"/>
    <cellStyle name="40% - Accent5 2 3 4" xfId="1323" xr:uid="{00000000-0005-0000-0000-00006F060000}"/>
    <cellStyle name="40% - Accent5 2 3 4 2" xfId="4399" xr:uid="{00000000-0005-0000-0000-000070060000}"/>
    <cellStyle name="40% - Accent5 2 3 5" xfId="3486" xr:uid="{00000000-0005-0000-0000-000071060000}"/>
    <cellStyle name="40% - Accent5 2 3 6" xfId="2785" xr:uid="{00000000-0005-0000-0000-000072060000}"/>
    <cellStyle name="40% - Accent5 2 3 7" xfId="2084" xr:uid="{00000000-0005-0000-0000-000073060000}"/>
    <cellStyle name="40% - Accent5 2 3 8" xfId="5314" xr:uid="{81ED8726-8FA0-4783-A2E5-E1D90DD8CF1B}"/>
    <cellStyle name="40% - Accent5 2 4" xfId="544" xr:uid="{00000000-0005-0000-0000-000074060000}"/>
    <cellStyle name="40% - Accent5 2 4 2" xfId="1007" xr:uid="{00000000-0005-0000-0000-000075060000}"/>
    <cellStyle name="40% - Accent5 2 4 2 2" xfId="4086" xr:uid="{00000000-0005-0000-0000-000076060000}"/>
    <cellStyle name="40% - Accent5 2 4 3" xfId="1482" xr:uid="{00000000-0005-0000-0000-000077060000}"/>
    <cellStyle name="40% - Accent5 2 4 3 2" xfId="4548" xr:uid="{00000000-0005-0000-0000-000078060000}"/>
    <cellStyle name="40% - Accent5 2 4 4" xfId="3631" xr:uid="{00000000-0005-0000-0000-000079060000}"/>
    <cellStyle name="40% - Accent5 2 4 5" xfId="2934" xr:uid="{00000000-0005-0000-0000-00007A060000}"/>
    <cellStyle name="40% - Accent5 2 4 6" xfId="2235" xr:uid="{00000000-0005-0000-0000-00007B060000}"/>
    <cellStyle name="40% - Accent5 2 5" xfId="776" xr:uid="{00000000-0005-0000-0000-00007C060000}"/>
    <cellStyle name="40% - Accent5 2 5 2" xfId="1717" xr:uid="{00000000-0005-0000-0000-00007D060000}"/>
    <cellStyle name="40% - Accent5 2 5 2 2" xfId="4779" xr:uid="{00000000-0005-0000-0000-00007E060000}"/>
    <cellStyle name="40% - Accent5 2 5 3" xfId="3858" xr:uid="{00000000-0005-0000-0000-00007F060000}"/>
    <cellStyle name="40% - Accent5 2 5 4" xfId="3165" xr:uid="{00000000-0005-0000-0000-000080060000}"/>
    <cellStyle name="40% - Accent5 2 5 5" xfId="2466" xr:uid="{00000000-0005-0000-0000-000081060000}"/>
    <cellStyle name="40% - Accent5 2 6" xfId="1237" xr:uid="{00000000-0005-0000-0000-000082060000}"/>
    <cellStyle name="40% - Accent5 2 6 2" xfId="4313" xr:uid="{00000000-0005-0000-0000-000083060000}"/>
    <cellStyle name="40% - Accent5 2 7" xfId="3400" xr:uid="{00000000-0005-0000-0000-000084060000}"/>
    <cellStyle name="40% - Accent5 2 8" xfId="2699" xr:uid="{00000000-0005-0000-0000-000085060000}"/>
    <cellStyle name="40% - Accent5 2 9" xfId="1994" xr:uid="{00000000-0005-0000-0000-000086060000}"/>
    <cellStyle name="40% - Accent5 3" xfId="34" xr:uid="{00000000-0005-0000-0000-000087060000}"/>
    <cellStyle name="40% - Accent5 3 2" xfId="223" xr:uid="{00000000-0005-0000-0000-000088060000}"/>
    <cellStyle name="40% - Accent5 3 2 2" xfId="630" xr:uid="{00000000-0005-0000-0000-000089060000}"/>
    <cellStyle name="40% - Accent5 3 2 2 2" xfId="1093" xr:uid="{00000000-0005-0000-0000-00008A060000}"/>
    <cellStyle name="40% - Accent5 3 2 2 2 2" xfId="4172" xr:uid="{00000000-0005-0000-0000-00008B060000}"/>
    <cellStyle name="40% - Accent5 3 2 2 3" xfId="1568" xr:uid="{00000000-0005-0000-0000-00008C060000}"/>
    <cellStyle name="40% - Accent5 3 2 2 3 2" xfId="4634" xr:uid="{00000000-0005-0000-0000-00008D060000}"/>
    <cellStyle name="40% - Accent5 3 2 2 4" xfId="3717" xr:uid="{00000000-0005-0000-0000-00008E060000}"/>
    <cellStyle name="40% - Accent5 3 2 2 5" xfId="3020" xr:uid="{00000000-0005-0000-0000-00008F060000}"/>
    <cellStyle name="40% - Accent5 3 2 2 6" xfId="2321" xr:uid="{00000000-0005-0000-0000-000090060000}"/>
    <cellStyle name="40% - Accent5 3 2 3" xfId="865" xr:uid="{00000000-0005-0000-0000-000091060000}"/>
    <cellStyle name="40% - Accent5 3 2 3 2" xfId="1806" xr:uid="{00000000-0005-0000-0000-000092060000}"/>
    <cellStyle name="40% - Accent5 3 2 3 2 2" xfId="4868" xr:uid="{00000000-0005-0000-0000-000093060000}"/>
    <cellStyle name="40% - Accent5 3 2 3 3" xfId="3945" xr:uid="{00000000-0005-0000-0000-000094060000}"/>
    <cellStyle name="40% - Accent5 3 2 3 4" xfId="3252" xr:uid="{00000000-0005-0000-0000-000095060000}"/>
    <cellStyle name="40% - Accent5 3 2 3 5" xfId="2552" xr:uid="{00000000-0005-0000-0000-000096060000}"/>
    <cellStyle name="40% - Accent5 3 2 4" xfId="1324" xr:uid="{00000000-0005-0000-0000-000097060000}"/>
    <cellStyle name="40% - Accent5 3 2 4 2" xfId="4400" xr:uid="{00000000-0005-0000-0000-000098060000}"/>
    <cellStyle name="40% - Accent5 3 2 5" xfId="3487" xr:uid="{00000000-0005-0000-0000-000099060000}"/>
    <cellStyle name="40% - Accent5 3 2 6" xfId="2786" xr:uid="{00000000-0005-0000-0000-00009A060000}"/>
    <cellStyle name="40% - Accent5 3 2 7" xfId="2085" xr:uid="{00000000-0005-0000-0000-00009B060000}"/>
    <cellStyle name="40% - Accent5 3 3" xfId="543" xr:uid="{00000000-0005-0000-0000-00009C060000}"/>
    <cellStyle name="40% - Accent5 3 3 2" xfId="1006" xr:uid="{00000000-0005-0000-0000-00009D060000}"/>
    <cellStyle name="40% - Accent5 3 3 2 2" xfId="4085" xr:uid="{00000000-0005-0000-0000-00009E060000}"/>
    <cellStyle name="40% - Accent5 3 3 3" xfId="1481" xr:uid="{00000000-0005-0000-0000-00009F060000}"/>
    <cellStyle name="40% - Accent5 3 3 3 2" xfId="4547" xr:uid="{00000000-0005-0000-0000-0000A0060000}"/>
    <cellStyle name="40% - Accent5 3 3 4" xfId="3630" xr:uid="{00000000-0005-0000-0000-0000A1060000}"/>
    <cellStyle name="40% - Accent5 3 3 5" xfId="2933" xr:uid="{00000000-0005-0000-0000-0000A2060000}"/>
    <cellStyle name="40% - Accent5 3 3 6" xfId="2234" xr:uid="{00000000-0005-0000-0000-0000A3060000}"/>
    <cellStyle name="40% - Accent5 3 4" xfId="775" xr:uid="{00000000-0005-0000-0000-0000A4060000}"/>
    <cellStyle name="40% - Accent5 3 4 2" xfId="1716" xr:uid="{00000000-0005-0000-0000-0000A5060000}"/>
    <cellStyle name="40% - Accent5 3 4 2 2" xfId="4778" xr:uid="{00000000-0005-0000-0000-0000A6060000}"/>
    <cellStyle name="40% - Accent5 3 4 3" xfId="3857" xr:uid="{00000000-0005-0000-0000-0000A7060000}"/>
    <cellStyle name="40% - Accent5 3 4 4" xfId="3164" xr:uid="{00000000-0005-0000-0000-0000A8060000}"/>
    <cellStyle name="40% - Accent5 3 4 5" xfId="2465" xr:uid="{00000000-0005-0000-0000-0000A9060000}"/>
    <cellStyle name="40% - Accent5 3 5" xfId="1236" xr:uid="{00000000-0005-0000-0000-0000AA060000}"/>
    <cellStyle name="40% - Accent5 3 5 2" xfId="4312" xr:uid="{00000000-0005-0000-0000-0000AB060000}"/>
    <cellStyle name="40% - Accent5 3 6" xfId="3399" xr:uid="{00000000-0005-0000-0000-0000AC060000}"/>
    <cellStyle name="40% - Accent5 3 7" xfId="2698" xr:uid="{00000000-0005-0000-0000-0000AD060000}"/>
    <cellStyle name="40% - Accent5 3 8" xfId="1993" xr:uid="{00000000-0005-0000-0000-0000AE060000}"/>
    <cellStyle name="40% - Accent5 3 9" xfId="5337" xr:uid="{8D0A8CDA-9431-4E1E-B5D6-455329CE4693}"/>
    <cellStyle name="40% - Accent5 4" xfId="224" xr:uid="{00000000-0005-0000-0000-0000AF060000}"/>
    <cellStyle name="40% - Accent5 4 2" xfId="225" xr:uid="{00000000-0005-0000-0000-0000B0060000}"/>
    <cellStyle name="40% - Accent5 4 2 2" xfId="632" xr:uid="{00000000-0005-0000-0000-0000B1060000}"/>
    <cellStyle name="40% - Accent5 4 2 2 2" xfId="1095" xr:uid="{00000000-0005-0000-0000-0000B2060000}"/>
    <cellStyle name="40% - Accent5 4 2 2 2 2" xfId="4174" xr:uid="{00000000-0005-0000-0000-0000B3060000}"/>
    <cellStyle name="40% - Accent5 4 2 2 3" xfId="1570" xr:uid="{00000000-0005-0000-0000-0000B4060000}"/>
    <cellStyle name="40% - Accent5 4 2 2 3 2" xfId="4636" xr:uid="{00000000-0005-0000-0000-0000B5060000}"/>
    <cellStyle name="40% - Accent5 4 2 2 4" xfId="3719" xr:uid="{00000000-0005-0000-0000-0000B6060000}"/>
    <cellStyle name="40% - Accent5 4 2 2 5" xfId="3022" xr:uid="{00000000-0005-0000-0000-0000B7060000}"/>
    <cellStyle name="40% - Accent5 4 2 2 6" xfId="2323" xr:uid="{00000000-0005-0000-0000-0000B8060000}"/>
    <cellStyle name="40% - Accent5 4 2 3" xfId="867" xr:uid="{00000000-0005-0000-0000-0000B9060000}"/>
    <cellStyle name="40% - Accent5 4 2 3 2" xfId="1808" xr:uid="{00000000-0005-0000-0000-0000BA060000}"/>
    <cellStyle name="40% - Accent5 4 2 3 2 2" xfId="4870" xr:uid="{00000000-0005-0000-0000-0000BB060000}"/>
    <cellStyle name="40% - Accent5 4 2 3 3" xfId="3947" xr:uid="{00000000-0005-0000-0000-0000BC060000}"/>
    <cellStyle name="40% - Accent5 4 2 3 4" xfId="3254" xr:uid="{00000000-0005-0000-0000-0000BD060000}"/>
    <cellStyle name="40% - Accent5 4 2 3 5" xfId="2554" xr:uid="{00000000-0005-0000-0000-0000BE060000}"/>
    <cellStyle name="40% - Accent5 4 2 4" xfId="1326" xr:uid="{00000000-0005-0000-0000-0000BF060000}"/>
    <cellStyle name="40% - Accent5 4 2 4 2" xfId="4402" xr:uid="{00000000-0005-0000-0000-0000C0060000}"/>
    <cellStyle name="40% - Accent5 4 2 5" xfId="3489" xr:uid="{00000000-0005-0000-0000-0000C1060000}"/>
    <cellStyle name="40% - Accent5 4 2 6" xfId="2788" xr:uid="{00000000-0005-0000-0000-0000C2060000}"/>
    <cellStyle name="40% - Accent5 4 2 7" xfId="2087" xr:uid="{00000000-0005-0000-0000-0000C3060000}"/>
    <cellStyle name="40% - Accent5 4 3" xfId="631" xr:uid="{00000000-0005-0000-0000-0000C4060000}"/>
    <cellStyle name="40% - Accent5 4 3 2" xfId="1094" xr:uid="{00000000-0005-0000-0000-0000C5060000}"/>
    <cellStyle name="40% - Accent5 4 3 2 2" xfId="4173" xr:uid="{00000000-0005-0000-0000-0000C6060000}"/>
    <cellStyle name="40% - Accent5 4 3 3" xfId="1569" xr:uid="{00000000-0005-0000-0000-0000C7060000}"/>
    <cellStyle name="40% - Accent5 4 3 3 2" xfId="4635" xr:uid="{00000000-0005-0000-0000-0000C8060000}"/>
    <cellStyle name="40% - Accent5 4 3 4" xfId="3718" xr:uid="{00000000-0005-0000-0000-0000C9060000}"/>
    <cellStyle name="40% - Accent5 4 3 5" xfId="3021" xr:uid="{00000000-0005-0000-0000-0000CA060000}"/>
    <cellStyle name="40% - Accent5 4 3 6" xfId="2322" xr:uid="{00000000-0005-0000-0000-0000CB060000}"/>
    <cellStyle name="40% - Accent5 4 4" xfId="866" xr:uid="{00000000-0005-0000-0000-0000CC060000}"/>
    <cellStyle name="40% - Accent5 4 4 2" xfId="1807" xr:uid="{00000000-0005-0000-0000-0000CD060000}"/>
    <cellStyle name="40% - Accent5 4 4 2 2" xfId="4869" xr:uid="{00000000-0005-0000-0000-0000CE060000}"/>
    <cellStyle name="40% - Accent5 4 4 3" xfId="3946" xr:uid="{00000000-0005-0000-0000-0000CF060000}"/>
    <cellStyle name="40% - Accent5 4 4 4" xfId="3253" xr:uid="{00000000-0005-0000-0000-0000D0060000}"/>
    <cellStyle name="40% - Accent5 4 4 5" xfId="2553" xr:uid="{00000000-0005-0000-0000-0000D1060000}"/>
    <cellStyle name="40% - Accent5 4 5" xfId="1325" xr:uid="{00000000-0005-0000-0000-0000D2060000}"/>
    <cellStyle name="40% - Accent5 4 5 2" xfId="4401" xr:uid="{00000000-0005-0000-0000-0000D3060000}"/>
    <cellStyle name="40% - Accent5 4 6" xfId="3488" xr:uid="{00000000-0005-0000-0000-0000D4060000}"/>
    <cellStyle name="40% - Accent5 4 7" xfId="2787" xr:uid="{00000000-0005-0000-0000-0000D5060000}"/>
    <cellStyle name="40% - Accent5 4 8" xfId="2086" xr:uid="{00000000-0005-0000-0000-0000D6060000}"/>
    <cellStyle name="40% - Accent6" xfId="5258" builtinId="51" customBuiltin="1"/>
    <cellStyle name="40% - Accent6 2" xfId="37" xr:uid="{00000000-0005-0000-0000-0000D7060000}"/>
    <cellStyle name="40% - Accent6 2 10" xfId="5274" xr:uid="{B3E99E8B-E9A0-4750-B364-7FACE56E748B}"/>
    <cellStyle name="40% - Accent6 2 2" xfId="226" xr:uid="{00000000-0005-0000-0000-0000D8060000}"/>
    <cellStyle name="40% - Accent6 2 2 2" xfId="227" xr:uid="{00000000-0005-0000-0000-0000D9060000}"/>
    <cellStyle name="40% - Accent6 2 2 2 2" xfId="634" xr:uid="{00000000-0005-0000-0000-0000DA060000}"/>
    <cellStyle name="40% - Accent6 2 2 2 2 2" xfId="1097" xr:uid="{00000000-0005-0000-0000-0000DB060000}"/>
    <cellStyle name="40% - Accent6 2 2 2 2 2 2" xfId="4176" xr:uid="{00000000-0005-0000-0000-0000DC060000}"/>
    <cellStyle name="40% - Accent6 2 2 2 2 3" xfId="1572" xr:uid="{00000000-0005-0000-0000-0000DD060000}"/>
    <cellStyle name="40% - Accent6 2 2 2 2 3 2" xfId="4638" xr:uid="{00000000-0005-0000-0000-0000DE060000}"/>
    <cellStyle name="40% - Accent6 2 2 2 2 4" xfId="3721" xr:uid="{00000000-0005-0000-0000-0000DF060000}"/>
    <cellStyle name="40% - Accent6 2 2 2 2 5" xfId="3024" xr:uid="{00000000-0005-0000-0000-0000E0060000}"/>
    <cellStyle name="40% - Accent6 2 2 2 2 6" xfId="2325" xr:uid="{00000000-0005-0000-0000-0000E1060000}"/>
    <cellStyle name="40% - Accent6 2 2 2 3" xfId="869" xr:uid="{00000000-0005-0000-0000-0000E2060000}"/>
    <cellStyle name="40% - Accent6 2 2 2 3 2" xfId="1810" xr:uid="{00000000-0005-0000-0000-0000E3060000}"/>
    <cellStyle name="40% - Accent6 2 2 2 3 2 2" xfId="4872" xr:uid="{00000000-0005-0000-0000-0000E4060000}"/>
    <cellStyle name="40% - Accent6 2 2 2 3 3" xfId="3949" xr:uid="{00000000-0005-0000-0000-0000E5060000}"/>
    <cellStyle name="40% - Accent6 2 2 2 3 4" xfId="3256" xr:uid="{00000000-0005-0000-0000-0000E6060000}"/>
    <cellStyle name="40% - Accent6 2 2 2 3 5" xfId="2556" xr:uid="{00000000-0005-0000-0000-0000E7060000}"/>
    <cellStyle name="40% - Accent6 2 2 2 4" xfId="1328" xr:uid="{00000000-0005-0000-0000-0000E8060000}"/>
    <cellStyle name="40% - Accent6 2 2 2 4 2" xfId="4404" xr:uid="{00000000-0005-0000-0000-0000E9060000}"/>
    <cellStyle name="40% - Accent6 2 2 2 5" xfId="3491" xr:uid="{00000000-0005-0000-0000-0000EA060000}"/>
    <cellStyle name="40% - Accent6 2 2 2 6" xfId="2790" xr:uid="{00000000-0005-0000-0000-0000EB060000}"/>
    <cellStyle name="40% - Accent6 2 2 2 7" xfId="2089" xr:uid="{00000000-0005-0000-0000-0000EC060000}"/>
    <cellStyle name="40% - Accent6 2 2 3" xfId="633" xr:uid="{00000000-0005-0000-0000-0000ED060000}"/>
    <cellStyle name="40% - Accent6 2 2 3 2" xfId="1096" xr:uid="{00000000-0005-0000-0000-0000EE060000}"/>
    <cellStyle name="40% - Accent6 2 2 3 2 2" xfId="4175" xr:uid="{00000000-0005-0000-0000-0000EF060000}"/>
    <cellStyle name="40% - Accent6 2 2 3 3" xfId="1571" xr:uid="{00000000-0005-0000-0000-0000F0060000}"/>
    <cellStyle name="40% - Accent6 2 2 3 3 2" xfId="4637" xr:uid="{00000000-0005-0000-0000-0000F1060000}"/>
    <cellStyle name="40% - Accent6 2 2 3 4" xfId="3720" xr:uid="{00000000-0005-0000-0000-0000F2060000}"/>
    <cellStyle name="40% - Accent6 2 2 3 5" xfId="3023" xr:uid="{00000000-0005-0000-0000-0000F3060000}"/>
    <cellStyle name="40% - Accent6 2 2 3 6" xfId="2324" xr:uid="{00000000-0005-0000-0000-0000F4060000}"/>
    <cellStyle name="40% - Accent6 2 2 4" xfId="868" xr:uid="{00000000-0005-0000-0000-0000F5060000}"/>
    <cellStyle name="40% - Accent6 2 2 4 2" xfId="1809" xr:uid="{00000000-0005-0000-0000-0000F6060000}"/>
    <cellStyle name="40% - Accent6 2 2 4 2 2" xfId="4871" xr:uid="{00000000-0005-0000-0000-0000F7060000}"/>
    <cellStyle name="40% - Accent6 2 2 4 3" xfId="3948" xr:uid="{00000000-0005-0000-0000-0000F8060000}"/>
    <cellStyle name="40% - Accent6 2 2 4 4" xfId="3255" xr:uid="{00000000-0005-0000-0000-0000F9060000}"/>
    <cellStyle name="40% - Accent6 2 2 4 5" xfId="2555" xr:uid="{00000000-0005-0000-0000-0000FA060000}"/>
    <cellStyle name="40% - Accent6 2 2 5" xfId="1327" xr:uid="{00000000-0005-0000-0000-0000FB060000}"/>
    <cellStyle name="40% - Accent6 2 2 5 2" xfId="4403" xr:uid="{00000000-0005-0000-0000-0000FC060000}"/>
    <cellStyle name="40% - Accent6 2 2 6" xfId="3490" xr:uid="{00000000-0005-0000-0000-0000FD060000}"/>
    <cellStyle name="40% - Accent6 2 2 7" xfId="2789" xr:uid="{00000000-0005-0000-0000-0000FE060000}"/>
    <cellStyle name="40% - Accent6 2 2 8" xfId="2088" xr:uid="{00000000-0005-0000-0000-0000FF060000}"/>
    <cellStyle name="40% - Accent6 2 2 9" xfId="5340" xr:uid="{1600E004-808C-416D-AA06-650DC6202C8E}"/>
    <cellStyle name="40% - Accent6 2 3" xfId="228" xr:uid="{00000000-0005-0000-0000-000000070000}"/>
    <cellStyle name="40% - Accent6 2 3 2" xfId="635" xr:uid="{00000000-0005-0000-0000-000001070000}"/>
    <cellStyle name="40% - Accent6 2 3 2 2" xfId="1098" xr:uid="{00000000-0005-0000-0000-000002070000}"/>
    <cellStyle name="40% - Accent6 2 3 2 2 2" xfId="4177" xr:uid="{00000000-0005-0000-0000-000003070000}"/>
    <cellStyle name="40% - Accent6 2 3 2 3" xfId="1573" xr:uid="{00000000-0005-0000-0000-000004070000}"/>
    <cellStyle name="40% - Accent6 2 3 2 3 2" xfId="4639" xr:uid="{00000000-0005-0000-0000-000005070000}"/>
    <cellStyle name="40% - Accent6 2 3 2 4" xfId="3722" xr:uid="{00000000-0005-0000-0000-000006070000}"/>
    <cellStyle name="40% - Accent6 2 3 2 5" xfId="3025" xr:uid="{00000000-0005-0000-0000-000007070000}"/>
    <cellStyle name="40% - Accent6 2 3 2 6" xfId="2326" xr:uid="{00000000-0005-0000-0000-000008070000}"/>
    <cellStyle name="40% - Accent6 2 3 3" xfId="870" xr:uid="{00000000-0005-0000-0000-000009070000}"/>
    <cellStyle name="40% - Accent6 2 3 3 2" xfId="1811" xr:uid="{00000000-0005-0000-0000-00000A070000}"/>
    <cellStyle name="40% - Accent6 2 3 3 2 2" xfId="4873" xr:uid="{00000000-0005-0000-0000-00000B070000}"/>
    <cellStyle name="40% - Accent6 2 3 3 3" xfId="3950" xr:uid="{00000000-0005-0000-0000-00000C070000}"/>
    <cellStyle name="40% - Accent6 2 3 3 4" xfId="3257" xr:uid="{00000000-0005-0000-0000-00000D070000}"/>
    <cellStyle name="40% - Accent6 2 3 3 5" xfId="2557" xr:uid="{00000000-0005-0000-0000-00000E070000}"/>
    <cellStyle name="40% - Accent6 2 3 4" xfId="1329" xr:uid="{00000000-0005-0000-0000-00000F070000}"/>
    <cellStyle name="40% - Accent6 2 3 4 2" xfId="4405" xr:uid="{00000000-0005-0000-0000-000010070000}"/>
    <cellStyle name="40% - Accent6 2 3 5" xfId="3492" xr:uid="{00000000-0005-0000-0000-000011070000}"/>
    <cellStyle name="40% - Accent6 2 3 6" xfId="2791" xr:uid="{00000000-0005-0000-0000-000012070000}"/>
    <cellStyle name="40% - Accent6 2 3 7" xfId="2090" xr:uid="{00000000-0005-0000-0000-000013070000}"/>
    <cellStyle name="40% - Accent6 2 3 8" xfId="5315" xr:uid="{0B1B2817-37D6-4F85-A34E-D840C150DD8B}"/>
    <cellStyle name="40% - Accent6 2 4" xfId="546" xr:uid="{00000000-0005-0000-0000-000014070000}"/>
    <cellStyle name="40% - Accent6 2 4 2" xfId="1009" xr:uid="{00000000-0005-0000-0000-000015070000}"/>
    <cellStyle name="40% - Accent6 2 4 2 2" xfId="4088" xr:uid="{00000000-0005-0000-0000-000016070000}"/>
    <cellStyle name="40% - Accent6 2 4 3" xfId="1484" xr:uid="{00000000-0005-0000-0000-000017070000}"/>
    <cellStyle name="40% - Accent6 2 4 3 2" xfId="4550" xr:uid="{00000000-0005-0000-0000-000018070000}"/>
    <cellStyle name="40% - Accent6 2 4 4" xfId="3633" xr:uid="{00000000-0005-0000-0000-000019070000}"/>
    <cellStyle name="40% - Accent6 2 4 5" xfId="2936" xr:uid="{00000000-0005-0000-0000-00001A070000}"/>
    <cellStyle name="40% - Accent6 2 4 6" xfId="2237" xr:uid="{00000000-0005-0000-0000-00001B070000}"/>
    <cellStyle name="40% - Accent6 2 5" xfId="778" xr:uid="{00000000-0005-0000-0000-00001C070000}"/>
    <cellStyle name="40% - Accent6 2 5 2" xfId="1719" xr:uid="{00000000-0005-0000-0000-00001D070000}"/>
    <cellStyle name="40% - Accent6 2 5 2 2" xfId="4781" xr:uid="{00000000-0005-0000-0000-00001E070000}"/>
    <cellStyle name="40% - Accent6 2 5 3" xfId="3860" xr:uid="{00000000-0005-0000-0000-00001F070000}"/>
    <cellStyle name="40% - Accent6 2 5 4" xfId="3167" xr:uid="{00000000-0005-0000-0000-000020070000}"/>
    <cellStyle name="40% - Accent6 2 5 5" xfId="2468" xr:uid="{00000000-0005-0000-0000-000021070000}"/>
    <cellStyle name="40% - Accent6 2 6" xfId="1239" xr:uid="{00000000-0005-0000-0000-000022070000}"/>
    <cellStyle name="40% - Accent6 2 6 2" xfId="4315" xr:uid="{00000000-0005-0000-0000-000023070000}"/>
    <cellStyle name="40% - Accent6 2 7" xfId="3402" xr:uid="{00000000-0005-0000-0000-000024070000}"/>
    <cellStyle name="40% - Accent6 2 8" xfId="2701" xr:uid="{00000000-0005-0000-0000-000025070000}"/>
    <cellStyle name="40% - Accent6 2 9" xfId="1996" xr:uid="{00000000-0005-0000-0000-000026070000}"/>
    <cellStyle name="40% - Accent6 3" xfId="36" xr:uid="{00000000-0005-0000-0000-000027070000}"/>
    <cellStyle name="40% - Accent6 3 2" xfId="229" xr:uid="{00000000-0005-0000-0000-000028070000}"/>
    <cellStyle name="40% - Accent6 3 2 2" xfId="636" xr:uid="{00000000-0005-0000-0000-000029070000}"/>
    <cellStyle name="40% - Accent6 3 2 2 2" xfId="1099" xr:uid="{00000000-0005-0000-0000-00002A070000}"/>
    <cellStyle name="40% - Accent6 3 2 2 2 2" xfId="4178" xr:uid="{00000000-0005-0000-0000-00002B070000}"/>
    <cellStyle name="40% - Accent6 3 2 2 3" xfId="1574" xr:uid="{00000000-0005-0000-0000-00002C070000}"/>
    <cellStyle name="40% - Accent6 3 2 2 3 2" xfId="4640" xr:uid="{00000000-0005-0000-0000-00002D070000}"/>
    <cellStyle name="40% - Accent6 3 2 2 4" xfId="3723" xr:uid="{00000000-0005-0000-0000-00002E070000}"/>
    <cellStyle name="40% - Accent6 3 2 2 5" xfId="3026" xr:uid="{00000000-0005-0000-0000-00002F070000}"/>
    <cellStyle name="40% - Accent6 3 2 2 6" xfId="2327" xr:uid="{00000000-0005-0000-0000-000030070000}"/>
    <cellStyle name="40% - Accent6 3 2 3" xfId="871" xr:uid="{00000000-0005-0000-0000-000031070000}"/>
    <cellStyle name="40% - Accent6 3 2 3 2" xfId="1812" xr:uid="{00000000-0005-0000-0000-000032070000}"/>
    <cellStyle name="40% - Accent6 3 2 3 2 2" xfId="4874" xr:uid="{00000000-0005-0000-0000-000033070000}"/>
    <cellStyle name="40% - Accent6 3 2 3 3" xfId="3951" xr:uid="{00000000-0005-0000-0000-000034070000}"/>
    <cellStyle name="40% - Accent6 3 2 3 4" xfId="3258" xr:uid="{00000000-0005-0000-0000-000035070000}"/>
    <cellStyle name="40% - Accent6 3 2 3 5" xfId="2558" xr:uid="{00000000-0005-0000-0000-000036070000}"/>
    <cellStyle name="40% - Accent6 3 2 4" xfId="1330" xr:uid="{00000000-0005-0000-0000-000037070000}"/>
    <cellStyle name="40% - Accent6 3 2 4 2" xfId="4406" xr:uid="{00000000-0005-0000-0000-000038070000}"/>
    <cellStyle name="40% - Accent6 3 2 5" xfId="3493" xr:uid="{00000000-0005-0000-0000-000039070000}"/>
    <cellStyle name="40% - Accent6 3 2 6" xfId="2792" xr:uid="{00000000-0005-0000-0000-00003A070000}"/>
    <cellStyle name="40% - Accent6 3 2 7" xfId="2091" xr:uid="{00000000-0005-0000-0000-00003B070000}"/>
    <cellStyle name="40% - Accent6 3 3" xfId="545" xr:uid="{00000000-0005-0000-0000-00003C070000}"/>
    <cellStyle name="40% - Accent6 3 3 2" xfId="1008" xr:uid="{00000000-0005-0000-0000-00003D070000}"/>
    <cellStyle name="40% - Accent6 3 3 2 2" xfId="4087" xr:uid="{00000000-0005-0000-0000-00003E070000}"/>
    <cellStyle name="40% - Accent6 3 3 3" xfId="1483" xr:uid="{00000000-0005-0000-0000-00003F070000}"/>
    <cellStyle name="40% - Accent6 3 3 3 2" xfId="4549" xr:uid="{00000000-0005-0000-0000-000040070000}"/>
    <cellStyle name="40% - Accent6 3 3 4" xfId="3632" xr:uid="{00000000-0005-0000-0000-000041070000}"/>
    <cellStyle name="40% - Accent6 3 3 5" xfId="2935" xr:uid="{00000000-0005-0000-0000-000042070000}"/>
    <cellStyle name="40% - Accent6 3 3 6" xfId="2236" xr:uid="{00000000-0005-0000-0000-000043070000}"/>
    <cellStyle name="40% - Accent6 3 4" xfId="777" xr:uid="{00000000-0005-0000-0000-000044070000}"/>
    <cellStyle name="40% - Accent6 3 4 2" xfId="1718" xr:uid="{00000000-0005-0000-0000-000045070000}"/>
    <cellStyle name="40% - Accent6 3 4 2 2" xfId="4780" xr:uid="{00000000-0005-0000-0000-000046070000}"/>
    <cellStyle name="40% - Accent6 3 4 3" xfId="3859" xr:uid="{00000000-0005-0000-0000-000047070000}"/>
    <cellStyle name="40% - Accent6 3 4 4" xfId="3166" xr:uid="{00000000-0005-0000-0000-000048070000}"/>
    <cellStyle name="40% - Accent6 3 4 5" xfId="2467" xr:uid="{00000000-0005-0000-0000-000049070000}"/>
    <cellStyle name="40% - Accent6 3 5" xfId="1238" xr:uid="{00000000-0005-0000-0000-00004A070000}"/>
    <cellStyle name="40% - Accent6 3 5 2" xfId="4314" xr:uid="{00000000-0005-0000-0000-00004B070000}"/>
    <cellStyle name="40% - Accent6 3 6" xfId="3401" xr:uid="{00000000-0005-0000-0000-00004C070000}"/>
    <cellStyle name="40% - Accent6 3 7" xfId="2700" xr:uid="{00000000-0005-0000-0000-00004D070000}"/>
    <cellStyle name="40% - Accent6 3 8" xfId="1995" xr:uid="{00000000-0005-0000-0000-00004E070000}"/>
    <cellStyle name="40% - Accent6 3 9" xfId="5339" xr:uid="{BB9002D9-0A97-486C-9CBC-46814133F3A7}"/>
    <cellStyle name="40% - Accent6 4" xfId="230" xr:uid="{00000000-0005-0000-0000-00004F070000}"/>
    <cellStyle name="40% - Accent6 4 2" xfId="231" xr:uid="{00000000-0005-0000-0000-000050070000}"/>
    <cellStyle name="40% - Accent6 4 2 2" xfId="638" xr:uid="{00000000-0005-0000-0000-000051070000}"/>
    <cellStyle name="40% - Accent6 4 2 2 2" xfId="1101" xr:uid="{00000000-0005-0000-0000-000052070000}"/>
    <cellStyle name="40% - Accent6 4 2 2 2 2" xfId="4180" xr:uid="{00000000-0005-0000-0000-000053070000}"/>
    <cellStyle name="40% - Accent6 4 2 2 3" xfId="1576" xr:uid="{00000000-0005-0000-0000-000054070000}"/>
    <cellStyle name="40% - Accent6 4 2 2 3 2" xfId="4642" xr:uid="{00000000-0005-0000-0000-000055070000}"/>
    <cellStyle name="40% - Accent6 4 2 2 4" xfId="3725" xr:uid="{00000000-0005-0000-0000-000056070000}"/>
    <cellStyle name="40% - Accent6 4 2 2 5" xfId="3028" xr:uid="{00000000-0005-0000-0000-000057070000}"/>
    <cellStyle name="40% - Accent6 4 2 2 6" xfId="2329" xr:uid="{00000000-0005-0000-0000-000058070000}"/>
    <cellStyle name="40% - Accent6 4 2 3" xfId="873" xr:uid="{00000000-0005-0000-0000-000059070000}"/>
    <cellStyle name="40% - Accent6 4 2 3 2" xfId="1814" xr:uid="{00000000-0005-0000-0000-00005A070000}"/>
    <cellStyle name="40% - Accent6 4 2 3 2 2" xfId="4876" xr:uid="{00000000-0005-0000-0000-00005B070000}"/>
    <cellStyle name="40% - Accent6 4 2 3 3" xfId="3953" xr:uid="{00000000-0005-0000-0000-00005C070000}"/>
    <cellStyle name="40% - Accent6 4 2 3 4" xfId="3260" xr:uid="{00000000-0005-0000-0000-00005D070000}"/>
    <cellStyle name="40% - Accent6 4 2 3 5" xfId="2560" xr:uid="{00000000-0005-0000-0000-00005E070000}"/>
    <cellStyle name="40% - Accent6 4 2 4" xfId="1332" xr:uid="{00000000-0005-0000-0000-00005F070000}"/>
    <cellStyle name="40% - Accent6 4 2 4 2" xfId="4408" xr:uid="{00000000-0005-0000-0000-000060070000}"/>
    <cellStyle name="40% - Accent6 4 2 5" xfId="3495" xr:uid="{00000000-0005-0000-0000-000061070000}"/>
    <cellStyle name="40% - Accent6 4 2 6" xfId="2794" xr:uid="{00000000-0005-0000-0000-000062070000}"/>
    <cellStyle name="40% - Accent6 4 2 7" xfId="2093" xr:uid="{00000000-0005-0000-0000-000063070000}"/>
    <cellStyle name="40% - Accent6 4 3" xfId="637" xr:uid="{00000000-0005-0000-0000-000064070000}"/>
    <cellStyle name="40% - Accent6 4 3 2" xfId="1100" xr:uid="{00000000-0005-0000-0000-000065070000}"/>
    <cellStyle name="40% - Accent6 4 3 2 2" xfId="4179" xr:uid="{00000000-0005-0000-0000-000066070000}"/>
    <cellStyle name="40% - Accent6 4 3 3" xfId="1575" xr:uid="{00000000-0005-0000-0000-000067070000}"/>
    <cellStyle name="40% - Accent6 4 3 3 2" xfId="4641" xr:uid="{00000000-0005-0000-0000-000068070000}"/>
    <cellStyle name="40% - Accent6 4 3 4" xfId="3724" xr:uid="{00000000-0005-0000-0000-000069070000}"/>
    <cellStyle name="40% - Accent6 4 3 5" xfId="3027" xr:uid="{00000000-0005-0000-0000-00006A070000}"/>
    <cellStyle name="40% - Accent6 4 3 6" xfId="2328" xr:uid="{00000000-0005-0000-0000-00006B070000}"/>
    <cellStyle name="40% - Accent6 4 4" xfId="872" xr:uid="{00000000-0005-0000-0000-00006C070000}"/>
    <cellStyle name="40% - Accent6 4 4 2" xfId="1813" xr:uid="{00000000-0005-0000-0000-00006D070000}"/>
    <cellStyle name="40% - Accent6 4 4 2 2" xfId="4875" xr:uid="{00000000-0005-0000-0000-00006E070000}"/>
    <cellStyle name="40% - Accent6 4 4 3" xfId="3952" xr:uid="{00000000-0005-0000-0000-00006F070000}"/>
    <cellStyle name="40% - Accent6 4 4 4" xfId="3259" xr:uid="{00000000-0005-0000-0000-000070070000}"/>
    <cellStyle name="40% - Accent6 4 4 5" xfId="2559" xr:uid="{00000000-0005-0000-0000-000071070000}"/>
    <cellStyle name="40% - Accent6 4 5" xfId="1331" xr:uid="{00000000-0005-0000-0000-000072070000}"/>
    <cellStyle name="40% - Accent6 4 5 2" xfId="4407" xr:uid="{00000000-0005-0000-0000-000073070000}"/>
    <cellStyle name="40% - Accent6 4 6" xfId="3494" xr:uid="{00000000-0005-0000-0000-000074070000}"/>
    <cellStyle name="40% - Accent6 4 7" xfId="2793" xr:uid="{00000000-0005-0000-0000-000075070000}"/>
    <cellStyle name="40% - Accent6 4 8" xfId="2092" xr:uid="{00000000-0005-0000-0000-000076070000}"/>
    <cellStyle name="40% - Accent6 5" xfId="1460" xr:uid="{00000000-0005-0000-0000-000077070000}"/>
    <cellStyle name="5x indented GHG Textfiels" xfId="232" xr:uid="{00000000-0005-0000-0000-000078070000}"/>
    <cellStyle name="5x indented GHG Textfiels 2" xfId="1720" xr:uid="{00000000-0005-0000-0000-000079070000}"/>
    <cellStyle name="5x indented GHG Textfiels 2 2" xfId="4782" xr:uid="{00000000-0005-0000-0000-00007A070000}"/>
    <cellStyle name="5x indented GHG Textfiels 2 2 2" xfId="5056" xr:uid="{00000000-0005-0000-0000-00007B070000}"/>
    <cellStyle name="5x indented GHG Textfiels 2 2 3" xfId="5122" xr:uid="{00000000-0005-0000-0000-00007C070000}"/>
    <cellStyle name="5x indented GHG Textfiels 2 3" xfId="5109" xr:uid="{00000000-0005-0000-0000-00007D070000}"/>
    <cellStyle name="5x indented GHG Textfiels 2 4" xfId="5057" xr:uid="{00000000-0005-0000-0000-00007E070000}"/>
    <cellStyle name="5x indented GHG Textfiels 3" xfId="5044" xr:uid="{00000000-0005-0000-0000-00007F070000}"/>
    <cellStyle name="5x indented GHG Textfiels 4" xfId="5108" xr:uid="{00000000-0005-0000-0000-000080070000}"/>
    <cellStyle name="60% - Accent1 2" xfId="39" xr:uid="{00000000-0005-0000-0000-000081070000}"/>
    <cellStyle name="60% - Accent1 2 2" xfId="5275" xr:uid="{CDF2B628-E829-4F69-B613-56DF2B9690D8}"/>
    <cellStyle name="60% - Accent1 3" xfId="38" xr:uid="{00000000-0005-0000-0000-000082070000}"/>
    <cellStyle name="60% - Accent1 3 2" xfId="5352" xr:uid="{654E2437-7BCB-49CD-AB23-321B13C3929E}"/>
    <cellStyle name="60% - Accent2 2" xfId="41" xr:uid="{00000000-0005-0000-0000-000083070000}"/>
    <cellStyle name="60% - Accent2 2 2" xfId="5276" xr:uid="{DA411B62-2645-4D64-85FE-96617C48C35E}"/>
    <cellStyle name="60% - Accent2 3" xfId="40" xr:uid="{00000000-0005-0000-0000-000084070000}"/>
    <cellStyle name="60% - Accent2 3 2" xfId="5353" xr:uid="{1BC2176C-F0FE-4703-AFA4-219B98E4BE4E}"/>
    <cellStyle name="60% - Accent3 2" xfId="43" xr:uid="{00000000-0005-0000-0000-000085070000}"/>
    <cellStyle name="60% - Accent3 2 2" xfId="5277" xr:uid="{87CDCCEB-9C3A-4D54-B828-28777713EC04}"/>
    <cellStyle name="60% - Accent3 3" xfId="42" xr:uid="{00000000-0005-0000-0000-000086070000}"/>
    <cellStyle name="60% - Accent3 3 2" xfId="5354" xr:uid="{14559B49-7A3A-46C4-BB84-470C0FEC8559}"/>
    <cellStyle name="60% - Accent4 2" xfId="45" xr:uid="{00000000-0005-0000-0000-000087070000}"/>
    <cellStyle name="60% - Accent4 2 2" xfId="5278" xr:uid="{3FF9E952-0A9E-415D-994C-B3F70B4207D3}"/>
    <cellStyle name="60% - Accent4 3" xfId="44" xr:uid="{00000000-0005-0000-0000-000088070000}"/>
    <cellStyle name="60% - Accent4 3 2" xfId="5355" xr:uid="{2B342ED6-7350-4B0E-94D6-86715C286E60}"/>
    <cellStyle name="60% - Accent5 2" xfId="47" xr:uid="{00000000-0005-0000-0000-000089070000}"/>
    <cellStyle name="60% - Accent5 2 2" xfId="5279" xr:uid="{8FAE7009-41B2-4785-9AF8-0BD4257D114F}"/>
    <cellStyle name="60% - Accent5 3" xfId="46" xr:uid="{00000000-0005-0000-0000-00008A070000}"/>
    <cellStyle name="60% - Accent5 3 2" xfId="5356" xr:uid="{301359D1-66EA-4F6D-9513-92D84EDB77D2}"/>
    <cellStyle name="60% - Accent6 2" xfId="49" xr:uid="{00000000-0005-0000-0000-00008B070000}"/>
    <cellStyle name="60% - Accent6 2 2" xfId="5280" xr:uid="{6E3E78E0-5A77-45C4-9556-77D9D7B3FC83}"/>
    <cellStyle name="60% - Accent6 3" xfId="48" xr:uid="{00000000-0005-0000-0000-00008C070000}"/>
    <cellStyle name="60% - Accent6 3 2" xfId="5357" xr:uid="{CBEAC861-6056-4877-BB7A-B8B505DCCBA5}"/>
    <cellStyle name="60% - Accent6 4" xfId="1459" xr:uid="{00000000-0005-0000-0000-00008D070000}"/>
    <cellStyle name="Accent1" xfId="5242" builtinId="29" customBuiltin="1"/>
    <cellStyle name="Accent1 2" xfId="51" xr:uid="{00000000-0005-0000-0000-00008E070000}"/>
    <cellStyle name="Accent1 2 2" xfId="5281" xr:uid="{41285996-0634-4FD7-9495-BBA483858175}"/>
    <cellStyle name="Accent1 3" xfId="50" xr:uid="{00000000-0005-0000-0000-00008F070000}"/>
    <cellStyle name="Accent2" xfId="5245" builtinId="33" customBuiltin="1"/>
    <cellStyle name="Accent2 2" xfId="53" xr:uid="{00000000-0005-0000-0000-000090070000}"/>
    <cellStyle name="Accent2 2 2" xfId="5282" xr:uid="{3EBE4950-B99B-4DA8-8949-6EEC204A6B18}"/>
    <cellStyle name="Accent2 3" xfId="52" xr:uid="{00000000-0005-0000-0000-000091070000}"/>
    <cellStyle name="Accent3" xfId="5248" builtinId="37" customBuiltin="1"/>
    <cellStyle name="Accent3 2" xfId="55" xr:uid="{00000000-0005-0000-0000-000092070000}"/>
    <cellStyle name="Accent3 2 2" xfId="5283" xr:uid="{6ED59E0C-0E21-456C-B400-5C0E177DDF2F}"/>
    <cellStyle name="Accent3 3" xfId="54" xr:uid="{00000000-0005-0000-0000-000093070000}"/>
    <cellStyle name="Accent4" xfId="5251" builtinId="41" customBuiltin="1"/>
    <cellStyle name="Accent4 2" xfId="57" xr:uid="{00000000-0005-0000-0000-000094070000}"/>
    <cellStyle name="Accent4 2 2" xfId="5284" xr:uid="{FAD3895D-A888-4A55-B959-51EFD310C952}"/>
    <cellStyle name="Accent4 3" xfId="56" xr:uid="{00000000-0005-0000-0000-000095070000}"/>
    <cellStyle name="Accent5" xfId="5254" builtinId="45" customBuiltin="1"/>
    <cellStyle name="Accent5 2" xfId="59" xr:uid="{00000000-0005-0000-0000-000096070000}"/>
    <cellStyle name="Accent5 2 2" xfId="5285" xr:uid="{7FB2DBE6-7D7F-4144-B65B-B9DC4273CDC5}"/>
    <cellStyle name="Accent5 3" xfId="58" xr:uid="{00000000-0005-0000-0000-000097070000}"/>
    <cellStyle name="Accent6" xfId="5257" builtinId="49" customBuiltin="1"/>
    <cellStyle name="Accent6 2" xfId="61" xr:uid="{00000000-0005-0000-0000-000098070000}"/>
    <cellStyle name="Accent6 2 2" xfId="5286" xr:uid="{1E2FCF32-F333-4635-804E-251C7EA7E8E6}"/>
    <cellStyle name="Accent6 3" xfId="60" xr:uid="{00000000-0005-0000-0000-000099070000}"/>
    <cellStyle name="Bad" xfId="8" builtinId="27" customBuiltin="1"/>
    <cellStyle name="Bad 2" xfId="5287" xr:uid="{74A36BA6-25FE-4068-A183-61E305B94C2C}"/>
    <cellStyle name="Bad 3" xfId="5349" xr:uid="{CE983106-FA6B-417A-AE50-B0259780B9FB}"/>
    <cellStyle name="Bold GHG Numbers (0.00)" xfId="233" xr:uid="{00000000-0005-0000-0000-00009B070000}"/>
    <cellStyle name="Calculation" xfId="5240" builtinId="22" customBuiltin="1"/>
    <cellStyle name="Calculation 2" xfId="63" xr:uid="{00000000-0005-0000-0000-00009C070000}"/>
    <cellStyle name="Calculation 2 2" xfId="5288" xr:uid="{E4C5FBAC-4AE7-4157-8647-53F65607406A}"/>
    <cellStyle name="Calculation 3" xfId="62" xr:uid="{00000000-0005-0000-0000-00009D070000}"/>
    <cellStyle name="Check Cell" xfId="12" builtinId="23" customBuiltin="1"/>
    <cellStyle name="Check Cell 2" xfId="5289" xr:uid="{11DB25E3-DA68-4E83-A6C9-B9DCC558067B}"/>
    <cellStyle name="clsAltData" xfId="64" xr:uid="{00000000-0005-0000-0000-00009F070000}"/>
    <cellStyle name="clsAltData 2" xfId="1953" xr:uid="{00000000-0005-0000-0000-0000A0070000}"/>
    <cellStyle name="clsAltData 2 2" xfId="5014" xr:uid="{00000000-0005-0000-0000-0000A1070000}"/>
    <cellStyle name="clsAltData 2 2 2" xfId="5195" xr:uid="{00000000-0005-0000-0000-0000A2070000}"/>
    <cellStyle name="clsAltData 2 2 3" xfId="5224" xr:uid="{00000000-0005-0000-0000-0000A3070000}"/>
    <cellStyle name="clsAltData 2 3" xfId="5113" xr:uid="{00000000-0005-0000-0000-0000A4070000}"/>
    <cellStyle name="clsAltData 2 4" xfId="5098" xr:uid="{00000000-0005-0000-0000-0000A5070000}"/>
    <cellStyle name="clsAltData 3" xfId="5046" xr:uid="{00000000-0005-0000-0000-0000A6070000}"/>
    <cellStyle name="clsAltData 4" xfId="5179" xr:uid="{00000000-0005-0000-0000-0000A7070000}"/>
    <cellStyle name="clsAltMRVData" xfId="65" xr:uid="{00000000-0005-0000-0000-0000A8070000}"/>
    <cellStyle name="clsAltMRVData 2" xfId="1826" xr:uid="{00000000-0005-0000-0000-0000A9070000}"/>
    <cellStyle name="clsAltMRVData 2 2" xfId="4888" xr:uid="{00000000-0005-0000-0000-0000AA070000}"/>
    <cellStyle name="clsAltMRVData 2 2 2" xfId="5129" xr:uid="{00000000-0005-0000-0000-0000AB070000}"/>
    <cellStyle name="clsAltMRVData 2 2 3" xfId="5176" xr:uid="{00000000-0005-0000-0000-0000AC070000}"/>
    <cellStyle name="clsAltMRVData 2 3" xfId="5178" xr:uid="{00000000-0005-0000-0000-0000AD070000}"/>
    <cellStyle name="clsAltMRVData 2 4" xfId="5076" xr:uid="{00000000-0005-0000-0000-0000AE070000}"/>
    <cellStyle name="clsAltMRVData 3" xfId="5089" xr:uid="{00000000-0005-0000-0000-0000AF070000}"/>
    <cellStyle name="clsAltMRVData 4" xfId="5123" xr:uid="{00000000-0005-0000-0000-0000B0070000}"/>
    <cellStyle name="clsAltRowHeader" xfId="66" xr:uid="{00000000-0005-0000-0000-0000B1070000}"/>
    <cellStyle name="clsAltRowHeader 2" xfId="1825" xr:uid="{00000000-0005-0000-0000-0000B2070000}"/>
    <cellStyle name="clsAltRowHeader 2 2" xfId="4887" xr:uid="{00000000-0005-0000-0000-0000B3070000}"/>
    <cellStyle name="clsAltRowHeader 2 2 2" xfId="5092" xr:uid="{00000000-0005-0000-0000-0000B4070000}"/>
    <cellStyle name="clsAltRowHeader 2 2 3" xfId="5185" xr:uid="{00000000-0005-0000-0000-0000B5070000}"/>
    <cellStyle name="clsAltRowHeader 2 3" xfId="5126" xr:uid="{00000000-0005-0000-0000-0000B6070000}"/>
    <cellStyle name="clsAltRowHeader 2 4" xfId="5061" xr:uid="{00000000-0005-0000-0000-0000B7070000}"/>
    <cellStyle name="clsAltRowHeader 3" xfId="5128" xr:uid="{00000000-0005-0000-0000-0000B8070000}"/>
    <cellStyle name="clsAltRowHeader 4" xfId="5175" xr:uid="{00000000-0005-0000-0000-0000B9070000}"/>
    <cellStyle name="clsBlank" xfId="67" xr:uid="{00000000-0005-0000-0000-0000BA070000}"/>
    <cellStyle name="clsColumnHeader" xfId="68" xr:uid="{00000000-0005-0000-0000-0000BB070000}"/>
    <cellStyle name="clsColumnHeader 2" xfId="1935" xr:uid="{00000000-0005-0000-0000-0000BC070000}"/>
    <cellStyle name="clsColumnHeader 2 2" xfId="4997" xr:uid="{00000000-0005-0000-0000-0000BD070000}"/>
    <cellStyle name="clsColumnHeader 2 2 2" xfId="5120" xr:uid="{00000000-0005-0000-0000-0000BE070000}"/>
    <cellStyle name="clsColumnHeader 2 2 3" xfId="5212" xr:uid="{00000000-0005-0000-0000-0000BF070000}"/>
    <cellStyle name="clsColumnHeader 2 3" xfId="5102" xr:uid="{00000000-0005-0000-0000-0000C0070000}"/>
    <cellStyle name="clsColumnHeader 2 4" xfId="1998" xr:uid="{00000000-0005-0000-0000-0000C1070000}"/>
    <cellStyle name="clsColumnHeader 3" xfId="5116" xr:uid="{00000000-0005-0000-0000-0000C2070000}"/>
    <cellStyle name="clsColumnHeader 4" xfId="5162" xr:uid="{00000000-0005-0000-0000-0000C3070000}"/>
    <cellStyle name="clsColumnHeader1" xfId="69" xr:uid="{00000000-0005-0000-0000-0000C4070000}"/>
    <cellStyle name="clsColumnHeader1 2" xfId="1823" xr:uid="{00000000-0005-0000-0000-0000C5070000}"/>
    <cellStyle name="clsColumnHeader1 2 2" xfId="4885" xr:uid="{00000000-0005-0000-0000-0000C6070000}"/>
    <cellStyle name="clsColumnHeader1 2 2 2" xfId="5189" xr:uid="{00000000-0005-0000-0000-0000C7070000}"/>
    <cellStyle name="clsColumnHeader1 2 2 3" xfId="5174" xr:uid="{00000000-0005-0000-0000-0000C8070000}"/>
    <cellStyle name="clsColumnHeader1 2 3" xfId="5048" xr:uid="{00000000-0005-0000-0000-0000C9070000}"/>
    <cellStyle name="clsColumnHeader1 2 4" xfId="5063" xr:uid="{00000000-0005-0000-0000-0000CA070000}"/>
    <cellStyle name="clsColumnHeader1 3" xfId="5208" xr:uid="{00000000-0005-0000-0000-0000CB070000}"/>
    <cellStyle name="clsColumnHeader1 4" xfId="5105" xr:uid="{00000000-0005-0000-0000-0000CC070000}"/>
    <cellStyle name="clsColumnHeader2" xfId="70" xr:uid="{00000000-0005-0000-0000-0000CD070000}"/>
    <cellStyle name="clsColumnHeader2 2" xfId="1820" xr:uid="{00000000-0005-0000-0000-0000CE070000}"/>
    <cellStyle name="clsColumnHeader2 2 2" xfId="4882" xr:uid="{00000000-0005-0000-0000-0000CF070000}"/>
    <cellStyle name="clsColumnHeader2 2 2 2" xfId="5168" xr:uid="{00000000-0005-0000-0000-0000D0070000}"/>
    <cellStyle name="clsColumnHeader2 2 2 3" xfId="5130" xr:uid="{00000000-0005-0000-0000-0000D1070000}"/>
    <cellStyle name="clsColumnHeader2 2 3" xfId="5131" xr:uid="{00000000-0005-0000-0000-0000D2070000}"/>
    <cellStyle name="clsColumnHeader2 2 4" xfId="5099" xr:uid="{00000000-0005-0000-0000-0000D3070000}"/>
    <cellStyle name="clsColumnHeader2 3" xfId="5074" xr:uid="{00000000-0005-0000-0000-0000D4070000}"/>
    <cellStyle name="clsColumnHeader2 4" xfId="5182" xr:uid="{00000000-0005-0000-0000-0000D5070000}"/>
    <cellStyle name="clsData" xfId="71" xr:uid="{00000000-0005-0000-0000-0000D6070000}"/>
    <cellStyle name="clsData 2" xfId="1954" xr:uid="{00000000-0005-0000-0000-0000D7070000}"/>
    <cellStyle name="clsData 2 2" xfId="5015" xr:uid="{00000000-0005-0000-0000-0000D8070000}"/>
    <cellStyle name="clsData 2 2 2" xfId="5059" xr:uid="{00000000-0005-0000-0000-0000D9070000}"/>
    <cellStyle name="clsData 2 2 3" xfId="5225" xr:uid="{00000000-0005-0000-0000-0000DA070000}"/>
    <cellStyle name="clsData 2 3" xfId="5150" xr:uid="{00000000-0005-0000-0000-0000DB070000}"/>
    <cellStyle name="clsData 2 4" xfId="5127" xr:uid="{00000000-0005-0000-0000-0000DC070000}"/>
    <cellStyle name="clsData 3" xfId="5045" xr:uid="{00000000-0005-0000-0000-0000DD070000}"/>
    <cellStyle name="clsData 4" xfId="5114" xr:uid="{00000000-0005-0000-0000-0000DE070000}"/>
    <cellStyle name="clsDefault" xfId="72" xr:uid="{00000000-0005-0000-0000-0000DF070000}"/>
    <cellStyle name="clsIndexTableData" xfId="73" xr:uid="{00000000-0005-0000-0000-0000E0070000}"/>
    <cellStyle name="clsIndexTableHdr" xfId="74" xr:uid="{00000000-0005-0000-0000-0000E1070000}"/>
    <cellStyle name="clsIndexTableTitle" xfId="75" xr:uid="{00000000-0005-0000-0000-0000E2070000}"/>
    <cellStyle name="clsIndexTableTitle 2" xfId="1721" xr:uid="{00000000-0005-0000-0000-0000E3070000}"/>
    <cellStyle name="clsIndexTableTitle 2 2" xfId="4783" xr:uid="{00000000-0005-0000-0000-0000E4070000}"/>
    <cellStyle name="clsIndexTableTitle 2 2 2" xfId="5093" xr:uid="{00000000-0005-0000-0000-0000E5070000}"/>
    <cellStyle name="clsIndexTableTitle 2 2 3" xfId="5054" xr:uid="{00000000-0005-0000-0000-0000E6070000}"/>
    <cellStyle name="clsIndexTableTitle 2 3" xfId="5194" xr:uid="{00000000-0005-0000-0000-0000E7070000}"/>
    <cellStyle name="clsIndexTableTitle 2 4" xfId="5086" xr:uid="{00000000-0005-0000-0000-0000E8070000}"/>
    <cellStyle name="clsIndexTableTitle 3" xfId="5180" xr:uid="{00000000-0005-0000-0000-0000E9070000}"/>
    <cellStyle name="clsIndexTableTitle 4" xfId="5156" xr:uid="{00000000-0005-0000-0000-0000EA070000}"/>
    <cellStyle name="clsMRVData" xfId="76" xr:uid="{00000000-0005-0000-0000-0000EB070000}"/>
    <cellStyle name="clsMRVData 2" xfId="1936" xr:uid="{00000000-0005-0000-0000-0000EC070000}"/>
    <cellStyle name="clsMRVData 2 2" xfId="4998" xr:uid="{00000000-0005-0000-0000-0000ED070000}"/>
    <cellStyle name="clsMRVData 2 2 2" xfId="5170" xr:uid="{00000000-0005-0000-0000-0000EE070000}"/>
    <cellStyle name="clsMRVData 2 2 3" xfId="5213" xr:uid="{00000000-0005-0000-0000-0000EF070000}"/>
    <cellStyle name="clsMRVData 2 3" xfId="5135" xr:uid="{00000000-0005-0000-0000-0000F0070000}"/>
    <cellStyle name="clsMRVData 2 4" xfId="5060" xr:uid="{00000000-0005-0000-0000-0000F1070000}"/>
    <cellStyle name="clsMRVData 3" xfId="5115" xr:uid="{00000000-0005-0000-0000-0000F2070000}"/>
    <cellStyle name="clsMRVData 4" xfId="5205" xr:uid="{00000000-0005-0000-0000-0000F3070000}"/>
    <cellStyle name="clsMRVRow" xfId="77" xr:uid="{00000000-0005-0000-0000-0000F4070000}"/>
    <cellStyle name="clsMRVRow 2" xfId="1944" xr:uid="{00000000-0005-0000-0000-0000F5070000}"/>
    <cellStyle name="clsMRVRow 2 2" xfId="5006" xr:uid="{00000000-0005-0000-0000-0000F6070000}"/>
    <cellStyle name="clsMRVRow 2 2 2" xfId="5154" xr:uid="{00000000-0005-0000-0000-0000F7070000}"/>
    <cellStyle name="clsMRVRow 2 2 3" xfId="5216" xr:uid="{00000000-0005-0000-0000-0000F8070000}"/>
    <cellStyle name="clsMRVRow 2 3" xfId="5077" xr:uid="{00000000-0005-0000-0000-0000F9070000}"/>
    <cellStyle name="clsMRVRow 2 4" xfId="5112" xr:uid="{00000000-0005-0000-0000-0000FA070000}"/>
    <cellStyle name="clsMRVRow 3" xfId="5152" xr:uid="{00000000-0005-0000-0000-0000FB070000}"/>
    <cellStyle name="clsMRVRow 4" xfId="5087" xr:uid="{00000000-0005-0000-0000-0000FC070000}"/>
    <cellStyle name="clsReportFooter" xfId="78" xr:uid="{00000000-0005-0000-0000-0000FD070000}"/>
    <cellStyle name="clsReportFooter 2" xfId="1938" xr:uid="{00000000-0005-0000-0000-0000FE070000}"/>
    <cellStyle name="clsReportFooter 2 2" xfId="5000" xr:uid="{00000000-0005-0000-0000-0000FF070000}"/>
    <cellStyle name="clsReportFooter 2 2 2" xfId="5143" xr:uid="{00000000-0005-0000-0000-000000080000}"/>
    <cellStyle name="clsReportFooter 2 2 3" xfId="5214" xr:uid="{00000000-0005-0000-0000-000001080000}"/>
    <cellStyle name="clsReportFooter 2 3" xfId="5163" xr:uid="{00000000-0005-0000-0000-000002080000}"/>
    <cellStyle name="clsReportFooter 2 4" xfId="5201" xr:uid="{00000000-0005-0000-0000-000003080000}"/>
    <cellStyle name="clsReportFooter 3" xfId="5207" xr:uid="{00000000-0005-0000-0000-000004080000}"/>
    <cellStyle name="clsReportFooter 4" xfId="5037" xr:uid="{00000000-0005-0000-0000-000005080000}"/>
    <cellStyle name="clsReportHeader" xfId="79" xr:uid="{00000000-0005-0000-0000-000006080000}"/>
    <cellStyle name="clsReportHeader 2" xfId="1818" xr:uid="{00000000-0005-0000-0000-000007080000}"/>
    <cellStyle name="clsReportHeader 2 2" xfId="4880" xr:uid="{00000000-0005-0000-0000-000008080000}"/>
    <cellStyle name="clsReportHeader 2 2 2" xfId="5075" xr:uid="{00000000-0005-0000-0000-000009080000}"/>
    <cellStyle name="clsReportHeader 2 2 3" xfId="2118" xr:uid="{00000000-0005-0000-0000-00000A080000}"/>
    <cellStyle name="clsReportHeader 2 3" xfId="5058" xr:uid="{00000000-0005-0000-0000-00000B080000}"/>
    <cellStyle name="clsReportHeader 2 4" xfId="5199" xr:uid="{00000000-0005-0000-0000-00000C080000}"/>
    <cellStyle name="clsReportHeader 3" xfId="5072" xr:uid="{00000000-0005-0000-0000-00000D080000}"/>
    <cellStyle name="clsReportHeader 4" xfId="5083" xr:uid="{00000000-0005-0000-0000-00000E080000}"/>
    <cellStyle name="clsRowHeader" xfId="80" xr:uid="{00000000-0005-0000-0000-00000F080000}"/>
    <cellStyle name="clsRowHeader 2" xfId="1934" xr:uid="{00000000-0005-0000-0000-000010080000}"/>
    <cellStyle name="clsRowHeader 2 2" xfId="4996" xr:uid="{00000000-0005-0000-0000-000011080000}"/>
    <cellStyle name="clsRowHeader 2 2 2" xfId="5079" xr:uid="{00000000-0005-0000-0000-000012080000}"/>
    <cellStyle name="clsRowHeader 2 2 3" xfId="5211" xr:uid="{00000000-0005-0000-0000-000013080000}"/>
    <cellStyle name="clsRowHeader 2 3" xfId="5067" xr:uid="{00000000-0005-0000-0000-000014080000}"/>
    <cellStyle name="clsRowHeader 2 4" xfId="5133" xr:uid="{00000000-0005-0000-0000-000015080000}"/>
    <cellStyle name="clsRowHeader 3" xfId="5104" xr:uid="{00000000-0005-0000-0000-000016080000}"/>
    <cellStyle name="clsRowHeader 4" xfId="3867" xr:uid="{00000000-0005-0000-0000-000017080000}"/>
    <cellStyle name="clsRptComment" xfId="81" xr:uid="{00000000-0005-0000-0000-000018080000}"/>
    <cellStyle name="clsRptComment 2" xfId="1817" xr:uid="{00000000-0005-0000-0000-000019080000}"/>
    <cellStyle name="clsRptComment 2 2" xfId="4879" xr:uid="{00000000-0005-0000-0000-00001A080000}"/>
    <cellStyle name="clsRptComment 2 2 2" xfId="2208" xr:uid="{00000000-0005-0000-0000-00001B080000}"/>
    <cellStyle name="clsRptComment 2 2 3" xfId="5166" xr:uid="{00000000-0005-0000-0000-00001C080000}"/>
    <cellStyle name="clsRptComment 2 3" xfId="5192" xr:uid="{00000000-0005-0000-0000-00001D080000}"/>
    <cellStyle name="clsRptComment 2 4" xfId="5159" xr:uid="{00000000-0005-0000-0000-00001E080000}"/>
    <cellStyle name="clsRptComment 3" xfId="5138" xr:uid="{00000000-0005-0000-0000-00001F080000}"/>
    <cellStyle name="clsRptComment 4" xfId="5134" xr:uid="{00000000-0005-0000-0000-000020080000}"/>
    <cellStyle name="clsScale" xfId="82" xr:uid="{00000000-0005-0000-0000-000021080000}"/>
    <cellStyle name="clsScale 2" xfId="1955" xr:uid="{00000000-0005-0000-0000-000022080000}"/>
    <cellStyle name="clsScale 2 2" xfId="5016" xr:uid="{00000000-0005-0000-0000-000023080000}"/>
    <cellStyle name="clsScale 2 2 2" xfId="5095" xr:uid="{00000000-0005-0000-0000-000024080000}"/>
    <cellStyle name="clsScale 2 2 3" xfId="5226" xr:uid="{00000000-0005-0000-0000-000025080000}"/>
    <cellStyle name="clsScale 2 3" xfId="5203" xr:uid="{00000000-0005-0000-0000-000026080000}"/>
    <cellStyle name="clsScale 2 4" xfId="5124" xr:uid="{00000000-0005-0000-0000-000027080000}"/>
    <cellStyle name="clsScale 3" xfId="5188" xr:uid="{00000000-0005-0000-0000-000028080000}"/>
    <cellStyle name="clsScale 4" xfId="5117" xr:uid="{00000000-0005-0000-0000-000029080000}"/>
    <cellStyle name="clsSection" xfId="83" xr:uid="{00000000-0005-0000-0000-00002A080000}"/>
    <cellStyle name="clsSection 2" xfId="1939" xr:uid="{00000000-0005-0000-0000-00002B080000}"/>
    <cellStyle name="clsSection 2 2" xfId="5001" xr:uid="{00000000-0005-0000-0000-00002C080000}"/>
    <cellStyle name="clsSection 2 2 2" xfId="5196" xr:uid="{00000000-0005-0000-0000-00002D080000}"/>
    <cellStyle name="clsSection 2 2 3" xfId="5215" xr:uid="{00000000-0005-0000-0000-00002E080000}"/>
    <cellStyle name="clsSection 2 3" xfId="5052" xr:uid="{00000000-0005-0000-0000-00002F080000}"/>
    <cellStyle name="clsSection 2 4" xfId="5190" xr:uid="{00000000-0005-0000-0000-000030080000}"/>
    <cellStyle name="clsSection 3" xfId="5167" xr:uid="{00000000-0005-0000-0000-000031080000}"/>
    <cellStyle name="clsSection 4" xfId="5091" xr:uid="{00000000-0005-0000-0000-000032080000}"/>
    <cellStyle name="Comma" xfId="1" builtinId="3"/>
    <cellStyle name="Comma  - Style1" xfId="234" xr:uid="{00000000-0005-0000-0000-000034080000}"/>
    <cellStyle name="Comma  - Style1 2" xfId="235" xr:uid="{00000000-0005-0000-0000-000035080000}"/>
    <cellStyle name="Comma  - Style2" xfId="236" xr:uid="{00000000-0005-0000-0000-000036080000}"/>
    <cellStyle name="Comma  - Style2 2" xfId="237" xr:uid="{00000000-0005-0000-0000-000037080000}"/>
    <cellStyle name="Comma  - Style3" xfId="238" xr:uid="{00000000-0005-0000-0000-000038080000}"/>
    <cellStyle name="Comma  - Style3 2" xfId="239" xr:uid="{00000000-0005-0000-0000-000039080000}"/>
    <cellStyle name="Comma 10" xfId="240" xr:uid="{00000000-0005-0000-0000-00003A080000}"/>
    <cellStyle name="Comma 10 2" xfId="1214" xr:uid="{00000000-0005-0000-0000-00003B080000}"/>
    <cellStyle name="Comma 11" xfId="241" xr:uid="{00000000-0005-0000-0000-00003C080000}"/>
    <cellStyle name="Comma 12" xfId="242" xr:uid="{00000000-0005-0000-0000-00003D080000}"/>
    <cellStyle name="Comma 13" xfId="243" xr:uid="{00000000-0005-0000-0000-00003E080000}"/>
    <cellStyle name="Comma 14" xfId="244" xr:uid="{00000000-0005-0000-0000-00003F080000}"/>
    <cellStyle name="Comma 15" xfId="245" xr:uid="{00000000-0005-0000-0000-000040080000}"/>
    <cellStyle name="Comma 16" xfId="246" xr:uid="{00000000-0005-0000-0000-000041080000}"/>
    <cellStyle name="Comma 17" xfId="247" xr:uid="{00000000-0005-0000-0000-000042080000}"/>
    <cellStyle name="Comma 18" xfId="248" xr:uid="{00000000-0005-0000-0000-000043080000}"/>
    <cellStyle name="Comma 19" xfId="249" xr:uid="{00000000-0005-0000-0000-000044080000}"/>
    <cellStyle name="Comma 2" xfId="84" xr:uid="{00000000-0005-0000-0000-000045080000}"/>
    <cellStyle name="Comma 2 2" xfId="85" xr:uid="{00000000-0005-0000-0000-000046080000}"/>
    <cellStyle name="Comma 2 2 2" xfId="250" xr:uid="{00000000-0005-0000-0000-000047080000}"/>
    <cellStyle name="Comma 2 2 3" xfId="251" xr:uid="{00000000-0005-0000-0000-000048080000}"/>
    <cellStyle name="Comma 2 2 4" xfId="252" xr:uid="{00000000-0005-0000-0000-000049080000}"/>
    <cellStyle name="Comma 2 3" xfId="86" xr:uid="{00000000-0005-0000-0000-00004A080000}"/>
    <cellStyle name="Comma 2 3 2" xfId="253" xr:uid="{00000000-0005-0000-0000-00004B080000}"/>
    <cellStyle name="Comma 2 4" xfId="254" xr:uid="{00000000-0005-0000-0000-00004C080000}"/>
    <cellStyle name="Comma 2 4 2" xfId="5361" xr:uid="{1952BB68-31AC-4430-9AAB-DB1AFA207F90}"/>
    <cellStyle name="Comma 2 5" xfId="1457" xr:uid="{00000000-0005-0000-0000-00004D080000}"/>
    <cellStyle name="Comma 2 5 2" xfId="1694" xr:uid="{00000000-0005-0000-0000-00004E080000}"/>
    <cellStyle name="Comma 2 5 2 2" xfId="4757" xr:uid="{00000000-0005-0000-0000-00004F080000}"/>
    <cellStyle name="Comma 2 5 2 3" xfId="3143" xr:uid="{00000000-0005-0000-0000-000050080000}"/>
    <cellStyle name="Comma 2 5 2 4" xfId="2444" xr:uid="{00000000-0005-0000-0000-000051080000}"/>
    <cellStyle name="Comma 2 5 3" xfId="1942" xr:uid="{00000000-0005-0000-0000-000052080000}"/>
    <cellStyle name="Comma 2 5 3 2" xfId="5004" xr:uid="{00000000-0005-0000-0000-000053080000}"/>
    <cellStyle name="Comma 2 5 3 3" xfId="3375" xr:uid="{00000000-0005-0000-0000-000054080000}"/>
    <cellStyle name="Comma 2 5 3 4" xfId="2676" xr:uid="{00000000-0005-0000-0000-000055080000}"/>
    <cellStyle name="Comma 2 5 4" xfId="4526" xr:uid="{00000000-0005-0000-0000-000056080000}"/>
    <cellStyle name="Comma 2 5 5" xfId="2912" xr:uid="{00000000-0005-0000-0000-000057080000}"/>
    <cellStyle name="Comma 2 5 6" xfId="2212" xr:uid="{00000000-0005-0000-0000-000058080000}"/>
    <cellStyle name="Comma 20" xfId="255" xr:uid="{00000000-0005-0000-0000-000059080000}"/>
    <cellStyle name="Comma 21" xfId="256" xr:uid="{00000000-0005-0000-0000-00005A080000}"/>
    <cellStyle name="Comma 22" xfId="257" xr:uid="{00000000-0005-0000-0000-00005B080000}"/>
    <cellStyle name="Comma 23" xfId="258" xr:uid="{00000000-0005-0000-0000-00005C080000}"/>
    <cellStyle name="Comma 24" xfId="259" xr:uid="{00000000-0005-0000-0000-00005D080000}"/>
    <cellStyle name="Comma 25" xfId="260" xr:uid="{00000000-0005-0000-0000-00005E080000}"/>
    <cellStyle name="Comma 26" xfId="261" xr:uid="{00000000-0005-0000-0000-00005F080000}"/>
    <cellStyle name="Comma 27" xfId="262" xr:uid="{00000000-0005-0000-0000-000060080000}"/>
    <cellStyle name="Comma 28" xfId="263" xr:uid="{00000000-0005-0000-0000-000061080000}"/>
    <cellStyle name="Comma 29" xfId="264" xr:uid="{00000000-0005-0000-0000-000062080000}"/>
    <cellStyle name="Comma 3" xfId="87" xr:uid="{00000000-0005-0000-0000-000063080000}"/>
    <cellStyle name="Comma 3 2" xfId="265" xr:uid="{00000000-0005-0000-0000-000064080000}"/>
    <cellStyle name="Comma 3 2 2" xfId="266" xr:uid="{00000000-0005-0000-0000-000065080000}"/>
    <cellStyle name="Comma 3 2 2 2" xfId="640" xr:uid="{00000000-0005-0000-0000-000066080000}"/>
    <cellStyle name="Comma 3 2 2 2 2" xfId="1103" xr:uid="{00000000-0005-0000-0000-000067080000}"/>
    <cellStyle name="Comma 3 2 2 2 2 2" xfId="4182" xr:uid="{00000000-0005-0000-0000-000068080000}"/>
    <cellStyle name="Comma 3 2 2 2 3" xfId="1578" xr:uid="{00000000-0005-0000-0000-000069080000}"/>
    <cellStyle name="Comma 3 2 2 2 3 2" xfId="4644" xr:uid="{00000000-0005-0000-0000-00006A080000}"/>
    <cellStyle name="Comma 3 2 2 2 4" xfId="3727" xr:uid="{00000000-0005-0000-0000-00006B080000}"/>
    <cellStyle name="Comma 3 2 2 2 5" xfId="3030" xr:uid="{00000000-0005-0000-0000-00006C080000}"/>
    <cellStyle name="Comma 3 2 2 2 6" xfId="2331" xr:uid="{00000000-0005-0000-0000-00006D080000}"/>
    <cellStyle name="Comma 3 2 2 3" xfId="875" xr:uid="{00000000-0005-0000-0000-00006E080000}"/>
    <cellStyle name="Comma 3 2 2 3 2" xfId="1816" xr:uid="{00000000-0005-0000-0000-00006F080000}"/>
    <cellStyle name="Comma 3 2 2 3 2 2" xfId="4878" xr:uid="{00000000-0005-0000-0000-000070080000}"/>
    <cellStyle name="Comma 3 2 2 3 3" xfId="3955" xr:uid="{00000000-0005-0000-0000-000071080000}"/>
    <cellStyle name="Comma 3 2 2 3 4" xfId="3262" xr:uid="{00000000-0005-0000-0000-000072080000}"/>
    <cellStyle name="Comma 3 2 2 3 5" xfId="2562" xr:uid="{00000000-0005-0000-0000-000073080000}"/>
    <cellStyle name="Comma 3 2 2 4" xfId="1334" xr:uid="{00000000-0005-0000-0000-000074080000}"/>
    <cellStyle name="Comma 3 2 2 4 2" xfId="4410" xr:uid="{00000000-0005-0000-0000-000075080000}"/>
    <cellStyle name="Comma 3 2 2 5" xfId="3497" xr:uid="{00000000-0005-0000-0000-000076080000}"/>
    <cellStyle name="Comma 3 2 2 6" xfId="2796" xr:uid="{00000000-0005-0000-0000-000077080000}"/>
    <cellStyle name="Comma 3 2 2 7" xfId="2095" xr:uid="{00000000-0005-0000-0000-000078080000}"/>
    <cellStyle name="Comma 3 2 3" xfId="639" xr:uid="{00000000-0005-0000-0000-000079080000}"/>
    <cellStyle name="Comma 3 2 3 2" xfId="1102" xr:uid="{00000000-0005-0000-0000-00007A080000}"/>
    <cellStyle name="Comma 3 2 3 2 2" xfId="4181" xr:uid="{00000000-0005-0000-0000-00007B080000}"/>
    <cellStyle name="Comma 3 2 3 3" xfId="1577" xr:uid="{00000000-0005-0000-0000-00007C080000}"/>
    <cellStyle name="Comma 3 2 3 3 2" xfId="4643" xr:uid="{00000000-0005-0000-0000-00007D080000}"/>
    <cellStyle name="Comma 3 2 3 4" xfId="3726" xr:uid="{00000000-0005-0000-0000-00007E080000}"/>
    <cellStyle name="Comma 3 2 3 5" xfId="3029" xr:uid="{00000000-0005-0000-0000-00007F080000}"/>
    <cellStyle name="Comma 3 2 3 6" xfId="2330" xr:uid="{00000000-0005-0000-0000-000080080000}"/>
    <cellStyle name="Comma 3 2 4" xfId="874" xr:uid="{00000000-0005-0000-0000-000081080000}"/>
    <cellStyle name="Comma 3 2 4 2" xfId="1815" xr:uid="{00000000-0005-0000-0000-000082080000}"/>
    <cellStyle name="Comma 3 2 4 2 2" xfId="4877" xr:uid="{00000000-0005-0000-0000-000083080000}"/>
    <cellStyle name="Comma 3 2 4 3" xfId="3954" xr:uid="{00000000-0005-0000-0000-000084080000}"/>
    <cellStyle name="Comma 3 2 4 4" xfId="3261" xr:uid="{00000000-0005-0000-0000-000085080000}"/>
    <cellStyle name="Comma 3 2 4 5" xfId="2561" xr:uid="{00000000-0005-0000-0000-000086080000}"/>
    <cellStyle name="Comma 3 2 5" xfId="1333" xr:uid="{00000000-0005-0000-0000-000087080000}"/>
    <cellStyle name="Comma 3 2 5 2" xfId="4409" xr:uid="{00000000-0005-0000-0000-000088080000}"/>
    <cellStyle name="Comma 3 2 6" xfId="3496" xr:uid="{00000000-0005-0000-0000-000089080000}"/>
    <cellStyle name="Comma 3 2 7" xfId="2795" xr:uid="{00000000-0005-0000-0000-00008A080000}"/>
    <cellStyle name="Comma 3 2 8" xfId="2094" xr:uid="{00000000-0005-0000-0000-00008B080000}"/>
    <cellStyle name="Comma 3 3" xfId="267" xr:uid="{00000000-0005-0000-0000-00008C080000}"/>
    <cellStyle name="Comma 3 4" xfId="1453" xr:uid="{00000000-0005-0000-0000-00008D080000}"/>
    <cellStyle name="Comma 3 5" xfId="5290" xr:uid="{3C56B114-02D8-4AD7-8099-6EB40EA042F5}"/>
    <cellStyle name="Comma 30" xfId="268" xr:uid="{00000000-0005-0000-0000-00008E080000}"/>
    <cellStyle name="Comma 31" xfId="269" xr:uid="{00000000-0005-0000-0000-00008F080000}"/>
    <cellStyle name="Comma 32" xfId="270" xr:uid="{00000000-0005-0000-0000-000090080000}"/>
    <cellStyle name="Comma 32 2" xfId="641" xr:uid="{00000000-0005-0000-0000-000091080000}"/>
    <cellStyle name="Comma 32 2 2" xfId="1104" xr:uid="{00000000-0005-0000-0000-000092080000}"/>
    <cellStyle name="Comma 32 2 2 2" xfId="4183" xr:uid="{00000000-0005-0000-0000-000093080000}"/>
    <cellStyle name="Comma 32 2 3" xfId="1579" xr:uid="{00000000-0005-0000-0000-000094080000}"/>
    <cellStyle name="Comma 32 2 3 2" xfId="4645" xr:uid="{00000000-0005-0000-0000-000095080000}"/>
    <cellStyle name="Comma 32 2 4" xfId="3728" xr:uid="{00000000-0005-0000-0000-000096080000}"/>
    <cellStyle name="Comma 32 2 5" xfId="3031" xr:uid="{00000000-0005-0000-0000-000097080000}"/>
    <cellStyle name="Comma 32 2 6" xfId="2332" xr:uid="{00000000-0005-0000-0000-000098080000}"/>
    <cellStyle name="Comma 32 3" xfId="876" xr:uid="{00000000-0005-0000-0000-000099080000}"/>
    <cellStyle name="Comma 32 3 2" xfId="1819" xr:uid="{00000000-0005-0000-0000-00009A080000}"/>
    <cellStyle name="Comma 32 3 2 2" xfId="4881" xr:uid="{00000000-0005-0000-0000-00009B080000}"/>
    <cellStyle name="Comma 32 3 3" xfId="3956" xr:uid="{00000000-0005-0000-0000-00009C080000}"/>
    <cellStyle name="Comma 32 3 4" xfId="3263" xr:uid="{00000000-0005-0000-0000-00009D080000}"/>
    <cellStyle name="Comma 32 3 5" xfId="2563" xr:uid="{00000000-0005-0000-0000-00009E080000}"/>
    <cellStyle name="Comma 32 4" xfId="1335" xr:uid="{00000000-0005-0000-0000-00009F080000}"/>
    <cellStyle name="Comma 32 4 2" xfId="4411" xr:uid="{00000000-0005-0000-0000-0000A0080000}"/>
    <cellStyle name="Comma 32 5" xfId="3498" xr:uid="{00000000-0005-0000-0000-0000A1080000}"/>
    <cellStyle name="Comma 32 6" xfId="2797" xr:uid="{00000000-0005-0000-0000-0000A2080000}"/>
    <cellStyle name="Comma 32 7" xfId="2096" xr:uid="{00000000-0005-0000-0000-0000A3080000}"/>
    <cellStyle name="Comma 33" xfId="1448" xr:uid="{00000000-0005-0000-0000-0000A4080000}"/>
    <cellStyle name="Comma 34" xfId="753" xr:uid="{00000000-0005-0000-0000-0000A5080000}"/>
    <cellStyle name="Comma 35" xfId="1959" xr:uid="{00000000-0005-0000-0000-0000A6080000}"/>
    <cellStyle name="Comma 35 2" xfId="5020" xr:uid="{00000000-0005-0000-0000-0000A7080000}"/>
    <cellStyle name="Comma 36" xfId="1961" xr:uid="{00000000-0005-0000-0000-0000A8080000}"/>
    <cellStyle name="Comma 36 2" xfId="5028" xr:uid="{00000000-0005-0000-0000-0000A9080000}"/>
    <cellStyle name="Comma 37" xfId="1963" xr:uid="{00000000-0005-0000-0000-0000AA080000}"/>
    <cellStyle name="Comma 37 2" xfId="5030" xr:uid="{00000000-0005-0000-0000-0000AB080000}"/>
    <cellStyle name="Comma 38" xfId="1972" xr:uid="{00000000-0005-0000-0000-0000AC080000}"/>
    <cellStyle name="Comma 38 2" xfId="5032" xr:uid="{00000000-0005-0000-0000-0000AD080000}"/>
    <cellStyle name="Comma 39" xfId="5035" xr:uid="{00000000-0005-0000-0000-0000AE080000}"/>
    <cellStyle name="Comma 4" xfId="88" xr:uid="{00000000-0005-0000-0000-0000AF080000}"/>
    <cellStyle name="Comma 4 2" xfId="271" xr:uid="{00000000-0005-0000-0000-0000B0080000}"/>
    <cellStyle name="Comma 4 2 2" xfId="272" xr:uid="{00000000-0005-0000-0000-0000B1080000}"/>
    <cellStyle name="Comma 4 2 2 2" xfId="273" xr:uid="{00000000-0005-0000-0000-0000B2080000}"/>
    <cellStyle name="Comma 4 2 2 2 2" xfId="643" xr:uid="{00000000-0005-0000-0000-0000B3080000}"/>
    <cellStyle name="Comma 4 2 2 2 2 2" xfId="1106" xr:uid="{00000000-0005-0000-0000-0000B4080000}"/>
    <cellStyle name="Comma 4 2 2 2 2 2 2" xfId="4185" xr:uid="{00000000-0005-0000-0000-0000B5080000}"/>
    <cellStyle name="Comma 4 2 2 2 2 3" xfId="1581" xr:uid="{00000000-0005-0000-0000-0000B6080000}"/>
    <cellStyle name="Comma 4 2 2 2 2 3 2" xfId="4647" xr:uid="{00000000-0005-0000-0000-0000B7080000}"/>
    <cellStyle name="Comma 4 2 2 2 2 4" xfId="3730" xr:uid="{00000000-0005-0000-0000-0000B8080000}"/>
    <cellStyle name="Comma 4 2 2 2 2 5" xfId="3033" xr:uid="{00000000-0005-0000-0000-0000B9080000}"/>
    <cellStyle name="Comma 4 2 2 2 2 6" xfId="2334" xr:uid="{00000000-0005-0000-0000-0000BA080000}"/>
    <cellStyle name="Comma 4 2 2 2 3" xfId="878" xr:uid="{00000000-0005-0000-0000-0000BB080000}"/>
    <cellStyle name="Comma 4 2 2 2 3 2" xfId="1822" xr:uid="{00000000-0005-0000-0000-0000BC080000}"/>
    <cellStyle name="Comma 4 2 2 2 3 2 2" xfId="4884" xr:uid="{00000000-0005-0000-0000-0000BD080000}"/>
    <cellStyle name="Comma 4 2 2 2 3 3" xfId="3958" xr:uid="{00000000-0005-0000-0000-0000BE080000}"/>
    <cellStyle name="Comma 4 2 2 2 3 4" xfId="3265" xr:uid="{00000000-0005-0000-0000-0000BF080000}"/>
    <cellStyle name="Comma 4 2 2 2 3 5" xfId="2565" xr:uid="{00000000-0005-0000-0000-0000C0080000}"/>
    <cellStyle name="Comma 4 2 2 2 4" xfId="1337" xr:uid="{00000000-0005-0000-0000-0000C1080000}"/>
    <cellStyle name="Comma 4 2 2 2 4 2" xfId="4413" xr:uid="{00000000-0005-0000-0000-0000C2080000}"/>
    <cellStyle name="Comma 4 2 2 2 5" xfId="3500" xr:uid="{00000000-0005-0000-0000-0000C3080000}"/>
    <cellStyle name="Comma 4 2 2 2 6" xfId="2799" xr:uid="{00000000-0005-0000-0000-0000C4080000}"/>
    <cellStyle name="Comma 4 2 2 2 7" xfId="2098" xr:uid="{00000000-0005-0000-0000-0000C5080000}"/>
    <cellStyle name="Comma 4 2 2 3" xfId="642" xr:uid="{00000000-0005-0000-0000-0000C6080000}"/>
    <cellStyle name="Comma 4 2 2 3 2" xfId="1105" xr:uid="{00000000-0005-0000-0000-0000C7080000}"/>
    <cellStyle name="Comma 4 2 2 3 2 2" xfId="4184" xr:uid="{00000000-0005-0000-0000-0000C8080000}"/>
    <cellStyle name="Comma 4 2 2 3 3" xfId="1580" xr:uid="{00000000-0005-0000-0000-0000C9080000}"/>
    <cellStyle name="Comma 4 2 2 3 3 2" xfId="4646" xr:uid="{00000000-0005-0000-0000-0000CA080000}"/>
    <cellStyle name="Comma 4 2 2 3 4" xfId="3729" xr:uid="{00000000-0005-0000-0000-0000CB080000}"/>
    <cellStyle name="Comma 4 2 2 3 5" xfId="3032" xr:uid="{00000000-0005-0000-0000-0000CC080000}"/>
    <cellStyle name="Comma 4 2 2 3 6" xfId="2333" xr:uid="{00000000-0005-0000-0000-0000CD080000}"/>
    <cellStyle name="Comma 4 2 2 4" xfId="877" xr:uid="{00000000-0005-0000-0000-0000CE080000}"/>
    <cellStyle name="Comma 4 2 2 4 2" xfId="1821" xr:uid="{00000000-0005-0000-0000-0000CF080000}"/>
    <cellStyle name="Comma 4 2 2 4 2 2" xfId="4883" xr:uid="{00000000-0005-0000-0000-0000D0080000}"/>
    <cellStyle name="Comma 4 2 2 4 3" xfId="3957" xr:uid="{00000000-0005-0000-0000-0000D1080000}"/>
    <cellStyle name="Comma 4 2 2 4 4" xfId="3264" xr:uid="{00000000-0005-0000-0000-0000D2080000}"/>
    <cellStyle name="Comma 4 2 2 4 5" xfId="2564" xr:uid="{00000000-0005-0000-0000-0000D3080000}"/>
    <cellStyle name="Comma 4 2 2 5" xfId="1336" xr:uid="{00000000-0005-0000-0000-0000D4080000}"/>
    <cellStyle name="Comma 4 2 2 5 2" xfId="4412" xr:uid="{00000000-0005-0000-0000-0000D5080000}"/>
    <cellStyle name="Comma 4 2 2 6" xfId="3499" xr:uid="{00000000-0005-0000-0000-0000D6080000}"/>
    <cellStyle name="Comma 4 2 2 7" xfId="2798" xr:uid="{00000000-0005-0000-0000-0000D7080000}"/>
    <cellStyle name="Comma 4 2 2 8" xfId="2097" xr:uid="{00000000-0005-0000-0000-0000D8080000}"/>
    <cellStyle name="Comma 4 3" xfId="274" xr:uid="{00000000-0005-0000-0000-0000D9080000}"/>
    <cellStyle name="Comma 40" xfId="5230" xr:uid="{7657A265-2F2B-4C43-979E-2B45A3E70B07}"/>
    <cellStyle name="Comma 41" xfId="5261" xr:uid="{00000000-0005-0000-0000-0000DC140000}"/>
    <cellStyle name="Comma 5" xfId="89" xr:uid="{00000000-0005-0000-0000-0000DA080000}"/>
    <cellStyle name="Comma 5 2" xfId="90" xr:uid="{00000000-0005-0000-0000-0000DB080000}"/>
    <cellStyle name="Comma 5 2 2" xfId="275" xr:uid="{00000000-0005-0000-0000-0000DC080000}"/>
    <cellStyle name="Comma 5 2 2 2" xfId="644" xr:uid="{00000000-0005-0000-0000-0000DD080000}"/>
    <cellStyle name="Comma 5 2 2 2 2" xfId="1107" xr:uid="{00000000-0005-0000-0000-0000DE080000}"/>
    <cellStyle name="Comma 5 2 2 2 2 2" xfId="4186" xr:uid="{00000000-0005-0000-0000-0000DF080000}"/>
    <cellStyle name="Comma 5 2 2 2 3" xfId="1582" xr:uid="{00000000-0005-0000-0000-0000E0080000}"/>
    <cellStyle name="Comma 5 2 2 2 3 2" xfId="4648" xr:uid="{00000000-0005-0000-0000-0000E1080000}"/>
    <cellStyle name="Comma 5 2 2 2 4" xfId="3731" xr:uid="{00000000-0005-0000-0000-0000E2080000}"/>
    <cellStyle name="Comma 5 2 2 2 5" xfId="3034" xr:uid="{00000000-0005-0000-0000-0000E3080000}"/>
    <cellStyle name="Comma 5 2 2 2 6" xfId="2335" xr:uid="{00000000-0005-0000-0000-0000E4080000}"/>
    <cellStyle name="Comma 5 2 2 3" xfId="879" xr:uid="{00000000-0005-0000-0000-0000E5080000}"/>
    <cellStyle name="Comma 5 2 2 3 2" xfId="1824" xr:uid="{00000000-0005-0000-0000-0000E6080000}"/>
    <cellStyle name="Comma 5 2 2 3 2 2" xfId="4886" xr:uid="{00000000-0005-0000-0000-0000E7080000}"/>
    <cellStyle name="Comma 5 2 2 3 3" xfId="3959" xr:uid="{00000000-0005-0000-0000-0000E8080000}"/>
    <cellStyle name="Comma 5 2 2 3 4" xfId="3266" xr:uid="{00000000-0005-0000-0000-0000E9080000}"/>
    <cellStyle name="Comma 5 2 2 3 5" xfId="2567" xr:uid="{00000000-0005-0000-0000-0000EA080000}"/>
    <cellStyle name="Comma 5 2 2 4" xfId="1338" xr:uid="{00000000-0005-0000-0000-0000EB080000}"/>
    <cellStyle name="Comma 5 2 2 4 2" xfId="4414" xr:uid="{00000000-0005-0000-0000-0000EC080000}"/>
    <cellStyle name="Comma 5 2 2 5" xfId="3501" xr:uid="{00000000-0005-0000-0000-0000ED080000}"/>
    <cellStyle name="Comma 5 2 2 6" xfId="2800" xr:uid="{00000000-0005-0000-0000-0000EE080000}"/>
    <cellStyle name="Comma 5 2 2 7" xfId="2099" xr:uid="{00000000-0005-0000-0000-0000EF080000}"/>
    <cellStyle name="Comma 5 2 3" xfId="547" xr:uid="{00000000-0005-0000-0000-0000F0080000}"/>
    <cellStyle name="Comma 5 2 3 2" xfId="1010" xr:uid="{00000000-0005-0000-0000-0000F1080000}"/>
    <cellStyle name="Comma 5 2 3 2 2" xfId="4089" xr:uid="{00000000-0005-0000-0000-0000F2080000}"/>
    <cellStyle name="Comma 5 2 3 3" xfId="1485" xr:uid="{00000000-0005-0000-0000-0000F3080000}"/>
    <cellStyle name="Comma 5 2 3 3 2" xfId="4551" xr:uid="{00000000-0005-0000-0000-0000F4080000}"/>
    <cellStyle name="Comma 5 2 3 4" xfId="3634" xr:uid="{00000000-0005-0000-0000-0000F5080000}"/>
    <cellStyle name="Comma 5 2 3 5" xfId="2937" xr:uid="{00000000-0005-0000-0000-0000F6080000}"/>
    <cellStyle name="Comma 5 2 3 6" xfId="2238" xr:uid="{00000000-0005-0000-0000-0000F7080000}"/>
    <cellStyle name="Comma 5 2 4" xfId="779" xr:uid="{00000000-0005-0000-0000-0000F8080000}"/>
    <cellStyle name="Comma 5 2 4 2" xfId="1722" xr:uid="{00000000-0005-0000-0000-0000F9080000}"/>
    <cellStyle name="Comma 5 2 4 2 2" xfId="4784" xr:uid="{00000000-0005-0000-0000-0000FA080000}"/>
    <cellStyle name="Comma 5 2 4 3" xfId="3861" xr:uid="{00000000-0005-0000-0000-0000FB080000}"/>
    <cellStyle name="Comma 5 2 4 4" xfId="3168" xr:uid="{00000000-0005-0000-0000-0000FC080000}"/>
    <cellStyle name="Comma 5 2 4 5" xfId="2469" xr:uid="{00000000-0005-0000-0000-0000FD080000}"/>
    <cellStyle name="Comma 5 2 5" xfId="1240" xr:uid="{00000000-0005-0000-0000-0000FE080000}"/>
    <cellStyle name="Comma 5 2 5 2" xfId="4316" xr:uid="{00000000-0005-0000-0000-0000FF080000}"/>
    <cellStyle name="Comma 5 2 6" xfId="3403" xr:uid="{00000000-0005-0000-0000-000000090000}"/>
    <cellStyle name="Comma 5 2 7" xfId="2702" xr:uid="{00000000-0005-0000-0000-000001090000}"/>
    <cellStyle name="Comma 5 2 8" xfId="1999" xr:uid="{00000000-0005-0000-0000-000002090000}"/>
    <cellStyle name="Comma 5 3" xfId="276" xr:uid="{00000000-0005-0000-0000-000003090000}"/>
    <cellStyle name="Comma 5 3 2" xfId="277" xr:uid="{00000000-0005-0000-0000-000004090000}"/>
    <cellStyle name="Comma 5 4" xfId="278" xr:uid="{00000000-0005-0000-0000-000005090000}"/>
    <cellStyle name="Comma 5 4 2" xfId="279" xr:uid="{00000000-0005-0000-0000-000006090000}"/>
    <cellStyle name="Comma 5 4 2 2" xfId="646" xr:uid="{00000000-0005-0000-0000-000007090000}"/>
    <cellStyle name="Comma 5 4 2 2 2" xfId="1109" xr:uid="{00000000-0005-0000-0000-000008090000}"/>
    <cellStyle name="Comma 5 4 2 2 2 2" xfId="4188" xr:uid="{00000000-0005-0000-0000-000009090000}"/>
    <cellStyle name="Comma 5 4 2 2 3" xfId="1584" xr:uid="{00000000-0005-0000-0000-00000A090000}"/>
    <cellStyle name="Comma 5 4 2 2 3 2" xfId="4650" xr:uid="{00000000-0005-0000-0000-00000B090000}"/>
    <cellStyle name="Comma 5 4 2 2 4" xfId="3733" xr:uid="{00000000-0005-0000-0000-00000C090000}"/>
    <cellStyle name="Comma 5 4 2 2 5" xfId="3036" xr:uid="{00000000-0005-0000-0000-00000D090000}"/>
    <cellStyle name="Comma 5 4 2 2 6" xfId="2337" xr:uid="{00000000-0005-0000-0000-00000E090000}"/>
    <cellStyle name="Comma 5 4 2 3" xfId="881" xr:uid="{00000000-0005-0000-0000-00000F090000}"/>
    <cellStyle name="Comma 5 4 2 3 2" xfId="1828" xr:uid="{00000000-0005-0000-0000-000010090000}"/>
    <cellStyle name="Comma 5 4 2 3 2 2" xfId="4890" xr:uid="{00000000-0005-0000-0000-000011090000}"/>
    <cellStyle name="Comma 5 4 2 3 3" xfId="3961" xr:uid="{00000000-0005-0000-0000-000012090000}"/>
    <cellStyle name="Comma 5 4 2 3 4" xfId="3268" xr:uid="{00000000-0005-0000-0000-000013090000}"/>
    <cellStyle name="Comma 5 4 2 3 5" xfId="2569" xr:uid="{00000000-0005-0000-0000-000014090000}"/>
    <cellStyle name="Comma 5 4 2 4" xfId="1340" xr:uid="{00000000-0005-0000-0000-000015090000}"/>
    <cellStyle name="Comma 5 4 2 4 2" xfId="4416" xr:uid="{00000000-0005-0000-0000-000016090000}"/>
    <cellStyle name="Comma 5 4 2 5" xfId="3503" xr:uid="{00000000-0005-0000-0000-000017090000}"/>
    <cellStyle name="Comma 5 4 2 6" xfId="2802" xr:uid="{00000000-0005-0000-0000-000018090000}"/>
    <cellStyle name="Comma 5 4 2 7" xfId="2101" xr:uid="{00000000-0005-0000-0000-000019090000}"/>
    <cellStyle name="Comma 5 4 3" xfId="645" xr:uid="{00000000-0005-0000-0000-00001A090000}"/>
    <cellStyle name="Comma 5 4 3 2" xfId="1108" xr:uid="{00000000-0005-0000-0000-00001B090000}"/>
    <cellStyle name="Comma 5 4 3 2 2" xfId="4187" xr:uid="{00000000-0005-0000-0000-00001C090000}"/>
    <cellStyle name="Comma 5 4 3 3" xfId="1583" xr:uid="{00000000-0005-0000-0000-00001D090000}"/>
    <cellStyle name="Comma 5 4 3 3 2" xfId="4649" xr:uid="{00000000-0005-0000-0000-00001E090000}"/>
    <cellStyle name="Comma 5 4 3 4" xfId="3732" xr:uid="{00000000-0005-0000-0000-00001F090000}"/>
    <cellStyle name="Comma 5 4 3 5" xfId="3035" xr:uid="{00000000-0005-0000-0000-000020090000}"/>
    <cellStyle name="Comma 5 4 3 6" xfId="2336" xr:uid="{00000000-0005-0000-0000-000021090000}"/>
    <cellStyle name="Comma 5 4 4" xfId="880" xr:uid="{00000000-0005-0000-0000-000022090000}"/>
    <cellStyle name="Comma 5 4 4 2" xfId="1827" xr:uid="{00000000-0005-0000-0000-000023090000}"/>
    <cellStyle name="Comma 5 4 4 2 2" xfId="4889" xr:uid="{00000000-0005-0000-0000-000024090000}"/>
    <cellStyle name="Comma 5 4 4 3" xfId="3960" xr:uid="{00000000-0005-0000-0000-000025090000}"/>
    <cellStyle name="Comma 5 4 4 4" xfId="3267" xr:uid="{00000000-0005-0000-0000-000026090000}"/>
    <cellStyle name="Comma 5 4 4 5" xfId="2568" xr:uid="{00000000-0005-0000-0000-000027090000}"/>
    <cellStyle name="Comma 5 4 5" xfId="1339" xr:uid="{00000000-0005-0000-0000-000028090000}"/>
    <cellStyle name="Comma 5 4 5 2" xfId="4415" xr:uid="{00000000-0005-0000-0000-000029090000}"/>
    <cellStyle name="Comma 5 4 6" xfId="3502" xr:uid="{00000000-0005-0000-0000-00002A090000}"/>
    <cellStyle name="Comma 5 4 7" xfId="2801" xr:uid="{00000000-0005-0000-0000-00002B090000}"/>
    <cellStyle name="Comma 5 4 8" xfId="2100" xr:uid="{00000000-0005-0000-0000-00002C090000}"/>
    <cellStyle name="Comma 6" xfId="280" xr:uid="{00000000-0005-0000-0000-00002D090000}"/>
    <cellStyle name="Comma 6 2" xfId="281" xr:uid="{00000000-0005-0000-0000-00002E090000}"/>
    <cellStyle name="Comma 6 2 2" xfId="282" xr:uid="{00000000-0005-0000-0000-00002F090000}"/>
    <cellStyle name="Comma 6 2 2 2" xfId="649" xr:uid="{00000000-0005-0000-0000-000030090000}"/>
    <cellStyle name="Comma 6 2 2 2 2" xfId="1112" xr:uid="{00000000-0005-0000-0000-000031090000}"/>
    <cellStyle name="Comma 6 2 2 2 2 2" xfId="4191" xr:uid="{00000000-0005-0000-0000-000032090000}"/>
    <cellStyle name="Comma 6 2 2 2 3" xfId="1587" xr:uid="{00000000-0005-0000-0000-000033090000}"/>
    <cellStyle name="Comma 6 2 2 2 3 2" xfId="4653" xr:uid="{00000000-0005-0000-0000-000034090000}"/>
    <cellStyle name="Comma 6 2 2 2 4" xfId="3736" xr:uid="{00000000-0005-0000-0000-000035090000}"/>
    <cellStyle name="Comma 6 2 2 2 5" xfId="3039" xr:uid="{00000000-0005-0000-0000-000036090000}"/>
    <cellStyle name="Comma 6 2 2 2 6" xfId="2340" xr:uid="{00000000-0005-0000-0000-000037090000}"/>
    <cellStyle name="Comma 6 2 2 3" xfId="884" xr:uid="{00000000-0005-0000-0000-000038090000}"/>
    <cellStyle name="Comma 6 2 2 3 2" xfId="1831" xr:uid="{00000000-0005-0000-0000-000039090000}"/>
    <cellStyle name="Comma 6 2 2 3 2 2" xfId="4893" xr:uid="{00000000-0005-0000-0000-00003A090000}"/>
    <cellStyle name="Comma 6 2 2 3 3" xfId="3964" xr:uid="{00000000-0005-0000-0000-00003B090000}"/>
    <cellStyle name="Comma 6 2 2 3 4" xfId="3271" xr:uid="{00000000-0005-0000-0000-00003C090000}"/>
    <cellStyle name="Comma 6 2 2 3 5" xfId="2572" xr:uid="{00000000-0005-0000-0000-00003D090000}"/>
    <cellStyle name="Comma 6 2 2 4" xfId="1343" xr:uid="{00000000-0005-0000-0000-00003E090000}"/>
    <cellStyle name="Comma 6 2 2 4 2" xfId="4419" xr:uid="{00000000-0005-0000-0000-00003F090000}"/>
    <cellStyle name="Comma 6 2 2 5" xfId="3506" xr:uid="{00000000-0005-0000-0000-000040090000}"/>
    <cellStyle name="Comma 6 2 2 6" xfId="2805" xr:uid="{00000000-0005-0000-0000-000041090000}"/>
    <cellStyle name="Comma 6 2 2 7" xfId="2104" xr:uid="{00000000-0005-0000-0000-000042090000}"/>
    <cellStyle name="Comma 6 2 3" xfId="648" xr:uid="{00000000-0005-0000-0000-000043090000}"/>
    <cellStyle name="Comma 6 2 3 2" xfId="1111" xr:uid="{00000000-0005-0000-0000-000044090000}"/>
    <cellStyle name="Comma 6 2 3 2 2" xfId="4190" xr:uid="{00000000-0005-0000-0000-000045090000}"/>
    <cellStyle name="Comma 6 2 3 3" xfId="1586" xr:uid="{00000000-0005-0000-0000-000046090000}"/>
    <cellStyle name="Comma 6 2 3 3 2" xfId="4652" xr:uid="{00000000-0005-0000-0000-000047090000}"/>
    <cellStyle name="Comma 6 2 3 4" xfId="3735" xr:uid="{00000000-0005-0000-0000-000048090000}"/>
    <cellStyle name="Comma 6 2 3 5" xfId="3038" xr:uid="{00000000-0005-0000-0000-000049090000}"/>
    <cellStyle name="Comma 6 2 3 6" xfId="2339" xr:uid="{00000000-0005-0000-0000-00004A090000}"/>
    <cellStyle name="Comma 6 2 4" xfId="883" xr:uid="{00000000-0005-0000-0000-00004B090000}"/>
    <cellStyle name="Comma 6 2 4 2" xfId="1830" xr:uid="{00000000-0005-0000-0000-00004C090000}"/>
    <cellStyle name="Comma 6 2 4 2 2" xfId="4892" xr:uid="{00000000-0005-0000-0000-00004D090000}"/>
    <cellStyle name="Comma 6 2 4 3" xfId="3963" xr:uid="{00000000-0005-0000-0000-00004E090000}"/>
    <cellStyle name="Comma 6 2 4 4" xfId="3270" xr:uid="{00000000-0005-0000-0000-00004F090000}"/>
    <cellStyle name="Comma 6 2 4 5" xfId="2571" xr:uid="{00000000-0005-0000-0000-000050090000}"/>
    <cellStyle name="Comma 6 2 5" xfId="1342" xr:uid="{00000000-0005-0000-0000-000051090000}"/>
    <cellStyle name="Comma 6 2 5 2" xfId="4418" xr:uid="{00000000-0005-0000-0000-000052090000}"/>
    <cellStyle name="Comma 6 2 6" xfId="1969" xr:uid="{00000000-0005-0000-0000-000053090000}"/>
    <cellStyle name="Comma 6 2 6 2" xfId="3505" xr:uid="{00000000-0005-0000-0000-000054090000}"/>
    <cellStyle name="Comma 6 2 7" xfId="2804" xr:uid="{00000000-0005-0000-0000-000055090000}"/>
    <cellStyle name="Comma 6 2 8" xfId="5027" xr:uid="{00000000-0005-0000-0000-000056090000}"/>
    <cellStyle name="Comma 6 2 9" xfId="2103" xr:uid="{00000000-0005-0000-0000-000057090000}"/>
    <cellStyle name="Comma 6 3" xfId="283" xr:uid="{00000000-0005-0000-0000-000058090000}"/>
    <cellStyle name="Comma 6 3 2" xfId="650" xr:uid="{00000000-0005-0000-0000-000059090000}"/>
    <cellStyle name="Comma 6 3 2 2" xfId="1113" xr:uid="{00000000-0005-0000-0000-00005A090000}"/>
    <cellStyle name="Comma 6 3 2 2 2" xfId="4192" xr:uid="{00000000-0005-0000-0000-00005B090000}"/>
    <cellStyle name="Comma 6 3 2 3" xfId="1588" xr:uid="{00000000-0005-0000-0000-00005C090000}"/>
    <cellStyle name="Comma 6 3 2 3 2" xfId="4654" xr:uid="{00000000-0005-0000-0000-00005D090000}"/>
    <cellStyle name="Comma 6 3 2 4" xfId="3737" xr:uid="{00000000-0005-0000-0000-00005E090000}"/>
    <cellStyle name="Comma 6 3 2 5" xfId="3040" xr:uid="{00000000-0005-0000-0000-00005F090000}"/>
    <cellStyle name="Comma 6 3 2 6" xfId="2341" xr:uid="{00000000-0005-0000-0000-000060090000}"/>
    <cellStyle name="Comma 6 3 3" xfId="885" xr:uid="{00000000-0005-0000-0000-000061090000}"/>
    <cellStyle name="Comma 6 3 3 2" xfId="1832" xr:uid="{00000000-0005-0000-0000-000062090000}"/>
    <cellStyle name="Comma 6 3 3 2 2" xfId="4894" xr:uid="{00000000-0005-0000-0000-000063090000}"/>
    <cellStyle name="Comma 6 3 3 3" xfId="3965" xr:uid="{00000000-0005-0000-0000-000064090000}"/>
    <cellStyle name="Comma 6 3 3 4" xfId="3272" xr:uid="{00000000-0005-0000-0000-000065090000}"/>
    <cellStyle name="Comma 6 3 3 5" xfId="2573" xr:uid="{00000000-0005-0000-0000-000066090000}"/>
    <cellStyle name="Comma 6 3 4" xfId="1344" xr:uid="{00000000-0005-0000-0000-000067090000}"/>
    <cellStyle name="Comma 6 3 4 2" xfId="4420" xr:uid="{00000000-0005-0000-0000-000068090000}"/>
    <cellStyle name="Comma 6 3 5" xfId="3507" xr:uid="{00000000-0005-0000-0000-000069090000}"/>
    <cellStyle name="Comma 6 3 6" xfId="2806" xr:uid="{00000000-0005-0000-0000-00006A090000}"/>
    <cellStyle name="Comma 6 3 7" xfId="2105" xr:uid="{00000000-0005-0000-0000-00006B090000}"/>
    <cellStyle name="Comma 6 4" xfId="647" xr:uid="{00000000-0005-0000-0000-00006C090000}"/>
    <cellStyle name="Comma 6 4 2" xfId="1110" xr:uid="{00000000-0005-0000-0000-00006D090000}"/>
    <cellStyle name="Comma 6 4 2 2" xfId="4189" xr:uid="{00000000-0005-0000-0000-00006E090000}"/>
    <cellStyle name="Comma 6 4 3" xfId="1585" xr:uid="{00000000-0005-0000-0000-00006F090000}"/>
    <cellStyle name="Comma 6 4 3 2" xfId="4651" xr:uid="{00000000-0005-0000-0000-000070090000}"/>
    <cellStyle name="Comma 6 4 4" xfId="3734" xr:uid="{00000000-0005-0000-0000-000071090000}"/>
    <cellStyle name="Comma 6 4 5" xfId="3037" xr:uid="{00000000-0005-0000-0000-000072090000}"/>
    <cellStyle name="Comma 6 4 6" xfId="2338" xr:uid="{00000000-0005-0000-0000-000073090000}"/>
    <cellStyle name="Comma 6 5" xfId="882" xr:uid="{00000000-0005-0000-0000-000074090000}"/>
    <cellStyle name="Comma 6 5 2" xfId="1829" xr:uid="{00000000-0005-0000-0000-000075090000}"/>
    <cellStyle name="Comma 6 5 2 2" xfId="4891" xr:uid="{00000000-0005-0000-0000-000076090000}"/>
    <cellStyle name="Comma 6 5 3" xfId="3962" xr:uid="{00000000-0005-0000-0000-000077090000}"/>
    <cellStyle name="Comma 6 5 4" xfId="3269" xr:uid="{00000000-0005-0000-0000-000078090000}"/>
    <cellStyle name="Comma 6 5 5" xfId="2570" xr:uid="{00000000-0005-0000-0000-000079090000}"/>
    <cellStyle name="Comma 6 6" xfId="1341" xr:uid="{00000000-0005-0000-0000-00007A090000}"/>
    <cellStyle name="Comma 6 6 2" xfId="4417" xr:uid="{00000000-0005-0000-0000-00007B090000}"/>
    <cellStyle name="Comma 6 7" xfId="3504" xr:uid="{00000000-0005-0000-0000-00007C090000}"/>
    <cellStyle name="Comma 6 8" xfId="2803" xr:uid="{00000000-0005-0000-0000-00007D090000}"/>
    <cellStyle name="Comma 6 9" xfId="2102" xr:uid="{00000000-0005-0000-0000-00007E090000}"/>
    <cellStyle name="Comma 7" xfId="284" xr:uid="{00000000-0005-0000-0000-00007F090000}"/>
    <cellStyle name="Comma 8" xfId="285" xr:uid="{00000000-0005-0000-0000-000080090000}"/>
    <cellStyle name="Comma 9" xfId="286" xr:uid="{00000000-0005-0000-0000-000081090000}"/>
    <cellStyle name="Crystal Report Data" xfId="5359" xr:uid="{1DCC8E76-C46A-4B44-9A35-A9C8EEF5EC1C}"/>
    <cellStyle name="Crystal Report Field" xfId="5360" xr:uid="{58745C49-CF4B-48C5-A442-FBE15AB0F198}"/>
    <cellStyle name="Curren - Style7" xfId="287" xr:uid="{00000000-0005-0000-0000-000082090000}"/>
    <cellStyle name="Curren - Style7 2" xfId="288" xr:uid="{00000000-0005-0000-0000-000083090000}"/>
    <cellStyle name="Curren - Style8" xfId="289" xr:uid="{00000000-0005-0000-0000-000084090000}"/>
    <cellStyle name="Curren - Style8 2" xfId="290" xr:uid="{00000000-0005-0000-0000-000085090000}"/>
    <cellStyle name="Currency" xfId="2" builtinId="4"/>
    <cellStyle name="Currency 10" xfId="5036" xr:uid="{00000000-0005-0000-0000-000087090000}"/>
    <cellStyle name="Currency 11" xfId="5232" xr:uid="{22946F5D-6EAE-4C16-BAA9-B0EA8AF0EC83}"/>
    <cellStyle name="Currency 12" xfId="5393" xr:uid="{00000000-0005-0000-0000-0000E1140000}"/>
    <cellStyle name="Currency 2" xfId="91" xr:uid="{00000000-0005-0000-0000-000088090000}"/>
    <cellStyle name="Currency 2 2" xfId="92" xr:uid="{00000000-0005-0000-0000-000089090000}"/>
    <cellStyle name="Currency 2 2 2" xfId="291" xr:uid="{00000000-0005-0000-0000-00008A090000}"/>
    <cellStyle name="Currency 2 2 3" xfId="292" xr:uid="{00000000-0005-0000-0000-00008B090000}"/>
    <cellStyle name="Currency 2 3" xfId="93" xr:uid="{00000000-0005-0000-0000-00008C090000}"/>
    <cellStyle name="Currency 2 3 2" xfId="293" xr:uid="{00000000-0005-0000-0000-00008D090000}"/>
    <cellStyle name="Currency 2 4" xfId="294" xr:uid="{00000000-0005-0000-0000-00008E090000}"/>
    <cellStyle name="Currency 2 5" xfId="295" xr:uid="{00000000-0005-0000-0000-00008F090000}"/>
    <cellStyle name="Currency 2 6" xfId="1456" xr:uid="{00000000-0005-0000-0000-000090090000}"/>
    <cellStyle name="Currency 2 6 2" xfId="1693" xr:uid="{00000000-0005-0000-0000-000091090000}"/>
    <cellStyle name="Currency 2 6 2 2" xfId="4756" xr:uid="{00000000-0005-0000-0000-000092090000}"/>
    <cellStyle name="Currency 2 6 2 3" xfId="3142" xr:uid="{00000000-0005-0000-0000-000093090000}"/>
    <cellStyle name="Currency 2 6 2 4" xfId="2443" xr:uid="{00000000-0005-0000-0000-000094090000}"/>
    <cellStyle name="Currency 2 6 3" xfId="1941" xr:uid="{00000000-0005-0000-0000-000095090000}"/>
    <cellStyle name="Currency 2 6 3 2" xfId="5003" xr:uid="{00000000-0005-0000-0000-000096090000}"/>
    <cellStyle name="Currency 2 6 3 3" xfId="3374" xr:uid="{00000000-0005-0000-0000-000097090000}"/>
    <cellStyle name="Currency 2 6 3 4" xfId="2675" xr:uid="{00000000-0005-0000-0000-000098090000}"/>
    <cellStyle name="Currency 2 6 4" xfId="4525" xr:uid="{00000000-0005-0000-0000-000099090000}"/>
    <cellStyle name="Currency 2 6 5" xfId="2911" xr:uid="{00000000-0005-0000-0000-00009A090000}"/>
    <cellStyle name="Currency 2 6 6" xfId="2211" xr:uid="{00000000-0005-0000-0000-00009B090000}"/>
    <cellStyle name="Currency 3" xfId="94" xr:uid="{00000000-0005-0000-0000-00009C090000}"/>
    <cellStyle name="Currency 3 2" xfId="95" xr:uid="{00000000-0005-0000-0000-00009D090000}"/>
    <cellStyle name="Currency 3 2 2" xfId="96" xr:uid="{00000000-0005-0000-0000-00009E090000}"/>
    <cellStyle name="Currency 3 2 2 2" xfId="296" xr:uid="{00000000-0005-0000-0000-00009F090000}"/>
    <cellStyle name="Currency 3 2 2 2 2" xfId="651" xr:uid="{00000000-0005-0000-0000-0000A0090000}"/>
    <cellStyle name="Currency 3 2 2 2 2 2" xfId="1114" xr:uid="{00000000-0005-0000-0000-0000A1090000}"/>
    <cellStyle name="Currency 3 2 2 2 2 2 2" xfId="4193" xr:uid="{00000000-0005-0000-0000-0000A2090000}"/>
    <cellStyle name="Currency 3 2 2 2 2 3" xfId="1589" xr:uid="{00000000-0005-0000-0000-0000A3090000}"/>
    <cellStyle name="Currency 3 2 2 2 2 3 2" xfId="4655" xr:uid="{00000000-0005-0000-0000-0000A4090000}"/>
    <cellStyle name="Currency 3 2 2 2 2 4" xfId="3738" xr:uid="{00000000-0005-0000-0000-0000A5090000}"/>
    <cellStyle name="Currency 3 2 2 2 2 5" xfId="3041" xr:uid="{00000000-0005-0000-0000-0000A6090000}"/>
    <cellStyle name="Currency 3 2 2 2 2 6" xfId="2342" xr:uid="{00000000-0005-0000-0000-0000A7090000}"/>
    <cellStyle name="Currency 3 2 2 2 3" xfId="886" xr:uid="{00000000-0005-0000-0000-0000A8090000}"/>
    <cellStyle name="Currency 3 2 2 2 3 2" xfId="1833" xr:uid="{00000000-0005-0000-0000-0000A9090000}"/>
    <cellStyle name="Currency 3 2 2 2 3 2 2" xfId="4895" xr:uid="{00000000-0005-0000-0000-0000AA090000}"/>
    <cellStyle name="Currency 3 2 2 2 3 3" xfId="3966" xr:uid="{00000000-0005-0000-0000-0000AB090000}"/>
    <cellStyle name="Currency 3 2 2 2 3 4" xfId="3273" xr:uid="{00000000-0005-0000-0000-0000AC090000}"/>
    <cellStyle name="Currency 3 2 2 2 3 5" xfId="2574" xr:uid="{00000000-0005-0000-0000-0000AD090000}"/>
    <cellStyle name="Currency 3 2 2 2 4" xfId="1345" xr:uid="{00000000-0005-0000-0000-0000AE090000}"/>
    <cellStyle name="Currency 3 2 2 2 4 2" xfId="4421" xr:uid="{00000000-0005-0000-0000-0000AF090000}"/>
    <cellStyle name="Currency 3 2 2 2 5" xfId="3508" xr:uid="{00000000-0005-0000-0000-0000B0090000}"/>
    <cellStyle name="Currency 3 2 2 2 6" xfId="2807" xr:uid="{00000000-0005-0000-0000-0000B1090000}"/>
    <cellStyle name="Currency 3 2 2 2 7" xfId="2106" xr:uid="{00000000-0005-0000-0000-0000B2090000}"/>
    <cellStyle name="Currency 3 2 2 3" xfId="548" xr:uid="{00000000-0005-0000-0000-0000B3090000}"/>
    <cellStyle name="Currency 3 2 2 3 2" xfId="1011" xr:uid="{00000000-0005-0000-0000-0000B4090000}"/>
    <cellStyle name="Currency 3 2 2 3 2 2" xfId="4090" xr:uid="{00000000-0005-0000-0000-0000B5090000}"/>
    <cellStyle name="Currency 3 2 2 3 3" xfId="1486" xr:uid="{00000000-0005-0000-0000-0000B6090000}"/>
    <cellStyle name="Currency 3 2 2 3 3 2" xfId="4552" xr:uid="{00000000-0005-0000-0000-0000B7090000}"/>
    <cellStyle name="Currency 3 2 2 3 4" xfId="3635" xr:uid="{00000000-0005-0000-0000-0000B8090000}"/>
    <cellStyle name="Currency 3 2 2 3 5" xfId="2938" xr:uid="{00000000-0005-0000-0000-0000B9090000}"/>
    <cellStyle name="Currency 3 2 2 3 6" xfId="2239" xr:uid="{00000000-0005-0000-0000-0000BA090000}"/>
    <cellStyle name="Currency 3 2 2 4" xfId="780" xr:uid="{00000000-0005-0000-0000-0000BB090000}"/>
    <cellStyle name="Currency 3 2 2 4 2" xfId="1723" xr:uid="{00000000-0005-0000-0000-0000BC090000}"/>
    <cellStyle name="Currency 3 2 2 4 2 2" xfId="4785" xr:uid="{00000000-0005-0000-0000-0000BD090000}"/>
    <cellStyle name="Currency 3 2 2 4 3" xfId="3862" xr:uid="{00000000-0005-0000-0000-0000BE090000}"/>
    <cellStyle name="Currency 3 2 2 4 4" xfId="3169" xr:uid="{00000000-0005-0000-0000-0000BF090000}"/>
    <cellStyle name="Currency 3 2 2 4 5" xfId="2470" xr:uid="{00000000-0005-0000-0000-0000C0090000}"/>
    <cellStyle name="Currency 3 2 2 5" xfId="1241" xr:uid="{00000000-0005-0000-0000-0000C1090000}"/>
    <cellStyle name="Currency 3 2 2 5 2" xfId="4317" xr:uid="{00000000-0005-0000-0000-0000C2090000}"/>
    <cellStyle name="Currency 3 2 2 6" xfId="3404" xr:uid="{00000000-0005-0000-0000-0000C3090000}"/>
    <cellStyle name="Currency 3 2 2 7" xfId="2703" xr:uid="{00000000-0005-0000-0000-0000C4090000}"/>
    <cellStyle name="Currency 3 2 2 8" xfId="2000" xr:uid="{00000000-0005-0000-0000-0000C5090000}"/>
    <cellStyle name="Currency 3 2 3" xfId="297" xr:uid="{00000000-0005-0000-0000-0000C6090000}"/>
    <cellStyle name="Currency 3 2 4" xfId="298" xr:uid="{00000000-0005-0000-0000-0000C7090000}"/>
    <cellStyle name="Currency 3 2 4 2" xfId="299" xr:uid="{00000000-0005-0000-0000-0000C8090000}"/>
    <cellStyle name="Currency 3 2 4 2 2" xfId="653" xr:uid="{00000000-0005-0000-0000-0000C9090000}"/>
    <cellStyle name="Currency 3 2 4 2 2 2" xfId="1116" xr:uid="{00000000-0005-0000-0000-0000CA090000}"/>
    <cellStyle name="Currency 3 2 4 2 2 2 2" xfId="4195" xr:uid="{00000000-0005-0000-0000-0000CB090000}"/>
    <cellStyle name="Currency 3 2 4 2 2 3" xfId="1591" xr:uid="{00000000-0005-0000-0000-0000CC090000}"/>
    <cellStyle name="Currency 3 2 4 2 2 3 2" xfId="4657" xr:uid="{00000000-0005-0000-0000-0000CD090000}"/>
    <cellStyle name="Currency 3 2 4 2 2 4" xfId="3740" xr:uid="{00000000-0005-0000-0000-0000CE090000}"/>
    <cellStyle name="Currency 3 2 4 2 2 5" xfId="3043" xr:uid="{00000000-0005-0000-0000-0000CF090000}"/>
    <cellStyle name="Currency 3 2 4 2 2 6" xfId="2344" xr:uid="{00000000-0005-0000-0000-0000D0090000}"/>
    <cellStyle name="Currency 3 2 4 2 3" xfId="888" xr:uid="{00000000-0005-0000-0000-0000D1090000}"/>
    <cellStyle name="Currency 3 2 4 2 3 2" xfId="1835" xr:uid="{00000000-0005-0000-0000-0000D2090000}"/>
    <cellStyle name="Currency 3 2 4 2 3 2 2" xfId="4897" xr:uid="{00000000-0005-0000-0000-0000D3090000}"/>
    <cellStyle name="Currency 3 2 4 2 3 3" xfId="3968" xr:uid="{00000000-0005-0000-0000-0000D4090000}"/>
    <cellStyle name="Currency 3 2 4 2 3 4" xfId="3275" xr:uid="{00000000-0005-0000-0000-0000D5090000}"/>
    <cellStyle name="Currency 3 2 4 2 3 5" xfId="2576" xr:uid="{00000000-0005-0000-0000-0000D6090000}"/>
    <cellStyle name="Currency 3 2 4 2 4" xfId="1347" xr:uid="{00000000-0005-0000-0000-0000D7090000}"/>
    <cellStyle name="Currency 3 2 4 2 4 2" xfId="4423" xr:uid="{00000000-0005-0000-0000-0000D8090000}"/>
    <cellStyle name="Currency 3 2 4 2 5" xfId="3510" xr:uid="{00000000-0005-0000-0000-0000D9090000}"/>
    <cellStyle name="Currency 3 2 4 2 6" xfId="2809" xr:uid="{00000000-0005-0000-0000-0000DA090000}"/>
    <cellStyle name="Currency 3 2 4 2 7" xfId="2108" xr:uid="{00000000-0005-0000-0000-0000DB090000}"/>
    <cellStyle name="Currency 3 2 4 3" xfId="652" xr:uid="{00000000-0005-0000-0000-0000DC090000}"/>
    <cellStyle name="Currency 3 2 4 3 2" xfId="1115" xr:uid="{00000000-0005-0000-0000-0000DD090000}"/>
    <cellStyle name="Currency 3 2 4 3 2 2" xfId="4194" xr:uid="{00000000-0005-0000-0000-0000DE090000}"/>
    <cellStyle name="Currency 3 2 4 3 3" xfId="1590" xr:uid="{00000000-0005-0000-0000-0000DF090000}"/>
    <cellStyle name="Currency 3 2 4 3 3 2" xfId="4656" xr:uid="{00000000-0005-0000-0000-0000E0090000}"/>
    <cellStyle name="Currency 3 2 4 3 4" xfId="3739" xr:uid="{00000000-0005-0000-0000-0000E1090000}"/>
    <cellStyle name="Currency 3 2 4 3 5" xfId="3042" xr:uid="{00000000-0005-0000-0000-0000E2090000}"/>
    <cellStyle name="Currency 3 2 4 3 6" xfId="2343" xr:uid="{00000000-0005-0000-0000-0000E3090000}"/>
    <cellStyle name="Currency 3 2 4 4" xfId="887" xr:uid="{00000000-0005-0000-0000-0000E4090000}"/>
    <cellStyle name="Currency 3 2 4 4 2" xfId="1834" xr:uid="{00000000-0005-0000-0000-0000E5090000}"/>
    <cellStyle name="Currency 3 2 4 4 2 2" xfId="4896" xr:uid="{00000000-0005-0000-0000-0000E6090000}"/>
    <cellStyle name="Currency 3 2 4 4 3" xfId="3967" xr:uid="{00000000-0005-0000-0000-0000E7090000}"/>
    <cellStyle name="Currency 3 2 4 4 4" xfId="3274" xr:uid="{00000000-0005-0000-0000-0000E8090000}"/>
    <cellStyle name="Currency 3 2 4 4 5" xfId="2575" xr:uid="{00000000-0005-0000-0000-0000E9090000}"/>
    <cellStyle name="Currency 3 2 4 5" xfId="1346" xr:uid="{00000000-0005-0000-0000-0000EA090000}"/>
    <cellStyle name="Currency 3 2 4 5 2" xfId="4422" xr:uid="{00000000-0005-0000-0000-0000EB090000}"/>
    <cellStyle name="Currency 3 2 4 6" xfId="3509" xr:uid="{00000000-0005-0000-0000-0000EC090000}"/>
    <cellStyle name="Currency 3 2 4 7" xfId="2808" xr:uid="{00000000-0005-0000-0000-0000ED090000}"/>
    <cellStyle name="Currency 3 2 4 8" xfId="2107" xr:uid="{00000000-0005-0000-0000-0000EE090000}"/>
    <cellStyle name="Currency 3 3" xfId="97" xr:uid="{00000000-0005-0000-0000-0000EF090000}"/>
    <cellStyle name="Currency 3 3 2" xfId="300" xr:uid="{00000000-0005-0000-0000-0000F0090000}"/>
    <cellStyle name="Currency 3 3 2 2" xfId="654" xr:uid="{00000000-0005-0000-0000-0000F1090000}"/>
    <cellStyle name="Currency 3 3 2 2 2" xfId="1117" xr:uid="{00000000-0005-0000-0000-0000F2090000}"/>
    <cellStyle name="Currency 3 3 2 2 2 2" xfId="4196" xr:uid="{00000000-0005-0000-0000-0000F3090000}"/>
    <cellStyle name="Currency 3 3 2 2 3" xfId="1592" xr:uid="{00000000-0005-0000-0000-0000F4090000}"/>
    <cellStyle name="Currency 3 3 2 2 3 2" xfId="4658" xr:uid="{00000000-0005-0000-0000-0000F5090000}"/>
    <cellStyle name="Currency 3 3 2 2 4" xfId="3741" xr:uid="{00000000-0005-0000-0000-0000F6090000}"/>
    <cellStyle name="Currency 3 3 2 2 5" xfId="3044" xr:uid="{00000000-0005-0000-0000-0000F7090000}"/>
    <cellStyle name="Currency 3 3 2 2 6" xfId="2345" xr:uid="{00000000-0005-0000-0000-0000F8090000}"/>
    <cellStyle name="Currency 3 3 2 3" xfId="889" xr:uid="{00000000-0005-0000-0000-0000F9090000}"/>
    <cellStyle name="Currency 3 3 2 3 2" xfId="1836" xr:uid="{00000000-0005-0000-0000-0000FA090000}"/>
    <cellStyle name="Currency 3 3 2 3 2 2" xfId="4898" xr:uid="{00000000-0005-0000-0000-0000FB090000}"/>
    <cellStyle name="Currency 3 3 2 3 3" xfId="3969" xr:uid="{00000000-0005-0000-0000-0000FC090000}"/>
    <cellStyle name="Currency 3 3 2 3 4" xfId="3276" xr:uid="{00000000-0005-0000-0000-0000FD090000}"/>
    <cellStyle name="Currency 3 3 2 3 5" xfId="2577" xr:uid="{00000000-0005-0000-0000-0000FE090000}"/>
    <cellStyle name="Currency 3 3 2 4" xfId="1348" xr:uid="{00000000-0005-0000-0000-0000FF090000}"/>
    <cellStyle name="Currency 3 3 2 4 2" xfId="4424" xr:uid="{00000000-0005-0000-0000-0000000A0000}"/>
    <cellStyle name="Currency 3 3 2 5" xfId="3511" xr:uid="{00000000-0005-0000-0000-0000010A0000}"/>
    <cellStyle name="Currency 3 3 2 6" xfId="2810" xr:uid="{00000000-0005-0000-0000-0000020A0000}"/>
    <cellStyle name="Currency 3 3 2 7" xfId="2109" xr:uid="{00000000-0005-0000-0000-0000030A0000}"/>
    <cellStyle name="Currency 3 3 3" xfId="549" xr:uid="{00000000-0005-0000-0000-0000040A0000}"/>
    <cellStyle name="Currency 3 3 3 2" xfId="1012" xr:uid="{00000000-0005-0000-0000-0000050A0000}"/>
    <cellStyle name="Currency 3 3 3 2 2" xfId="4091" xr:uid="{00000000-0005-0000-0000-0000060A0000}"/>
    <cellStyle name="Currency 3 3 3 3" xfId="1487" xr:uid="{00000000-0005-0000-0000-0000070A0000}"/>
    <cellStyle name="Currency 3 3 3 3 2" xfId="4553" xr:uid="{00000000-0005-0000-0000-0000080A0000}"/>
    <cellStyle name="Currency 3 3 3 4" xfId="3636" xr:uid="{00000000-0005-0000-0000-0000090A0000}"/>
    <cellStyle name="Currency 3 3 3 5" xfId="2939" xr:uid="{00000000-0005-0000-0000-00000A0A0000}"/>
    <cellStyle name="Currency 3 3 3 6" xfId="2240" xr:uid="{00000000-0005-0000-0000-00000B0A0000}"/>
    <cellStyle name="Currency 3 3 4" xfId="781" xr:uid="{00000000-0005-0000-0000-00000C0A0000}"/>
    <cellStyle name="Currency 3 3 4 2" xfId="1724" xr:uid="{00000000-0005-0000-0000-00000D0A0000}"/>
    <cellStyle name="Currency 3 3 4 2 2" xfId="4786" xr:uid="{00000000-0005-0000-0000-00000E0A0000}"/>
    <cellStyle name="Currency 3 3 4 3" xfId="3863" xr:uid="{00000000-0005-0000-0000-00000F0A0000}"/>
    <cellStyle name="Currency 3 3 4 4" xfId="3170" xr:uid="{00000000-0005-0000-0000-0000100A0000}"/>
    <cellStyle name="Currency 3 3 4 5" xfId="2471" xr:uid="{00000000-0005-0000-0000-0000110A0000}"/>
    <cellStyle name="Currency 3 3 5" xfId="1242" xr:uid="{00000000-0005-0000-0000-0000120A0000}"/>
    <cellStyle name="Currency 3 3 5 2" xfId="4318" xr:uid="{00000000-0005-0000-0000-0000130A0000}"/>
    <cellStyle name="Currency 3 3 6" xfId="3405" xr:uid="{00000000-0005-0000-0000-0000140A0000}"/>
    <cellStyle name="Currency 3 3 7" xfId="2704" xr:uid="{00000000-0005-0000-0000-0000150A0000}"/>
    <cellStyle name="Currency 3 3 8" xfId="2001" xr:uid="{00000000-0005-0000-0000-0000160A0000}"/>
    <cellStyle name="Currency 3 4" xfId="301" xr:uid="{00000000-0005-0000-0000-0000170A0000}"/>
    <cellStyle name="Currency 3 5" xfId="302" xr:uid="{00000000-0005-0000-0000-0000180A0000}"/>
    <cellStyle name="Currency 3 5 2" xfId="303" xr:uid="{00000000-0005-0000-0000-0000190A0000}"/>
    <cellStyle name="Currency 3 5 2 2" xfId="656" xr:uid="{00000000-0005-0000-0000-00001A0A0000}"/>
    <cellStyle name="Currency 3 5 2 2 2" xfId="1119" xr:uid="{00000000-0005-0000-0000-00001B0A0000}"/>
    <cellStyle name="Currency 3 5 2 2 2 2" xfId="4198" xr:uid="{00000000-0005-0000-0000-00001C0A0000}"/>
    <cellStyle name="Currency 3 5 2 2 3" xfId="1594" xr:uid="{00000000-0005-0000-0000-00001D0A0000}"/>
    <cellStyle name="Currency 3 5 2 2 3 2" xfId="4660" xr:uid="{00000000-0005-0000-0000-00001E0A0000}"/>
    <cellStyle name="Currency 3 5 2 2 4" xfId="3743" xr:uid="{00000000-0005-0000-0000-00001F0A0000}"/>
    <cellStyle name="Currency 3 5 2 2 5" xfId="3046" xr:uid="{00000000-0005-0000-0000-0000200A0000}"/>
    <cellStyle name="Currency 3 5 2 2 6" xfId="2347" xr:uid="{00000000-0005-0000-0000-0000210A0000}"/>
    <cellStyle name="Currency 3 5 2 3" xfId="891" xr:uid="{00000000-0005-0000-0000-0000220A0000}"/>
    <cellStyle name="Currency 3 5 2 3 2" xfId="1838" xr:uid="{00000000-0005-0000-0000-0000230A0000}"/>
    <cellStyle name="Currency 3 5 2 3 2 2" xfId="4900" xr:uid="{00000000-0005-0000-0000-0000240A0000}"/>
    <cellStyle name="Currency 3 5 2 3 3" xfId="3971" xr:uid="{00000000-0005-0000-0000-0000250A0000}"/>
    <cellStyle name="Currency 3 5 2 3 4" xfId="3278" xr:uid="{00000000-0005-0000-0000-0000260A0000}"/>
    <cellStyle name="Currency 3 5 2 3 5" xfId="2579" xr:uid="{00000000-0005-0000-0000-0000270A0000}"/>
    <cellStyle name="Currency 3 5 2 4" xfId="1350" xr:uid="{00000000-0005-0000-0000-0000280A0000}"/>
    <cellStyle name="Currency 3 5 2 4 2" xfId="4426" xr:uid="{00000000-0005-0000-0000-0000290A0000}"/>
    <cellStyle name="Currency 3 5 2 5" xfId="3513" xr:uid="{00000000-0005-0000-0000-00002A0A0000}"/>
    <cellStyle name="Currency 3 5 2 6" xfId="2812" xr:uid="{00000000-0005-0000-0000-00002B0A0000}"/>
    <cellStyle name="Currency 3 5 2 7" xfId="2111" xr:uid="{00000000-0005-0000-0000-00002C0A0000}"/>
    <cellStyle name="Currency 3 5 3" xfId="655" xr:uid="{00000000-0005-0000-0000-00002D0A0000}"/>
    <cellStyle name="Currency 3 5 3 2" xfId="1118" xr:uid="{00000000-0005-0000-0000-00002E0A0000}"/>
    <cellStyle name="Currency 3 5 3 2 2" xfId="4197" xr:uid="{00000000-0005-0000-0000-00002F0A0000}"/>
    <cellStyle name="Currency 3 5 3 3" xfId="1593" xr:uid="{00000000-0005-0000-0000-0000300A0000}"/>
    <cellStyle name="Currency 3 5 3 3 2" xfId="4659" xr:uid="{00000000-0005-0000-0000-0000310A0000}"/>
    <cellStyle name="Currency 3 5 3 4" xfId="3742" xr:uid="{00000000-0005-0000-0000-0000320A0000}"/>
    <cellStyle name="Currency 3 5 3 5" xfId="3045" xr:uid="{00000000-0005-0000-0000-0000330A0000}"/>
    <cellStyle name="Currency 3 5 3 6" xfId="2346" xr:uid="{00000000-0005-0000-0000-0000340A0000}"/>
    <cellStyle name="Currency 3 5 4" xfId="890" xr:uid="{00000000-0005-0000-0000-0000350A0000}"/>
    <cellStyle name="Currency 3 5 4 2" xfId="1837" xr:uid="{00000000-0005-0000-0000-0000360A0000}"/>
    <cellStyle name="Currency 3 5 4 2 2" xfId="4899" xr:uid="{00000000-0005-0000-0000-0000370A0000}"/>
    <cellStyle name="Currency 3 5 4 3" xfId="3970" xr:uid="{00000000-0005-0000-0000-0000380A0000}"/>
    <cellStyle name="Currency 3 5 4 4" xfId="3277" xr:uid="{00000000-0005-0000-0000-0000390A0000}"/>
    <cellStyle name="Currency 3 5 4 5" xfId="2578" xr:uid="{00000000-0005-0000-0000-00003A0A0000}"/>
    <cellStyle name="Currency 3 5 5" xfId="1349" xr:uid="{00000000-0005-0000-0000-00003B0A0000}"/>
    <cellStyle name="Currency 3 5 5 2" xfId="4425" xr:uid="{00000000-0005-0000-0000-00003C0A0000}"/>
    <cellStyle name="Currency 3 5 6" xfId="3512" xr:uid="{00000000-0005-0000-0000-00003D0A0000}"/>
    <cellStyle name="Currency 3 5 7" xfId="2811" xr:uid="{00000000-0005-0000-0000-00003E0A0000}"/>
    <cellStyle name="Currency 3 5 8" xfId="2110" xr:uid="{00000000-0005-0000-0000-00003F0A0000}"/>
    <cellStyle name="Currency 3 6" xfId="1452" xr:uid="{00000000-0005-0000-0000-0000400A0000}"/>
    <cellStyle name="Currency 4" xfId="98" xr:uid="{00000000-0005-0000-0000-0000410A0000}"/>
    <cellStyle name="Currency 4 2" xfId="99" xr:uid="{00000000-0005-0000-0000-0000420A0000}"/>
    <cellStyle name="Currency 4 2 2" xfId="100" xr:uid="{00000000-0005-0000-0000-0000430A0000}"/>
    <cellStyle name="Currency 4 2 2 2" xfId="304" xr:uid="{00000000-0005-0000-0000-0000440A0000}"/>
    <cellStyle name="Currency 4 2 2 2 2" xfId="657" xr:uid="{00000000-0005-0000-0000-0000450A0000}"/>
    <cellStyle name="Currency 4 2 2 2 2 2" xfId="1120" xr:uid="{00000000-0005-0000-0000-0000460A0000}"/>
    <cellStyle name="Currency 4 2 2 2 2 2 2" xfId="4199" xr:uid="{00000000-0005-0000-0000-0000470A0000}"/>
    <cellStyle name="Currency 4 2 2 2 2 3" xfId="1595" xr:uid="{00000000-0005-0000-0000-0000480A0000}"/>
    <cellStyle name="Currency 4 2 2 2 2 3 2" xfId="4661" xr:uid="{00000000-0005-0000-0000-0000490A0000}"/>
    <cellStyle name="Currency 4 2 2 2 2 4" xfId="3744" xr:uid="{00000000-0005-0000-0000-00004A0A0000}"/>
    <cellStyle name="Currency 4 2 2 2 2 5" xfId="3047" xr:uid="{00000000-0005-0000-0000-00004B0A0000}"/>
    <cellStyle name="Currency 4 2 2 2 2 6" xfId="2348" xr:uid="{00000000-0005-0000-0000-00004C0A0000}"/>
    <cellStyle name="Currency 4 2 2 2 3" xfId="892" xr:uid="{00000000-0005-0000-0000-00004D0A0000}"/>
    <cellStyle name="Currency 4 2 2 2 3 2" xfId="1839" xr:uid="{00000000-0005-0000-0000-00004E0A0000}"/>
    <cellStyle name="Currency 4 2 2 2 3 2 2" xfId="4901" xr:uid="{00000000-0005-0000-0000-00004F0A0000}"/>
    <cellStyle name="Currency 4 2 2 2 3 3" xfId="3972" xr:uid="{00000000-0005-0000-0000-0000500A0000}"/>
    <cellStyle name="Currency 4 2 2 2 3 4" xfId="3279" xr:uid="{00000000-0005-0000-0000-0000510A0000}"/>
    <cellStyle name="Currency 4 2 2 2 3 5" xfId="2580" xr:uid="{00000000-0005-0000-0000-0000520A0000}"/>
    <cellStyle name="Currency 4 2 2 2 4" xfId="1351" xr:uid="{00000000-0005-0000-0000-0000530A0000}"/>
    <cellStyle name="Currency 4 2 2 2 4 2" xfId="4427" xr:uid="{00000000-0005-0000-0000-0000540A0000}"/>
    <cellStyle name="Currency 4 2 2 2 5" xfId="3514" xr:uid="{00000000-0005-0000-0000-0000550A0000}"/>
    <cellStyle name="Currency 4 2 2 2 6" xfId="2813" xr:uid="{00000000-0005-0000-0000-0000560A0000}"/>
    <cellStyle name="Currency 4 2 2 2 7" xfId="2112" xr:uid="{00000000-0005-0000-0000-0000570A0000}"/>
    <cellStyle name="Currency 4 2 2 3" xfId="550" xr:uid="{00000000-0005-0000-0000-0000580A0000}"/>
    <cellStyle name="Currency 4 2 2 3 2" xfId="1013" xr:uid="{00000000-0005-0000-0000-0000590A0000}"/>
    <cellStyle name="Currency 4 2 2 3 2 2" xfId="4092" xr:uid="{00000000-0005-0000-0000-00005A0A0000}"/>
    <cellStyle name="Currency 4 2 2 3 3" xfId="1488" xr:uid="{00000000-0005-0000-0000-00005B0A0000}"/>
    <cellStyle name="Currency 4 2 2 3 3 2" xfId="4554" xr:uid="{00000000-0005-0000-0000-00005C0A0000}"/>
    <cellStyle name="Currency 4 2 2 3 4" xfId="3637" xr:uid="{00000000-0005-0000-0000-00005D0A0000}"/>
    <cellStyle name="Currency 4 2 2 3 5" xfId="2940" xr:uid="{00000000-0005-0000-0000-00005E0A0000}"/>
    <cellStyle name="Currency 4 2 2 3 6" xfId="2241" xr:uid="{00000000-0005-0000-0000-00005F0A0000}"/>
    <cellStyle name="Currency 4 2 2 4" xfId="782" xr:uid="{00000000-0005-0000-0000-0000600A0000}"/>
    <cellStyle name="Currency 4 2 2 4 2" xfId="1725" xr:uid="{00000000-0005-0000-0000-0000610A0000}"/>
    <cellStyle name="Currency 4 2 2 4 2 2" xfId="4787" xr:uid="{00000000-0005-0000-0000-0000620A0000}"/>
    <cellStyle name="Currency 4 2 2 4 3" xfId="3864" xr:uid="{00000000-0005-0000-0000-0000630A0000}"/>
    <cellStyle name="Currency 4 2 2 4 4" xfId="3171" xr:uid="{00000000-0005-0000-0000-0000640A0000}"/>
    <cellStyle name="Currency 4 2 2 4 5" xfId="2472" xr:uid="{00000000-0005-0000-0000-0000650A0000}"/>
    <cellStyle name="Currency 4 2 2 5" xfId="1243" xr:uid="{00000000-0005-0000-0000-0000660A0000}"/>
    <cellStyle name="Currency 4 2 2 5 2" xfId="4319" xr:uid="{00000000-0005-0000-0000-0000670A0000}"/>
    <cellStyle name="Currency 4 2 2 6" xfId="3406" xr:uid="{00000000-0005-0000-0000-0000680A0000}"/>
    <cellStyle name="Currency 4 2 2 7" xfId="2705" xr:uid="{00000000-0005-0000-0000-0000690A0000}"/>
    <cellStyle name="Currency 4 2 2 8" xfId="2002" xr:uid="{00000000-0005-0000-0000-00006A0A0000}"/>
    <cellStyle name="Currency 4 2 3" xfId="305" xr:uid="{00000000-0005-0000-0000-00006B0A0000}"/>
    <cellStyle name="Currency 4 3" xfId="101" xr:uid="{00000000-0005-0000-0000-00006C0A0000}"/>
    <cellStyle name="Currency 4 3 2" xfId="102" xr:uid="{00000000-0005-0000-0000-00006D0A0000}"/>
    <cellStyle name="Currency 4 3 2 2" xfId="306" xr:uid="{00000000-0005-0000-0000-00006E0A0000}"/>
    <cellStyle name="Currency 4 3 2 2 2" xfId="658" xr:uid="{00000000-0005-0000-0000-00006F0A0000}"/>
    <cellStyle name="Currency 4 3 2 2 2 2" xfId="1121" xr:uid="{00000000-0005-0000-0000-0000700A0000}"/>
    <cellStyle name="Currency 4 3 2 2 2 2 2" xfId="4200" xr:uid="{00000000-0005-0000-0000-0000710A0000}"/>
    <cellStyle name="Currency 4 3 2 2 2 3" xfId="1596" xr:uid="{00000000-0005-0000-0000-0000720A0000}"/>
    <cellStyle name="Currency 4 3 2 2 2 3 2" xfId="4662" xr:uid="{00000000-0005-0000-0000-0000730A0000}"/>
    <cellStyle name="Currency 4 3 2 2 2 4" xfId="3745" xr:uid="{00000000-0005-0000-0000-0000740A0000}"/>
    <cellStyle name="Currency 4 3 2 2 2 5" xfId="3048" xr:uid="{00000000-0005-0000-0000-0000750A0000}"/>
    <cellStyle name="Currency 4 3 2 2 2 6" xfId="2349" xr:uid="{00000000-0005-0000-0000-0000760A0000}"/>
    <cellStyle name="Currency 4 3 2 2 3" xfId="893" xr:uid="{00000000-0005-0000-0000-0000770A0000}"/>
    <cellStyle name="Currency 4 3 2 2 3 2" xfId="1840" xr:uid="{00000000-0005-0000-0000-0000780A0000}"/>
    <cellStyle name="Currency 4 3 2 2 3 2 2" xfId="4902" xr:uid="{00000000-0005-0000-0000-0000790A0000}"/>
    <cellStyle name="Currency 4 3 2 2 3 3" xfId="3973" xr:uid="{00000000-0005-0000-0000-00007A0A0000}"/>
    <cellStyle name="Currency 4 3 2 2 3 4" xfId="3280" xr:uid="{00000000-0005-0000-0000-00007B0A0000}"/>
    <cellStyle name="Currency 4 3 2 2 3 5" xfId="2581" xr:uid="{00000000-0005-0000-0000-00007C0A0000}"/>
    <cellStyle name="Currency 4 3 2 2 4" xfId="1352" xr:uid="{00000000-0005-0000-0000-00007D0A0000}"/>
    <cellStyle name="Currency 4 3 2 2 4 2" xfId="4428" xr:uid="{00000000-0005-0000-0000-00007E0A0000}"/>
    <cellStyle name="Currency 4 3 2 2 5" xfId="3515" xr:uid="{00000000-0005-0000-0000-00007F0A0000}"/>
    <cellStyle name="Currency 4 3 2 2 6" xfId="2814" xr:uid="{00000000-0005-0000-0000-0000800A0000}"/>
    <cellStyle name="Currency 4 3 2 2 7" xfId="2113" xr:uid="{00000000-0005-0000-0000-0000810A0000}"/>
    <cellStyle name="Currency 4 3 2 3" xfId="551" xr:uid="{00000000-0005-0000-0000-0000820A0000}"/>
    <cellStyle name="Currency 4 3 2 3 2" xfId="1014" xr:uid="{00000000-0005-0000-0000-0000830A0000}"/>
    <cellStyle name="Currency 4 3 2 3 2 2" xfId="4093" xr:uid="{00000000-0005-0000-0000-0000840A0000}"/>
    <cellStyle name="Currency 4 3 2 3 3" xfId="1489" xr:uid="{00000000-0005-0000-0000-0000850A0000}"/>
    <cellStyle name="Currency 4 3 2 3 3 2" xfId="4555" xr:uid="{00000000-0005-0000-0000-0000860A0000}"/>
    <cellStyle name="Currency 4 3 2 3 4" xfId="3638" xr:uid="{00000000-0005-0000-0000-0000870A0000}"/>
    <cellStyle name="Currency 4 3 2 3 5" xfId="2941" xr:uid="{00000000-0005-0000-0000-0000880A0000}"/>
    <cellStyle name="Currency 4 3 2 3 6" xfId="2242" xr:uid="{00000000-0005-0000-0000-0000890A0000}"/>
    <cellStyle name="Currency 4 3 2 4" xfId="783" xr:uid="{00000000-0005-0000-0000-00008A0A0000}"/>
    <cellStyle name="Currency 4 3 2 4 2" xfId="1726" xr:uid="{00000000-0005-0000-0000-00008B0A0000}"/>
    <cellStyle name="Currency 4 3 2 4 2 2" xfId="4788" xr:uid="{00000000-0005-0000-0000-00008C0A0000}"/>
    <cellStyle name="Currency 4 3 2 4 3" xfId="3865" xr:uid="{00000000-0005-0000-0000-00008D0A0000}"/>
    <cellStyle name="Currency 4 3 2 4 4" xfId="3172" xr:uid="{00000000-0005-0000-0000-00008E0A0000}"/>
    <cellStyle name="Currency 4 3 2 4 5" xfId="2473" xr:uid="{00000000-0005-0000-0000-00008F0A0000}"/>
    <cellStyle name="Currency 4 3 2 5" xfId="1244" xr:uid="{00000000-0005-0000-0000-0000900A0000}"/>
    <cellStyle name="Currency 4 3 2 5 2" xfId="4320" xr:uid="{00000000-0005-0000-0000-0000910A0000}"/>
    <cellStyle name="Currency 4 3 2 6" xfId="3407" xr:uid="{00000000-0005-0000-0000-0000920A0000}"/>
    <cellStyle name="Currency 4 3 2 7" xfId="2706" xr:uid="{00000000-0005-0000-0000-0000930A0000}"/>
    <cellStyle name="Currency 4 3 2 8" xfId="2003" xr:uid="{00000000-0005-0000-0000-0000940A0000}"/>
    <cellStyle name="Currency 4 3 3" xfId="307" xr:uid="{00000000-0005-0000-0000-0000950A0000}"/>
    <cellStyle name="Currency 4 4" xfId="103" xr:uid="{00000000-0005-0000-0000-0000960A0000}"/>
    <cellStyle name="Currency 4 4 2" xfId="308" xr:uid="{00000000-0005-0000-0000-0000970A0000}"/>
    <cellStyle name="Currency 4 4 2 2" xfId="659" xr:uid="{00000000-0005-0000-0000-0000980A0000}"/>
    <cellStyle name="Currency 4 4 2 2 2" xfId="1122" xr:uid="{00000000-0005-0000-0000-0000990A0000}"/>
    <cellStyle name="Currency 4 4 2 2 2 2" xfId="4201" xr:uid="{00000000-0005-0000-0000-00009A0A0000}"/>
    <cellStyle name="Currency 4 4 2 2 3" xfId="1597" xr:uid="{00000000-0005-0000-0000-00009B0A0000}"/>
    <cellStyle name="Currency 4 4 2 2 3 2" xfId="4663" xr:uid="{00000000-0005-0000-0000-00009C0A0000}"/>
    <cellStyle name="Currency 4 4 2 2 4" xfId="3746" xr:uid="{00000000-0005-0000-0000-00009D0A0000}"/>
    <cellStyle name="Currency 4 4 2 2 5" xfId="3049" xr:uid="{00000000-0005-0000-0000-00009E0A0000}"/>
    <cellStyle name="Currency 4 4 2 2 6" xfId="2350" xr:uid="{00000000-0005-0000-0000-00009F0A0000}"/>
    <cellStyle name="Currency 4 4 2 3" xfId="894" xr:uid="{00000000-0005-0000-0000-0000A00A0000}"/>
    <cellStyle name="Currency 4 4 2 3 2" xfId="1841" xr:uid="{00000000-0005-0000-0000-0000A10A0000}"/>
    <cellStyle name="Currency 4 4 2 3 2 2" xfId="4903" xr:uid="{00000000-0005-0000-0000-0000A20A0000}"/>
    <cellStyle name="Currency 4 4 2 3 3" xfId="3974" xr:uid="{00000000-0005-0000-0000-0000A30A0000}"/>
    <cellStyle name="Currency 4 4 2 3 4" xfId="3281" xr:uid="{00000000-0005-0000-0000-0000A40A0000}"/>
    <cellStyle name="Currency 4 4 2 3 5" xfId="2582" xr:uid="{00000000-0005-0000-0000-0000A50A0000}"/>
    <cellStyle name="Currency 4 4 2 4" xfId="1353" xr:uid="{00000000-0005-0000-0000-0000A60A0000}"/>
    <cellStyle name="Currency 4 4 2 4 2" xfId="4429" xr:uid="{00000000-0005-0000-0000-0000A70A0000}"/>
    <cellStyle name="Currency 4 4 2 5" xfId="3516" xr:uid="{00000000-0005-0000-0000-0000A80A0000}"/>
    <cellStyle name="Currency 4 4 2 6" xfId="2815" xr:uid="{00000000-0005-0000-0000-0000A90A0000}"/>
    <cellStyle name="Currency 4 4 2 7" xfId="2114" xr:uid="{00000000-0005-0000-0000-0000AA0A0000}"/>
    <cellStyle name="Currency 4 4 3" xfId="552" xr:uid="{00000000-0005-0000-0000-0000AB0A0000}"/>
    <cellStyle name="Currency 4 4 3 2" xfId="1015" xr:uid="{00000000-0005-0000-0000-0000AC0A0000}"/>
    <cellStyle name="Currency 4 4 3 2 2" xfId="4094" xr:uid="{00000000-0005-0000-0000-0000AD0A0000}"/>
    <cellStyle name="Currency 4 4 3 3" xfId="1490" xr:uid="{00000000-0005-0000-0000-0000AE0A0000}"/>
    <cellStyle name="Currency 4 4 3 3 2" xfId="4556" xr:uid="{00000000-0005-0000-0000-0000AF0A0000}"/>
    <cellStyle name="Currency 4 4 3 4" xfId="3639" xr:uid="{00000000-0005-0000-0000-0000B00A0000}"/>
    <cellStyle name="Currency 4 4 3 5" xfId="2942" xr:uid="{00000000-0005-0000-0000-0000B10A0000}"/>
    <cellStyle name="Currency 4 4 3 6" xfId="2243" xr:uid="{00000000-0005-0000-0000-0000B20A0000}"/>
    <cellStyle name="Currency 4 4 4" xfId="784" xr:uid="{00000000-0005-0000-0000-0000B30A0000}"/>
    <cellStyle name="Currency 4 4 4 2" xfId="1727" xr:uid="{00000000-0005-0000-0000-0000B40A0000}"/>
    <cellStyle name="Currency 4 4 4 2 2" xfId="4789" xr:uid="{00000000-0005-0000-0000-0000B50A0000}"/>
    <cellStyle name="Currency 4 4 4 3" xfId="3866" xr:uid="{00000000-0005-0000-0000-0000B60A0000}"/>
    <cellStyle name="Currency 4 4 4 4" xfId="3173" xr:uid="{00000000-0005-0000-0000-0000B70A0000}"/>
    <cellStyle name="Currency 4 4 4 5" xfId="2474" xr:uid="{00000000-0005-0000-0000-0000B80A0000}"/>
    <cellStyle name="Currency 4 4 5" xfId="1245" xr:uid="{00000000-0005-0000-0000-0000B90A0000}"/>
    <cellStyle name="Currency 4 4 5 2" xfId="4321" xr:uid="{00000000-0005-0000-0000-0000BA0A0000}"/>
    <cellStyle name="Currency 4 4 6" xfId="3408" xr:uid="{00000000-0005-0000-0000-0000BB0A0000}"/>
    <cellStyle name="Currency 4 4 7" xfId="2707" xr:uid="{00000000-0005-0000-0000-0000BC0A0000}"/>
    <cellStyle name="Currency 4 4 8" xfId="2004" xr:uid="{00000000-0005-0000-0000-0000BD0A0000}"/>
    <cellStyle name="Currency 4 5" xfId="309" xr:uid="{00000000-0005-0000-0000-0000BE0A0000}"/>
    <cellStyle name="Currency 5" xfId="104" xr:uid="{00000000-0005-0000-0000-0000BF0A0000}"/>
    <cellStyle name="Currency 6" xfId="310" xr:uid="{00000000-0005-0000-0000-0000C00A0000}"/>
    <cellStyle name="Currency 6 2" xfId="311" xr:uid="{00000000-0005-0000-0000-0000C10A0000}"/>
    <cellStyle name="Currency 6 2 2" xfId="661" xr:uid="{00000000-0005-0000-0000-0000C20A0000}"/>
    <cellStyle name="Currency 6 2 2 2" xfId="1124" xr:uid="{00000000-0005-0000-0000-0000C30A0000}"/>
    <cellStyle name="Currency 6 2 2 2 2" xfId="4203" xr:uid="{00000000-0005-0000-0000-0000C40A0000}"/>
    <cellStyle name="Currency 6 2 2 3" xfId="1599" xr:uid="{00000000-0005-0000-0000-0000C50A0000}"/>
    <cellStyle name="Currency 6 2 2 3 2" xfId="4665" xr:uid="{00000000-0005-0000-0000-0000C60A0000}"/>
    <cellStyle name="Currency 6 2 2 4" xfId="3748" xr:uid="{00000000-0005-0000-0000-0000C70A0000}"/>
    <cellStyle name="Currency 6 2 2 5" xfId="3051" xr:uid="{00000000-0005-0000-0000-0000C80A0000}"/>
    <cellStyle name="Currency 6 2 2 6" xfId="2352" xr:uid="{00000000-0005-0000-0000-0000C90A0000}"/>
    <cellStyle name="Currency 6 2 3" xfId="896" xr:uid="{00000000-0005-0000-0000-0000CA0A0000}"/>
    <cellStyle name="Currency 6 2 3 2" xfId="1843" xr:uid="{00000000-0005-0000-0000-0000CB0A0000}"/>
    <cellStyle name="Currency 6 2 3 2 2" xfId="4905" xr:uid="{00000000-0005-0000-0000-0000CC0A0000}"/>
    <cellStyle name="Currency 6 2 3 3" xfId="3976" xr:uid="{00000000-0005-0000-0000-0000CD0A0000}"/>
    <cellStyle name="Currency 6 2 3 4" xfId="3283" xr:uid="{00000000-0005-0000-0000-0000CE0A0000}"/>
    <cellStyle name="Currency 6 2 3 5" xfId="2584" xr:uid="{00000000-0005-0000-0000-0000CF0A0000}"/>
    <cellStyle name="Currency 6 2 4" xfId="1355" xr:uid="{00000000-0005-0000-0000-0000D00A0000}"/>
    <cellStyle name="Currency 6 2 4 2" xfId="4431" xr:uid="{00000000-0005-0000-0000-0000D10A0000}"/>
    <cellStyle name="Currency 6 2 5" xfId="3518" xr:uid="{00000000-0005-0000-0000-0000D20A0000}"/>
    <cellStyle name="Currency 6 2 6" xfId="2817" xr:uid="{00000000-0005-0000-0000-0000D30A0000}"/>
    <cellStyle name="Currency 6 2 7" xfId="2116" xr:uid="{00000000-0005-0000-0000-0000D40A0000}"/>
    <cellStyle name="Currency 6 3" xfId="660" xr:uid="{00000000-0005-0000-0000-0000D50A0000}"/>
    <cellStyle name="Currency 6 3 2" xfId="1123" xr:uid="{00000000-0005-0000-0000-0000D60A0000}"/>
    <cellStyle name="Currency 6 3 2 2" xfId="4202" xr:uid="{00000000-0005-0000-0000-0000D70A0000}"/>
    <cellStyle name="Currency 6 3 3" xfId="1598" xr:uid="{00000000-0005-0000-0000-0000D80A0000}"/>
    <cellStyle name="Currency 6 3 3 2" xfId="4664" xr:uid="{00000000-0005-0000-0000-0000D90A0000}"/>
    <cellStyle name="Currency 6 3 4" xfId="3747" xr:uid="{00000000-0005-0000-0000-0000DA0A0000}"/>
    <cellStyle name="Currency 6 3 5" xfId="3050" xr:uid="{00000000-0005-0000-0000-0000DB0A0000}"/>
    <cellStyle name="Currency 6 3 6" xfId="2351" xr:uid="{00000000-0005-0000-0000-0000DC0A0000}"/>
    <cellStyle name="Currency 6 4" xfId="895" xr:uid="{00000000-0005-0000-0000-0000DD0A0000}"/>
    <cellStyle name="Currency 6 4 2" xfId="1842" xr:uid="{00000000-0005-0000-0000-0000DE0A0000}"/>
    <cellStyle name="Currency 6 4 2 2" xfId="4904" xr:uid="{00000000-0005-0000-0000-0000DF0A0000}"/>
    <cellStyle name="Currency 6 4 3" xfId="3975" xr:uid="{00000000-0005-0000-0000-0000E00A0000}"/>
    <cellStyle name="Currency 6 4 4" xfId="3282" xr:uid="{00000000-0005-0000-0000-0000E10A0000}"/>
    <cellStyle name="Currency 6 4 5" xfId="2583" xr:uid="{00000000-0005-0000-0000-0000E20A0000}"/>
    <cellStyle name="Currency 6 5" xfId="1354" xr:uid="{00000000-0005-0000-0000-0000E30A0000}"/>
    <cellStyle name="Currency 6 5 2" xfId="4430" xr:uid="{00000000-0005-0000-0000-0000E40A0000}"/>
    <cellStyle name="Currency 6 6" xfId="3517" xr:uid="{00000000-0005-0000-0000-0000E50A0000}"/>
    <cellStyle name="Currency 6 7" xfId="2816" xr:uid="{00000000-0005-0000-0000-0000E60A0000}"/>
    <cellStyle name="Currency 6 8" xfId="2115" xr:uid="{00000000-0005-0000-0000-0000E70A0000}"/>
    <cellStyle name="Currency 7" xfId="312" xr:uid="{00000000-0005-0000-0000-0000E80A0000}"/>
    <cellStyle name="Currency 8" xfId="1449" xr:uid="{00000000-0005-0000-0000-0000E90A0000}"/>
    <cellStyle name="Currency 9" xfId="1970" xr:uid="{00000000-0005-0000-0000-0000EA0A0000}"/>
    <cellStyle name="Currency 9 2" xfId="5021" xr:uid="{00000000-0005-0000-0000-0000EB0A0000}"/>
    <cellStyle name="Data" xfId="313" xr:uid="{00000000-0005-0000-0000-0000EC0A0000}"/>
    <cellStyle name="Detail ligne" xfId="314" xr:uid="{00000000-0005-0000-0000-0000ED0A0000}"/>
    <cellStyle name="Explanatory Text" xfId="14" builtinId="53" customBuiltin="1"/>
    <cellStyle name="Explanatory Text 2" xfId="5291" xr:uid="{9756946F-6F19-47B8-89D5-1A90D167D1BB}"/>
    <cellStyle name="Followed Hyperlink" xfId="105" builtinId="9" customBuiltin="1"/>
    <cellStyle name="Good" xfId="5238" builtinId="26" customBuiltin="1"/>
    <cellStyle name="Good 2" xfId="107" xr:uid="{00000000-0005-0000-0000-0000F00A0000}"/>
    <cellStyle name="Good 2 2" xfId="5292" xr:uid="{BB05B83A-6E0E-4B86-8119-CFA4F615DAB4}"/>
    <cellStyle name="Good 3" xfId="106" xr:uid="{00000000-0005-0000-0000-0000F10A0000}"/>
    <cellStyle name="Heading 1" xfId="5234" builtinId="16" customBuiltin="1"/>
    <cellStyle name="Heading 1 2" xfId="109" xr:uid="{00000000-0005-0000-0000-0000F20A0000}"/>
    <cellStyle name="Heading 1 2 2" xfId="5293" xr:uid="{8D23F0B1-6738-4479-83AA-4B6D18908084}"/>
    <cellStyle name="Heading 1 3" xfId="108" xr:uid="{00000000-0005-0000-0000-0000F30A0000}"/>
    <cellStyle name="Heading 2" xfId="5235" builtinId="17" customBuiltin="1"/>
    <cellStyle name="Heading 2 2" xfId="111" xr:uid="{00000000-0005-0000-0000-0000F40A0000}"/>
    <cellStyle name="Heading 2 2 2" xfId="5294" xr:uid="{CFDE7E95-7B85-4108-AD68-0915131F6C8B}"/>
    <cellStyle name="Heading 2 3" xfId="110" xr:uid="{00000000-0005-0000-0000-0000F50A0000}"/>
    <cellStyle name="Heading 3" xfId="5236" builtinId="18" customBuiltin="1"/>
    <cellStyle name="Heading 3 2" xfId="113" xr:uid="{00000000-0005-0000-0000-0000F60A0000}"/>
    <cellStyle name="Heading 3 2 2" xfId="5295" xr:uid="{CC447C56-6A1E-4100-9637-3CC7F881BDDA}"/>
    <cellStyle name="Heading 3 3" xfId="112" xr:uid="{00000000-0005-0000-0000-0000F70A0000}"/>
    <cellStyle name="Heading 3 3 2" xfId="786" xr:uid="{00000000-0005-0000-0000-0000F80A0000}"/>
    <cellStyle name="Heading 3 4" xfId="315" xr:uid="{00000000-0005-0000-0000-0000F90A0000}"/>
    <cellStyle name="Heading 3 4 2" xfId="897" xr:uid="{00000000-0005-0000-0000-0000FA0A0000}"/>
    <cellStyle name="Heading 4" xfId="5237" builtinId="19" customBuiltin="1"/>
    <cellStyle name="Heading 4 2" xfId="115" xr:uid="{00000000-0005-0000-0000-0000FB0A0000}"/>
    <cellStyle name="Heading 4 2 2" xfId="5296" xr:uid="{E212091C-65B3-4590-970D-7DB217293E0D}"/>
    <cellStyle name="Heading 4 3" xfId="114" xr:uid="{00000000-0005-0000-0000-0000FC0A0000}"/>
    <cellStyle name="Hed Side" xfId="316" xr:uid="{00000000-0005-0000-0000-0000FD0A0000}"/>
    <cellStyle name="Hyperlink" xfId="3" builtinId="8"/>
    <cellStyle name="Hyperlink 2" xfId="116" xr:uid="{00000000-0005-0000-0000-0000FF0A0000}"/>
    <cellStyle name="Hyperlink 2 2" xfId="317" xr:uid="{00000000-0005-0000-0000-0000000B0000}"/>
    <cellStyle name="Hyperlink 2 3" xfId="318" xr:uid="{00000000-0005-0000-0000-0000010B0000}"/>
    <cellStyle name="Hyperlink 2 4" xfId="5392" xr:uid="{3A37C842-A4AE-457B-B76B-57B18B56B413}"/>
    <cellStyle name="Hyperlink 3" xfId="117" xr:uid="{00000000-0005-0000-0000-0000020B0000}"/>
    <cellStyle name="Hyperlink 3 2" xfId="319" xr:uid="{00000000-0005-0000-0000-0000030B0000}"/>
    <cellStyle name="Hyperlink 3 2 2" xfId="320" xr:uid="{00000000-0005-0000-0000-0000040B0000}"/>
    <cellStyle name="Hyperlink 3 3" xfId="321" xr:uid="{00000000-0005-0000-0000-0000050B0000}"/>
    <cellStyle name="Hyperlink 3 4" xfId="322" xr:uid="{00000000-0005-0000-0000-0000060B0000}"/>
    <cellStyle name="Hyperlink 4" xfId="118" xr:uid="{00000000-0005-0000-0000-0000070B0000}"/>
    <cellStyle name="Hyperlink 4 2" xfId="323" xr:uid="{00000000-0005-0000-0000-0000080B0000}"/>
    <cellStyle name="Hyperlink 5" xfId="119" xr:uid="{00000000-0005-0000-0000-0000090B0000}"/>
    <cellStyle name="Hyperlink 6" xfId="120" xr:uid="{00000000-0005-0000-0000-00000A0B0000}"/>
    <cellStyle name="Hyperlink 7" xfId="324" xr:uid="{00000000-0005-0000-0000-00000B0B0000}"/>
    <cellStyle name="Hyperlink 7 2" xfId="325" xr:uid="{00000000-0005-0000-0000-00000C0B0000}"/>
    <cellStyle name="Identification requete" xfId="326" xr:uid="{00000000-0005-0000-0000-00000D0B0000}"/>
    <cellStyle name="Input" xfId="10" builtinId="20" customBuiltin="1"/>
    <cellStyle name="Input 2" xfId="1454" xr:uid="{00000000-0005-0000-0000-00000F0B0000}"/>
    <cellStyle name="Input 2 2" xfId="5297" xr:uid="{ACDFB43E-C151-4C80-A819-CADAF18B0ABF}"/>
    <cellStyle name="Lien hypertexte" xfId="327" xr:uid="{00000000-0005-0000-0000-0000100B0000}"/>
    <cellStyle name="Lien hypertexte visité" xfId="328" xr:uid="{00000000-0005-0000-0000-0000110B0000}"/>
    <cellStyle name="Ligne détail" xfId="329" xr:uid="{00000000-0005-0000-0000-0000120B0000}"/>
    <cellStyle name="Ligne détail 2" xfId="330" xr:uid="{00000000-0005-0000-0000-0000130B0000}"/>
    <cellStyle name="Ligne détail 3" xfId="331" xr:uid="{00000000-0005-0000-0000-0000140B0000}"/>
    <cellStyle name="Linked Cell" xfId="11" builtinId="24" customBuiltin="1"/>
    <cellStyle name="Linked Cell 2" xfId="5298" xr:uid="{EE11E262-ABC2-46B5-AE75-ED8B1984706A}"/>
    <cellStyle name="MEV1" xfId="332" xr:uid="{00000000-0005-0000-0000-0000160B0000}"/>
    <cellStyle name="MEV2" xfId="333" xr:uid="{00000000-0005-0000-0000-0000170B0000}"/>
    <cellStyle name="MEV3" xfId="334" xr:uid="{00000000-0005-0000-0000-0000180B0000}"/>
    <cellStyle name="Neutral" xfId="9" builtinId="28" customBuiltin="1"/>
    <cellStyle name="Neutral 2" xfId="5299" xr:uid="{513D6F40-DA02-4868-B8D9-25EA7FF1995A}"/>
    <cellStyle name="Neutral 3" xfId="5351" xr:uid="{CA1EAF8D-AE9B-4BBC-A6D6-180E4191E3B8}"/>
    <cellStyle name="Normal" xfId="0" builtinId="0"/>
    <cellStyle name="Normal - Style1" xfId="335" xr:uid="{00000000-0005-0000-0000-00001B0B0000}"/>
    <cellStyle name="Normal - Style1 2" xfId="336" xr:uid="{00000000-0005-0000-0000-00001C0B0000}"/>
    <cellStyle name="Normal - Style2" xfId="337" xr:uid="{00000000-0005-0000-0000-00001D0B0000}"/>
    <cellStyle name="Normal - Style3" xfId="338" xr:uid="{00000000-0005-0000-0000-00001E0B0000}"/>
    <cellStyle name="Normal - Style4" xfId="339" xr:uid="{00000000-0005-0000-0000-00001F0B0000}"/>
    <cellStyle name="Normal - Style5" xfId="340" xr:uid="{00000000-0005-0000-0000-0000200B0000}"/>
    <cellStyle name="Normal - Style6" xfId="341" xr:uid="{00000000-0005-0000-0000-0000210B0000}"/>
    <cellStyle name="Normal - Style7" xfId="342" xr:uid="{00000000-0005-0000-0000-0000220B0000}"/>
    <cellStyle name="Normal - Style8" xfId="343" xr:uid="{00000000-0005-0000-0000-0000230B0000}"/>
    <cellStyle name="Normal 10" xfId="121" xr:uid="{00000000-0005-0000-0000-0000240B0000}"/>
    <cellStyle name="Normal 10 10" xfId="5364" xr:uid="{1DA1F414-11E0-40A8-B35E-DB336C3CCF9E}"/>
    <cellStyle name="Normal 10 2" xfId="344" xr:uid="{00000000-0005-0000-0000-0000250B0000}"/>
    <cellStyle name="Normal 10 2 2" xfId="345" xr:uid="{00000000-0005-0000-0000-0000260B0000}"/>
    <cellStyle name="Normal 10 2 2 2" xfId="663" xr:uid="{00000000-0005-0000-0000-0000270B0000}"/>
    <cellStyle name="Normal 10 2 2 2 2" xfId="1126" xr:uid="{00000000-0005-0000-0000-0000280B0000}"/>
    <cellStyle name="Normal 10 2 2 2 2 2" xfId="4205" xr:uid="{00000000-0005-0000-0000-0000290B0000}"/>
    <cellStyle name="Normal 10 2 2 2 3" xfId="1601" xr:uid="{00000000-0005-0000-0000-00002A0B0000}"/>
    <cellStyle name="Normal 10 2 2 2 3 2" xfId="4667" xr:uid="{00000000-0005-0000-0000-00002B0B0000}"/>
    <cellStyle name="Normal 10 2 2 2 4" xfId="3750" xr:uid="{00000000-0005-0000-0000-00002C0B0000}"/>
    <cellStyle name="Normal 10 2 2 2 5" xfId="3053" xr:uid="{00000000-0005-0000-0000-00002D0B0000}"/>
    <cellStyle name="Normal 10 2 2 2 6" xfId="2354" xr:uid="{00000000-0005-0000-0000-00002E0B0000}"/>
    <cellStyle name="Normal 10 2 2 3" xfId="899" xr:uid="{00000000-0005-0000-0000-00002F0B0000}"/>
    <cellStyle name="Normal 10 2 2 3 2" xfId="1846" xr:uid="{00000000-0005-0000-0000-0000300B0000}"/>
    <cellStyle name="Normal 10 2 2 3 2 2" xfId="4908" xr:uid="{00000000-0005-0000-0000-0000310B0000}"/>
    <cellStyle name="Normal 10 2 2 3 3" xfId="3978" xr:uid="{00000000-0005-0000-0000-0000320B0000}"/>
    <cellStyle name="Normal 10 2 2 3 4" xfId="3285" xr:uid="{00000000-0005-0000-0000-0000330B0000}"/>
    <cellStyle name="Normal 10 2 2 3 5" xfId="2586" xr:uid="{00000000-0005-0000-0000-0000340B0000}"/>
    <cellStyle name="Normal 10 2 2 4" xfId="1357" xr:uid="{00000000-0005-0000-0000-0000350B0000}"/>
    <cellStyle name="Normal 10 2 2 4 2" xfId="4433" xr:uid="{00000000-0005-0000-0000-0000360B0000}"/>
    <cellStyle name="Normal 10 2 2 5" xfId="3520" xr:uid="{00000000-0005-0000-0000-0000370B0000}"/>
    <cellStyle name="Normal 10 2 2 6" xfId="2819" xr:uid="{00000000-0005-0000-0000-0000380B0000}"/>
    <cellStyle name="Normal 10 2 2 7" xfId="2120" xr:uid="{00000000-0005-0000-0000-0000390B0000}"/>
    <cellStyle name="Normal 10 2 2 8" xfId="5409" xr:uid="{CE5FBF8B-7F67-44F3-A032-308425AC4357}"/>
    <cellStyle name="Normal 10 2 3" xfId="662" xr:uid="{00000000-0005-0000-0000-00003A0B0000}"/>
    <cellStyle name="Normal 10 2 3 2" xfId="1125" xr:uid="{00000000-0005-0000-0000-00003B0B0000}"/>
    <cellStyle name="Normal 10 2 3 2 2" xfId="4204" xr:uid="{00000000-0005-0000-0000-00003C0B0000}"/>
    <cellStyle name="Normal 10 2 3 3" xfId="1600" xr:uid="{00000000-0005-0000-0000-00003D0B0000}"/>
    <cellStyle name="Normal 10 2 3 3 2" xfId="4666" xr:uid="{00000000-0005-0000-0000-00003E0B0000}"/>
    <cellStyle name="Normal 10 2 3 4" xfId="3749" xr:uid="{00000000-0005-0000-0000-00003F0B0000}"/>
    <cellStyle name="Normal 10 2 3 5" xfId="3052" xr:uid="{00000000-0005-0000-0000-0000400B0000}"/>
    <cellStyle name="Normal 10 2 3 6" xfId="2353" xr:uid="{00000000-0005-0000-0000-0000410B0000}"/>
    <cellStyle name="Normal 10 2 4" xfId="898" xr:uid="{00000000-0005-0000-0000-0000420B0000}"/>
    <cellStyle name="Normal 10 2 4 2" xfId="1845" xr:uid="{00000000-0005-0000-0000-0000430B0000}"/>
    <cellStyle name="Normal 10 2 4 2 2" xfId="4907" xr:uid="{00000000-0005-0000-0000-0000440B0000}"/>
    <cellStyle name="Normal 10 2 4 3" xfId="3977" xr:uid="{00000000-0005-0000-0000-0000450B0000}"/>
    <cellStyle name="Normal 10 2 4 4" xfId="3284" xr:uid="{00000000-0005-0000-0000-0000460B0000}"/>
    <cellStyle name="Normal 10 2 4 5" xfId="2585" xr:uid="{00000000-0005-0000-0000-0000470B0000}"/>
    <cellStyle name="Normal 10 2 5" xfId="1356" xr:uid="{00000000-0005-0000-0000-0000480B0000}"/>
    <cellStyle name="Normal 10 2 5 2" xfId="4432" xr:uid="{00000000-0005-0000-0000-0000490B0000}"/>
    <cellStyle name="Normal 10 2 6" xfId="3519" xr:uid="{00000000-0005-0000-0000-00004A0B0000}"/>
    <cellStyle name="Normal 10 2 7" xfId="2818" xr:uid="{00000000-0005-0000-0000-00004B0B0000}"/>
    <cellStyle name="Normal 10 2 8" xfId="2119" xr:uid="{00000000-0005-0000-0000-00004C0B0000}"/>
    <cellStyle name="Normal 10 2 9" xfId="5370" xr:uid="{55CC5E77-BB9D-4CF1-8BC3-805A75906A2B}"/>
    <cellStyle name="Normal 10 3" xfId="346" xr:uid="{00000000-0005-0000-0000-00004D0B0000}"/>
    <cellStyle name="Normal 10 3 2" xfId="664" xr:uid="{00000000-0005-0000-0000-00004E0B0000}"/>
    <cellStyle name="Normal 10 3 2 2" xfId="1127" xr:uid="{00000000-0005-0000-0000-00004F0B0000}"/>
    <cellStyle name="Normal 10 3 2 2 2" xfId="4206" xr:uid="{00000000-0005-0000-0000-0000500B0000}"/>
    <cellStyle name="Normal 10 3 2 3" xfId="1602" xr:uid="{00000000-0005-0000-0000-0000510B0000}"/>
    <cellStyle name="Normal 10 3 2 3 2" xfId="4668" xr:uid="{00000000-0005-0000-0000-0000520B0000}"/>
    <cellStyle name="Normal 10 3 2 4" xfId="3751" xr:uid="{00000000-0005-0000-0000-0000530B0000}"/>
    <cellStyle name="Normal 10 3 2 5" xfId="3054" xr:uid="{00000000-0005-0000-0000-0000540B0000}"/>
    <cellStyle name="Normal 10 3 2 6" xfId="2355" xr:uid="{00000000-0005-0000-0000-0000550B0000}"/>
    <cellStyle name="Normal 10 3 3" xfId="900" xr:uid="{00000000-0005-0000-0000-0000560B0000}"/>
    <cellStyle name="Normal 10 3 3 2" xfId="1847" xr:uid="{00000000-0005-0000-0000-0000570B0000}"/>
    <cellStyle name="Normal 10 3 3 2 2" xfId="4909" xr:uid="{00000000-0005-0000-0000-0000580B0000}"/>
    <cellStyle name="Normal 10 3 3 3" xfId="3979" xr:uid="{00000000-0005-0000-0000-0000590B0000}"/>
    <cellStyle name="Normal 10 3 3 4" xfId="3286" xr:uid="{00000000-0005-0000-0000-00005A0B0000}"/>
    <cellStyle name="Normal 10 3 3 5" xfId="2587" xr:uid="{00000000-0005-0000-0000-00005B0B0000}"/>
    <cellStyle name="Normal 10 3 4" xfId="1358" xr:uid="{00000000-0005-0000-0000-00005C0B0000}"/>
    <cellStyle name="Normal 10 3 4 2" xfId="4434" xr:uid="{00000000-0005-0000-0000-00005D0B0000}"/>
    <cellStyle name="Normal 10 3 5" xfId="3521" xr:uid="{00000000-0005-0000-0000-00005E0B0000}"/>
    <cellStyle name="Normal 10 3 6" xfId="2820" xr:uid="{00000000-0005-0000-0000-00005F0B0000}"/>
    <cellStyle name="Normal 10 3 7" xfId="2121" xr:uid="{00000000-0005-0000-0000-0000600B0000}"/>
    <cellStyle name="Normal 10 4" xfId="553" xr:uid="{00000000-0005-0000-0000-0000610B0000}"/>
    <cellStyle name="Normal 10 4 2" xfId="1016" xr:uid="{00000000-0005-0000-0000-0000620B0000}"/>
    <cellStyle name="Normal 10 4 2 2" xfId="4095" xr:uid="{00000000-0005-0000-0000-0000630B0000}"/>
    <cellStyle name="Normal 10 4 3" xfId="1491" xr:uid="{00000000-0005-0000-0000-0000640B0000}"/>
    <cellStyle name="Normal 10 4 3 2" xfId="4557" xr:uid="{00000000-0005-0000-0000-0000650B0000}"/>
    <cellStyle name="Normal 10 4 4" xfId="3640" xr:uid="{00000000-0005-0000-0000-0000660B0000}"/>
    <cellStyle name="Normal 10 4 5" xfId="2943" xr:uid="{00000000-0005-0000-0000-0000670B0000}"/>
    <cellStyle name="Normal 10 4 6" xfId="2244" xr:uid="{00000000-0005-0000-0000-0000680B0000}"/>
    <cellStyle name="Normal 10 5" xfId="787" xr:uid="{00000000-0005-0000-0000-0000690B0000}"/>
    <cellStyle name="Normal 10 5 2" xfId="1728" xr:uid="{00000000-0005-0000-0000-00006A0B0000}"/>
    <cellStyle name="Normal 10 5 2 2" xfId="4790" xr:uid="{00000000-0005-0000-0000-00006B0B0000}"/>
    <cellStyle name="Normal 10 5 3" xfId="3868" xr:uid="{00000000-0005-0000-0000-00006C0B0000}"/>
    <cellStyle name="Normal 10 5 4" xfId="3174" xr:uid="{00000000-0005-0000-0000-00006D0B0000}"/>
    <cellStyle name="Normal 10 5 5" xfId="2475" xr:uid="{00000000-0005-0000-0000-00006E0B0000}"/>
    <cellStyle name="Normal 10 6" xfId="1246" xr:uid="{00000000-0005-0000-0000-00006F0B0000}"/>
    <cellStyle name="Normal 10 6 2" xfId="4322" xr:uid="{00000000-0005-0000-0000-0000700B0000}"/>
    <cellStyle name="Normal 10 7" xfId="3409" xr:uid="{00000000-0005-0000-0000-0000710B0000}"/>
    <cellStyle name="Normal 10 8" xfId="2708" xr:uid="{00000000-0005-0000-0000-0000720B0000}"/>
    <cellStyle name="Normal 10 9" xfId="2007" xr:uid="{00000000-0005-0000-0000-0000730B0000}"/>
    <cellStyle name="Normal 11" xfId="122" xr:uid="{00000000-0005-0000-0000-0000740B0000}"/>
    <cellStyle name="Normal 11 2" xfId="5413" xr:uid="{06852EE4-FC44-4109-9741-43B5C2870A3F}"/>
    <cellStyle name="Normal 11 3" xfId="5412" xr:uid="{B9C62DD1-06F4-40EF-A462-D11EF327271D}"/>
    <cellStyle name="Normal 11_Weather Data ENTRY" xfId="5414" xr:uid="{F47B1E22-C828-45C4-A508-EE5F9A1E78B9}"/>
    <cellStyle name="Normal 12" xfId="123" xr:uid="{00000000-0005-0000-0000-0000750B0000}"/>
    <cellStyle name="Normal 12 2" xfId="347" xr:uid="{00000000-0005-0000-0000-0000760B0000}"/>
    <cellStyle name="Normal 12 2 2" xfId="665" xr:uid="{00000000-0005-0000-0000-0000770B0000}"/>
    <cellStyle name="Normal 12 2 2 2" xfId="1128" xr:uid="{00000000-0005-0000-0000-0000780B0000}"/>
    <cellStyle name="Normal 12 2 2 2 2" xfId="4207" xr:uid="{00000000-0005-0000-0000-0000790B0000}"/>
    <cellStyle name="Normal 12 2 2 3" xfId="1603" xr:uid="{00000000-0005-0000-0000-00007A0B0000}"/>
    <cellStyle name="Normal 12 2 2 3 2" xfId="4669" xr:uid="{00000000-0005-0000-0000-00007B0B0000}"/>
    <cellStyle name="Normal 12 2 2 4" xfId="3752" xr:uid="{00000000-0005-0000-0000-00007C0B0000}"/>
    <cellStyle name="Normal 12 2 2 5" xfId="3055" xr:uid="{00000000-0005-0000-0000-00007D0B0000}"/>
    <cellStyle name="Normal 12 2 2 6" xfId="2356" xr:uid="{00000000-0005-0000-0000-00007E0B0000}"/>
    <cellStyle name="Normal 12 2 3" xfId="901" xr:uid="{00000000-0005-0000-0000-00007F0B0000}"/>
    <cellStyle name="Normal 12 2 3 2" xfId="1848" xr:uid="{00000000-0005-0000-0000-0000800B0000}"/>
    <cellStyle name="Normal 12 2 3 2 2" xfId="4910" xr:uid="{00000000-0005-0000-0000-0000810B0000}"/>
    <cellStyle name="Normal 12 2 3 3" xfId="3980" xr:uid="{00000000-0005-0000-0000-0000820B0000}"/>
    <cellStyle name="Normal 12 2 3 4" xfId="3287" xr:uid="{00000000-0005-0000-0000-0000830B0000}"/>
    <cellStyle name="Normal 12 2 3 5" xfId="2588" xr:uid="{00000000-0005-0000-0000-0000840B0000}"/>
    <cellStyle name="Normal 12 2 4" xfId="1359" xr:uid="{00000000-0005-0000-0000-0000850B0000}"/>
    <cellStyle name="Normal 12 2 4 2" xfId="4435" xr:uid="{00000000-0005-0000-0000-0000860B0000}"/>
    <cellStyle name="Normal 12 2 5" xfId="3522" xr:uid="{00000000-0005-0000-0000-0000870B0000}"/>
    <cellStyle name="Normal 12 2 6" xfId="2821" xr:uid="{00000000-0005-0000-0000-0000880B0000}"/>
    <cellStyle name="Normal 12 2 7" xfId="2122" xr:uid="{00000000-0005-0000-0000-0000890B0000}"/>
    <cellStyle name="Normal 12 3" xfId="554" xr:uid="{00000000-0005-0000-0000-00008A0B0000}"/>
    <cellStyle name="Normal 12 3 2" xfId="1017" xr:uid="{00000000-0005-0000-0000-00008B0B0000}"/>
    <cellStyle name="Normal 12 3 2 2" xfId="4096" xr:uid="{00000000-0005-0000-0000-00008C0B0000}"/>
    <cellStyle name="Normal 12 3 3" xfId="1492" xr:uid="{00000000-0005-0000-0000-00008D0B0000}"/>
    <cellStyle name="Normal 12 3 3 2" xfId="4558" xr:uid="{00000000-0005-0000-0000-00008E0B0000}"/>
    <cellStyle name="Normal 12 3 4" xfId="3641" xr:uid="{00000000-0005-0000-0000-00008F0B0000}"/>
    <cellStyle name="Normal 12 3 5" xfId="2944" xr:uid="{00000000-0005-0000-0000-0000900B0000}"/>
    <cellStyle name="Normal 12 3 6" xfId="2245" xr:uid="{00000000-0005-0000-0000-0000910B0000}"/>
    <cellStyle name="Normal 12 4" xfId="788" xr:uid="{00000000-0005-0000-0000-0000920B0000}"/>
    <cellStyle name="Normal 12 4 2" xfId="1729" xr:uid="{00000000-0005-0000-0000-0000930B0000}"/>
    <cellStyle name="Normal 12 4 2 2" xfId="4791" xr:uid="{00000000-0005-0000-0000-0000940B0000}"/>
    <cellStyle name="Normal 12 4 3" xfId="3869" xr:uid="{00000000-0005-0000-0000-0000950B0000}"/>
    <cellStyle name="Normal 12 4 4" xfId="3175" xr:uid="{00000000-0005-0000-0000-0000960B0000}"/>
    <cellStyle name="Normal 12 4 5" xfId="2476" xr:uid="{00000000-0005-0000-0000-0000970B0000}"/>
    <cellStyle name="Normal 12 5" xfId="1247" xr:uid="{00000000-0005-0000-0000-0000980B0000}"/>
    <cellStyle name="Normal 12 5 2" xfId="4323" xr:uid="{00000000-0005-0000-0000-0000990B0000}"/>
    <cellStyle name="Normal 12 6" xfId="3410" xr:uid="{00000000-0005-0000-0000-00009A0B0000}"/>
    <cellStyle name="Normal 12 7" xfId="2709" xr:uid="{00000000-0005-0000-0000-00009B0B0000}"/>
    <cellStyle name="Normal 12 8" xfId="2008" xr:uid="{00000000-0005-0000-0000-00009C0B0000}"/>
    <cellStyle name="Normal 12 9" xfId="5365" xr:uid="{BB6CB710-005C-4118-87A1-186FD659E714}"/>
    <cellStyle name="Normal 13" xfId="124" xr:uid="{00000000-0005-0000-0000-00009D0B0000}"/>
    <cellStyle name="Normal 13 2" xfId="348" xr:uid="{00000000-0005-0000-0000-00009E0B0000}"/>
    <cellStyle name="Normal 13 2 2" xfId="666" xr:uid="{00000000-0005-0000-0000-00009F0B0000}"/>
    <cellStyle name="Normal 13 2 2 2" xfId="1129" xr:uid="{00000000-0005-0000-0000-0000A00B0000}"/>
    <cellStyle name="Normal 13 2 2 2 2" xfId="4208" xr:uid="{00000000-0005-0000-0000-0000A10B0000}"/>
    <cellStyle name="Normal 13 2 2 3" xfId="1604" xr:uid="{00000000-0005-0000-0000-0000A20B0000}"/>
    <cellStyle name="Normal 13 2 2 3 2" xfId="4670" xr:uid="{00000000-0005-0000-0000-0000A30B0000}"/>
    <cellStyle name="Normal 13 2 2 4" xfId="3753" xr:uid="{00000000-0005-0000-0000-0000A40B0000}"/>
    <cellStyle name="Normal 13 2 2 5" xfId="3056" xr:uid="{00000000-0005-0000-0000-0000A50B0000}"/>
    <cellStyle name="Normal 13 2 2 6" xfId="2357" xr:uid="{00000000-0005-0000-0000-0000A60B0000}"/>
    <cellStyle name="Normal 13 2 3" xfId="902" xr:uid="{00000000-0005-0000-0000-0000A70B0000}"/>
    <cellStyle name="Normal 13 2 3 2" xfId="1849" xr:uid="{00000000-0005-0000-0000-0000A80B0000}"/>
    <cellStyle name="Normal 13 2 3 2 2" xfId="4911" xr:uid="{00000000-0005-0000-0000-0000A90B0000}"/>
    <cellStyle name="Normal 13 2 3 3" xfId="3981" xr:uid="{00000000-0005-0000-0000-0000AA0B0000}"/>
    <cellStyle name="Normal 13 2 3 4" xfId="3288" xr:uid="{00000000-0005-0000-0000-0000AB0B0000}"/>
    <cellStyle name="Normal 13 2 3 5" xfId="2589" xr:uid="{00000000-0005-0000-0000-0000AC0B0000}"/>
    <cellStyle name="Normal 13 2 4" xfId="1360" xr:uid="{00000000-0005-0000-0000-0000AD0B0000}"/>
    <cellStyle name="Normal 13 2 4 2" xfId="4436" xr:uid="{00000000-0005-0000-0000-0000AE0B0000}"/>
    <cellStyle name="Normal 13 2 5" xfId="3523" xr:uid="{00000000-0005-0000-0000-0000AF0B0000}"/>
    <cellStyle name="Normal 13 2 6" xfId="2822" xr:uid="{00000000-0005-0000-0000-0000B00B0000}"/>
    <cellStyle name="Normal 13 2 7" xfId="2123" xr:uid="{00000000-0005-0000-0000-0000B10B0000}"/>
    <cellStyle name="Normal 13 3" xfId="555" xr:uid="{00000000-0005-0000-0000-0000B20B0000}"/>
    <cellStyle name="Normal 13 3 2" xfId="1018" xr:uid="{00000000-0005-0000-0000-0000B30B0000}"/>
    <cellStyle name="Normal 13 3 2 2" xfId="4097" xr:uid="{00000000-0005-0000-0000-0000B40B0000}"/>
    <cellStyle name="Normal 13 3 3" xfId="1493" xr:uid="{00000000-0005-0000-0000-0000B50B0000}"/>
    <cellStyle name="Normal 13 3 3 2" xfId="4559" xr:uid="{00000000-0005-0000-0000-0000B60B0000}"/>
    <cellStyle name="Normal 13 3 4" xfId="3642" xr:uid="{00000000-0005-0000-0000-0000B70B0000}"/>
    <cellStyle name="Normal 13 3 5" xfId="2945" xr:uid="{00000000-0005-0000-0000-0000B80B0000}"/>
    <cellStyle name="Normal 13 3 6" xfId="2246" xr:uid="{00000000-0005-0000-0000-0000B90B0000}"/>
    <cellStyle name="Normal 13 4" xfId="789" xr:uid="{00000000-0005-0000-0000-0000BA0B0000}"/>
    <cellStyle name="Normal 13 4 2" xfId="1730" xr:uid="{00000000-0005-0000-0000-0000BB0B0000}"/>
    <cellStyle name="Normal 13 4 2 2" xfId="4792" xr:uid="{00000000-0005-0000-0000-0000BC0B0000}"/>
    <cellStyle name="Normal 13 4 3" xfId="3870" xr:uid="{00000000-0005-0000-0000-0000BD0B0000}"/>
    <cellStyle name="Normal 13 4 4" xfId="3176" xr:uid="{00000000-0005-0000-0000-0000BE0B0000}"/>
    <cellStyle name="Normal 13 4 5" xfId="2477" xr:uid="{00000000-0005-0000-0000-0000BF0B0000}"/>
    <cellStyle name="Normal 13 5" xfId="1248" xr:uid="{00000000-0005-0000-0000-0000C00B0000}"/>
    <cellStyle name="Normal 13 5 2" xfId="4324" xr:uid="{00000000-0005-0000-0000-0000C10B0000}"/>
    <cellStyle name="Normal 13 6" xfId="3411" xr:uid="{00000000-0005-0000-0000-0000C20B0000}"/>
    <cellStyle name="Normal 13 7" xfId="2710" xr:uid="{00000000-0005-0000-0000-0000C30B0000}"/>
    <cellStyle name="Normal 13 8" xfId="2009" xr:uid="{00000000-0005-0000-0000-0000C40B0000}"/>
    <cellStyle name="Normal 13 9" xfId="5369" xr:uid="{2527AA05-E771-4E57-898F-FF788AE0C0E9}"/>
    <cellStyle name="Normal 14" xfId="349" xr:uid="{00000000-0005-0000-0000-0000C50B0000}"/>
    <cellStyle name="Normal 14 10" xfId="2124" xr:uid="{00000000-0005-0000-0000-0000C60B0000}"/>
    <cellStyle name="Normal 14 2" xfId="350" xr:uid="{00000000-0005-0000-0000-0000C70B0000}"/>
    <cellStyle name="Normal 14 2 2" xfId="351" xr:uid="{00000000-0005-0000-0000-0000C80B0000}"/>
    <cellStyle name="Normal 14 2 2 2" xfId="669" xr:uid="{00000000-0005-0000-0000-0000C90B0000}"/>
    <cellStyle name="Normal 14 2 2 2 2" xfId="1132" xr:uid="{00000000-0005-0000-0000-0000CA0B0000}"/>
    <cellStyle name="Normal 14 2 2 2 2 2" xfId="4211" xr:uid="{00000000-0005-0000-0000-0000CB0B0000}"/>
    <cellStyle name="Normal 14 2 2 2 3" xfId="1607" xr:uid="{00000000-0005-0000-0000-0000CC0B0000}"/>
    <cellStyle name="Normal 14 2 2 2 3 2" xfId="4673" xr:uid="{00000000-0005-0000-0000-0000CD0B0000}"/>
    <cellStyle name="Normal 14 2 2 2 4" xfId="3756" xr:uid="{00000000-0005-0000-0000-0000CE0B0000}"/>
    <cellStyle name="Normal 14 2 2 2 5" xfId="3059" xr:uid="{00000000-0005-0000-0000-0000CF0B0000}"/>
    <cellStyle name="Normal 14 2 2 2 6" xfId="2360" xr:uid="{00000000-0005-0000-0000-0000D00B0000}"/>
    <cellStyle name="Normal 14 2 2 3" xfId="905" xr:uid="{00000000-0005-0000-0000-0000D10B0000}"/>
    <cellStyle name="Normal 14 2 2 3 2" xfId="1852" xr:uid="{00000000-0005-0000-0000-0000D20B0000}"/>
    <cellStyle name="Normal 14 2 2 3 2 2" xfId="4914" xr:uid="{00000000-0005-0000-0000-0000D30B0000}"/>
    <cellStyle name="Normal 14 2 2 3 3" xfId="3984" xr:uid="{00000000-0005-0000-0000-0000D40B0000}"/>
    <cellStyle name="Normal 14 2 2 3 4" xfId="3291" xr:uid="{00000000-0005-0000-0000-0000D50B0000}"/>
    <cellStyle name="Normal 14 2 2 3 5" xfId="2592" xr:uid="{00000000-0005-0000-0000-0000D60B0000}"/>
    <cellStyle name="Normal 14 2 2 4" xfId="1363" xr:uid="{00000000-0005-0000-0000-0000D70B0000}"/>
    <cellStyle name="Normal 14 2 2 4 2" xfId="4439" xr:uid="{00000000-0005-0000-0000-0000D80B0000}"/>
    <cellStyle name="Normal 14 2 2 5" xfId="3526" xr:uid="{00000000-0005-0000-0000-0000D90B0000}"/>
    <cellStyle name="Normal 14 2 2 6" xfId="2825" xr:uid="{00000000-0005-0000-0000-0000DA0B0000}"/>
    <cellStyle name="Normal 14 2 2 7" xfId="2126" xr:uid="{00000000-0005-0000-0000-0000DB0B0000}"/>
    <cellStyle name="Normal 14 2 3" xfId="668" xr:uid="{00000000-0005-0000-0000-0000DC0B0000}"/>
    <cellStyle name="Normal 14 2 3 2" xfId="1131" xr:uid="{00000000-0005-0000-0000-0000DD0B0000}"/>
    <cellStyle name="Normal 14 2 3 2 2" xfId="4210" xr:uid="{00000000-0005-0000-0000-0000DE0B0000}"/>
    <cellStyle name="Normal 14 2 3 3" xfId="1606" xr:uid="{00000000-0005-0000-0000-0000DF0B0000}"/>
    <cellStyle name="Normal 14 2 3 3 2" xfId="4672" xr:uid="{00000000-0005-0000-0000-0000E00B0000}"/>
    <cellStyle name="Normal 14 2 3 4" xfId="3755" xr:uid="{00000000-0005-0000-0000-0000E10B0000}"/>
    <cellStyle name="Normal 14 2 3 5" xfId="3058" xr:uid="{00000000-0005-0000-0000-0000E20B0000}"/>
    <cellStyle name="Normal 14 2 3 6" xfId="2359" xr:uid="{00000000-0005-0000-0000-0000E30B0000}"/>
    <cellStyle name="Normal 14 2 4" xfId="904" xr:uid="{00000000-0005-0000-0000-0000E40B0000}"/>
    <cellStyle name="Normal 14 2 4 2" xfId="1851" xr:uid="{00000000-0005-0000-0000-0000E50B0000}"/>
    <cellStyle name="Normal 14 2 4 2 2" xfId="4913" xr:uid="{00000000-0005-0000-0000-0000E60B0000}"/>
    <cellStyle name="Normal 14 2 4 3" xfId="3983" xr:uid="{00000000-0005-0000-0000-0000E70B0000}"/>
    <cellStyle name="Normal 14 2 4 4" xfId="3290" xr:uid="{00000000-0005-0000-0000-0000E80B0000}"/>
    <cellStyle name="Normal 14 2 4 5" xfId="2591" xr:uid="{00000000-0005-0000-0000-0000E90B0000}"/>
    <cellStyle name="Normal 14 2 5" xfId="1362" xr:uid="{00000000-0005-0000-0000-0000EA0B0000}"/>
    <cellStyle name="Normal 14 2 5 2" xfId="4438" xr:uid="{00000000-0005-0000-0000-0000EB0B0000}"/>
    <cellStyle name="Normal 14 2 6" xfId="3525" xr:uid="{00000000-0005-0000-0000-0000EC0B0000}"/>
    <cellStyle name="Normal 14 2 7" xfId="2824" xr:uid="{00000000-0005-0000-0000-0000ED0B0000}"/>
    <cellStyle name="Normal 14 2 8" xfId="2125" xr:uid="{00000000-0005-0000-0000-0000EE0B0000}"/>
    <cellStyle name="Normal 14 3" xfId="352" xr:uid="{00000000-0005-0000-0000-0000EF0B0000}"/>
    <cellStyle name="Normal 14 3 2" xfId="353" xr:uid="{00000000-0005-0000-0000-0000F00B0000}"/>
    <cellStyle name="Normal 14 3 2 2" xfId="671" xr:uid="{00000000-0005-0000-0000-0000F10B0000}"/>
    <cellStyle name="Normal 14 3 2 2 2" xfId="1134" xr:uid="{00000000-0005-0000-0000-0000F20B0000}"/>
    <cellStyle name="Normal 14 3 2 2 2 2" xfId="4213" xr:uid="{00000000-0005-0000-0000-0000F30B0000}"/>
    <cellStyle name="Normal 14 3 2 2 3" xfId="1609" xr:uid="{00000000-0005-0000-0000-0000F40B0000}"/>
    <cellStyle name="Normal 14 3 2 2 3 2" xfId="4675" xr:uid="{00000000-0005-0000-0000-0000F50B0000}"/>
    <cellStyle name="Normal 14 3 2 2 4" xfId="3758" xr:uid="{00000000-0005-0000-0000-0000F60B0000}"/>
    <cellStyle name="Normal 14 3 2 2 5" xfId="3061" xr:uid="{00000000-0005-0000-0000-0000F70B0000}"/>
    <cellStyle name="Normal 14 3 2 2 6" xfId="2362" xr:uid="{00000000-0005-0000-0000-0000F80B0000}"/>
    <cellStyle name="Normal 14 3 2 3" xfId="907" xr:uid="{00000000-0005-0000-0000-0000F90B0000}"/>
    <cellStyle name="Normal 14 3 2 3 2" xfId="1854" xr:uid="{00000000-0005-0000-0000-0000FA0B0000}"/>
    <cellStyle name="Normal 14 3 2 3 2 2" xfId="4916" xr:uid="{00000000-0005-0000-0000-0000FB0B0000}"/>
    <cellStyle name="Normal 14 3 2 3 3" xfId="3986" xr:uid="{00000000-0005-0000-0000-0000FC0B0000}"/>
    <cellStyle name="Normal 14 3 2 3 4" xfId="3293" xr:uid="{00000000-0005-0000-0000-0000FD0B0000}"/>
    <cellStyle name="Normal 14 3 2 3 5" xfId="2594" xr:uid="{00000000-0005-0000-0000-0000FE0B0000}"/>
    <cellStyle name="Normal 14 3 2 4" xfId="1365" xr:uid="{00000000-0005-0000-0000-0000FF0B0000}"/>
    <cellStyle name="Normal 14 3 2 4 2" xfId="4441" xr:uid="{00000000-0005-0000-0000-0000000C0000}"/>
    <cellStyle name="Normal 14 3 2 5" xfId="3528" xr:uid="{00000000-0005-0000-0000-0000010C0000}"/>
    <cellStyle name="Normal 14 3 2 6" xfId="2827" xr:uid="{00000000-0005-0000-0000-0000020C0000}"/>
    <cellStyle name="Normal 14 3 2 7" xfId="2128" xr:uid="{00000000-0005-0000-0000-0000030C0000}"/>
    <cellStyle name="Normal 14 3 3" xfId="354" xr:uid="{00000000-0005-0000-0000-0000040C0000}"/>
    <cellStyle name="Normal 14 3 3 2" xfId="672" xr:uid="{00000000-0005-0000-0000-0000050C0000}"/>
    <cellStyle name="Normal 14 3 3 2 2" xfId="1135" xr:uid="{00000000-0005-0000-0000-0000060C0000}"/>
    <cellStyle name="Normal 14 3 3 2 2 2" xfId="4214" xr:uid="{00000000-0005-0000-0000-0000070C0000}"/>
    <cellStyle name="Normal 14 3 3 2 3" xfId="1610" xr:uid="{00000000-0005-0000-0000-0000080C0000}"/>
    <cellStyle name="Normal 14 3 3 2 3 2" xfId="4676" xr:uid="{00000000-0005-0000-0000-0000090C0000}"/>
    <cellStyle name="Normal 14 3 3 2 4" xfId="3759" xr:uid="{00000000-0005-0000-0000-00000A0C0000}"/>
    <cellStyle name="Normal 14 3 3 2 5" xfId="3062" xr:uid="{00000000-0005-0000-0000-00000B0C0000}"/>
    <cellStyle name="Normal 14 3 3 2 6" xfId="2363" xr:uid="{00000000-0005-0000-0000-00000C0C0000}"/>
    <cellStyle name="Normal 14 3 3 3" xfId="908" xr:uid="{00000000-0005-0000-0000-00000D0C0000}"/>
    <cellStyle name="Normal 14 3 3 3 2" xfId="1855" xr:uid="{00000000-0005-0000-0000-00000E0C0000}"/>
    <cellStyle name="Normal 14 3 3 3 2 2" xfId="4917" xr:uid="{00000000-0005-0000-0000-00000F0C0000}"/>
    <cellStyle name="Normal 14 3 3 3 3" xfId="3987" xr:uid="{00000000-0005-0000-0000-0000100C0000}"/>
    <cellStyle name="Normal 14 3 3 3 4" xfId="3294" xr:uid="{00000000-0005-0000-0000-0000110C0000}"/>
    <cellStyle name="Normal 14 3 3 3 5" xfId="2595" xr:uid="{00000000-0005-0000-0000-0000120C0000}"/>
    <cellStyle name="Normal 14 3 3 4" xfId="1366" xr:uid="{00000000-0005-0000-0000-0000130C0000}"/>
    <cellStyle name="Normal 14 3 3 4 2" xfId="4442" xr:uid="{00000000-0005-0000-0000-0000140C0000}"/>
    <cellStyle name="Normal 14 3 3 5" xfId="3529" xr:uid="{00000000-0005-0000-0000-0000150C0000}"/>
    <cellStyle name="Normal 14 3 3 6" xfId="2828" xr:uid="{00000000-0005-0000-0000-0000160C0000}"/>
    <cellStyle name="Normal 14 3 3 7" xfId="2129" xr:uid="{00000000-0005-0000-0000-0000170C0000}"/>
    <cellStyle name="Normal 14 3 4" xfId="670" xr:uid="{00000000-0005-0000-0000-0000180C0000}"/>
    <cellStyle name="Normal 14 3 4 2" xfId="1133" xr:uid="{00000000-0005-0000-0000-0000190C0000}"/>
    <cellStyle name="Normal 14 3 4 2 2" xfId="4212" xr:uid="{00000000-0005-0000-0000-00001A0C0000}"/>
    <cellStyle name="Normal 14 3 4 3" xfId="1608" xr:uid="{00000000-0005-0000-0000-00001B0C0000}"/>
    <cellStyle name="Normal 14 3 4 3 2" xfId="4674" xr:uid="{00000000-0005-0000-0000-00001C0C0000}"/>
    <cellStyle name="Normal 14 3 4 4" xfId="3757" xr:uid="{00000000-0005-0000-0000-00001D0C0000}"/>
    <cellStyle name="Normal 14 3 4 5" xfId="3060" xr:uid="{00000000-0005-0000-0000-00001E0C0000}"/>
    <cellStyle name="Normal 14 3 4 6" xfId="2361" xr:uid="{00000000-0005-0000-0000-00001F0C0000}"/>
    <cellStyle name="Normal 14 3 5" xfId="906" xr:uid="{00000000-0005-0000-0000-0000200C0000}"/>
    <cellStyle name="Normal 14 3 5 2" xfId="1853" xr:uid="{00000000-0005-0000-0000-0000210C0000}"/>
    <cellStyle name="Normal 14 3 5 2 2" xfId="4915" xr:uid="{00000000-0005-0000-0000-0000220C0000}"/>
    <cellStyle name="Normal 14 3 5 3" xfId="3985" xr:uid="{00000000-0005-0000-0000-0000230C0000}"/>
    <cellStyle name="Normal 14 3 5 4" xfId="3292" xr:uid="{00000000-0005-0000-0000-0000240C0000}"/>
    <cellStyle name="Normal 14 3 5 5" xfId="2593" xr:uid="{00000000-0005-0000-0000-0000250C0000}"/>
    <cellStyle name="Normal 14 3 6" xfId="1364" xr:uid="{00000000-0005-0000-0000-0000260C0000}"/>
    <cellStyle name="Normal 14 3 6 2" xfId="4440" xr:uid="{00000000-0005-0000-0000-0000270C0000}"/>
    <cellStyle name="Normal 14 3 7" xfId="3527" xr:uid="{00000000-0005-0000-0000-0000280C0000}"/>
    <cellStyle name="Normal 14 3 8" xfId="2826" xr:uid="{00000000-0005-0000-0000-0000290C0000}"/>
    <cellStyle name="Normal 14 3 9" xfId="2127" xr:uid="{00000000-0005-0000-0000-00002A0C0000}"/>
    <cellStyle name="Normal 14 4" xfId="355" xr:uid="{00000000-0005-0000-0000-00002B0C0000}"/>
    <cellStyle name="Normal 14 4 2" xfId="673" xr:uid="{00000000-0005-0000-0000-00002C0C0000}"/>
    <cellStyle name="Normal 14 4 2 2" xfId="1136" xr:uid="{00000000-0005-0000-0000-00002D0C0000}"/>
    <cellStyle name="Normal 14 4 2 2 2" xfId="4215" xr:uid="{00000000-0005-0000-0000-00002E0C0000}"/>
    <cellStyle name="Normal 14 4 2 3" xfId="1611" xr:uid="{00000000-0005-0000-0000-00002F0C0000}"/>
    <cellStyle name="Normal 14 4 2 3 2" xfId="4677" xr:uid="{00000000-0005-0000-0000-0000300C0000}"/>
    <cellStyle name="Normal 14 4 2 4" xfId="3760" xr:uid="{00000000-0005-0000-0000-0000310C0000}"/>
    <cellStyle name="Normal 14 4 2 5" xfId="3063" xr:uid="{00000000-0005-0000-0000-0000320C0000}"/>
    <cellStyle name="Normal 14 4 2 6" xfId="2364" xr:uid="{00000000-0005-0000-0000-0000330C0000}"/>
    <cellStyle name="Normal 14 4 3" xfId="909" xr:uid="{00000000-0005-0000-0000-0000340C0000}"/>
    <cellStyle name="Normal 14 4 3 2" xfId="1856" xr:uid="{00000000-0005-0000-0000-0000350C0000}"/>
    <cellStyle name="Normal 14 4 3 2 2" xfId="4918" xr:uid="{00000000-0005-0000-0000-0000360C0000}"/>
    <cellStyle name="Normal 14 4 3 3" xfId="3988" xr:uid="{00000000-0005-0000-0000-0000370C0000}"/>
    <cellStyle name="Normal 14 4 3 4" xfId="3295" xr:uid="{00000000-0005-0000-0000-0000380C0000}"/>
    <cellStyle name="Normal 14 4 3 5" xfId="2596" xr:uid="{00000000-0005-0000-0000-0000390C0000}"/>
    <cellStyle name="Normal 14 4 4" xfId="1367" xr:uid="{00000000-0005-0000-0000-00003A0C0000}"/>
    <cellStyle name="Normal 14 4 4 2" xfId="4443" xr:uid="{00000000-0005-0000-0000-00003B0C0000}"/>
    <cellStyle name="Normal 14 4 5" xfId="3530" xr:uid="{00000000-0005-0000-0000-00003C0C0000}"/>
    <cellStyle name="Normal 14 4 6" xfId="2829" xr:uid="{00000000-0005-0000-0000-00003D0C0000}"/>
    <cellStyle name="Normal 14 4 7" xfId="2130" xr:uid="{00000000-0005-0000-0000-00003E0C0000}"/>
    <cellStyle name="Normal 14 5" xfId="667" xr:uid="{00000000-0005-0000-0000-00003F0C0000}"/>
    <cellStyle name="Normal 14 5 2" xfId="1130" xr:uid="{00000000-0005-0000-0000-0000400C0000}"/>
    <cellStyle name="Normal 14 5 2 2" xfId="4209" xr:uid="{00000000-0005-0000-0000-0000410C0000}"/>
    <cellStyle name="Normal 14 5 3" xfId="1605" xr:uid="{00000000-0005-0000-0000-0000420C0000}"/>
    <cellStyle name="Normal 14 5 3 2" xfId="4671" xr:uid="{00000000-0005-0000-0000-0000430C0000}"/>
    <cellStyle name="Normal 14 5 4" xfId="3754" xr:uid="{00000000-0005-0000-0000-0000440C0000}"/>
    <cellStyle name="Normal 14 5 5" xfId="3057" xr:uid="{00000000-0005-0000-0000-0000450C0000}"/>
    <cellStyle name="Normal 14 5 6" xfId="2358" xr:uid="{00000000-0005-0000-0000-0000460C0000}"/>
    <cellStyle name="Normal 14 6" xfId="903" xr:uid="{00000000-0005-0000-0000-0000470C0000}"/>
    <cellStyle name="Normal 14 6 2" xfId="1850" xr:uid="{00000000-0005-0000-0000-0000480C0000}"/>
    <cellStyle name="Normal 14 6 2 2" xfId="4912" xr:uid="{00000000-0005-0000-0000-0000490C0000}"/>
    <cellStyle name="Normal 14 6 3" xfId="3982" xr:uid="{00000000-0005-0000-0000-00004A0C0000}"/>
    <cellStyle name="Normal 14 6 4" xfId="3289" xr:uid="{00000000-0005-0000-0000-00004B0C0000}"/>
    <cellStyle name="Normal 14 6 5" xfId="2590" xr:uid="{00000000-0005-0000-0000-00004C0C0000}"/>
    <cellStyle name="Normal 14 7" xfId="1361" xr:uid="{00000000-0005-0000-0000-00004D0C0000}"/>
    <cellStyle name="Normal 14 7 2" xfId="4437" xr:uid="{00000000-0005-0000-0000-00004E0C0000}"/>
    <cellStyle name="Normal 14 8" xfId="3524" xr:uid="{00000000-0005-0000-0000-00004F0C0000}"/>
    <cellStyle name="Normal 14 9" xfId="2823" xr:uid="{00000000-0005-0000-0000-0000500C0000}"/>
    <cellStyle name="Normal 15" xfId="356" xr:uid="{00000000-0005-0000-0000-0000510C0000}"/>
    <cellStyle name="Normal 15 2" xfId="357" xr:uid="{00000000-0005-0000-0000-0000520C0000}"/>
    <cellStyle name="Normal 15 2 2" xfId="358" xr:uid="{00000000-0005-0000-0000-0000530C0000}"/>
    <cellStyle name="Normal 15 2 2 2" xfId="676" xr:uid="{00000000-0005-0000-0000-0000540C0000}"/>
    <cellStyle name="Normal 15 2 2 2 2" xfId="1139" xr:uid="{00000000-0005-0000-0000-0000550C0000}"/>
    <cellStyle name="Normal 15 2 2 2 2 2" xfId="4218" xr:uid="{00000000-0005-0000-0000-0000560C0000}"/>
    <cellStyle name="Normal 15 2 2 2 3" xfId="1614" xr:uid="{00000000-0005-0000-0000-0000570C0000}"/>
    <cellStyle name="Normal 15 2 2 2 3 2" xfId="4680" xr:uid="{00000000-0005-0000-0000-0000580C0000}"/>
    <cellStyle name="Normal 15 2 2 2 4" xfId="3763" xr:uid="{00000000-0005-0000-0000-0000590C0000}"/>
    <cellStyle name="Normal 15 2 2 2 5" xfId="3066" xr:uid="{00000000-0005-0000-0000-00005A0C0000}"/>
    <cellStyle name="Normal 15 2 2 2 6" xfId="2367" xr:uid="{00000000-0005-0000-0000-00005B0C0000}"/>
    <cellStyle name="Normal 15 2 2 3" xfId="912" xr:uid="{00000000-0005-0000-0000-00005C0C0000}"/>
    <cellStyle name="Normal 15 2 2 3 2" xfId="1859" xr:uid="{00000000-0005-0000-0000-00005D0C0000}"/>
    <cellStyle name="Normal 15 2 2 3 2 2" xfId="4921" xr:uid="{00000000-0005-0000-0000-00005E0C0000}"/>
    <cellStyle name="Normal 15 2 2 3 3" xfId="3991" xr:uid="{00000000-0005-0000-0000-00005F0C0000}"/>
    <cellStyle name="Normal 15 2 2 3 4" xfId="3298" xr:uid="{00000000-0005-0000-0000-0000600C0000}"/>
    <cellStyle name="Normal 15 2 2 3 5" xfId="2599" xr:uid="{00000000-0005-0000-0000-0000610C0000}"/>
    <cellStyle name="Normal 15 2 2 4" xfId="1370" xr:uid="{00000000-0005-0000-0000-0000620C0000}"/>
    <cellStyle name="Normal 15 2 2 4 2" xfId="4446" xr:uid="{00000000-0005-0000-0000-0000630C0000}"/>
    <cellStyle name="Normal 15 2 2 5" xfId="3533" xr:uid="{00000000-0005-0000-0000-0000640C0000}"/>
    <cellStyle name="Normal 15 2 2 6" xfId="2832" xr:uid="{00000000-0005-0000-0000-0000650C0000}"/>
    <cellStyle name="Normal 15 2 2 7" xfId="2133" xr:uid="{00000000-0005-0000-0000-0000660C0000}"/>
    <cellStyle name="Normal 15 2 3" xfId="675" xr:uid="{00000000-0005-0000-0000-0000670C0000}"/>
    <cellStyle name="Normal 15 2 3 2" xfId="1138" xr:uid="{00000000-0005-0000-0000-0000680C0000}"/>
    <cellStyle name="Normal 15 2 3 2 2" xfId="4217" xr:uid="{00000000-0005-0000-0000-0000690C0000}"/>
    <cellStyle name="Normal 15 2 3 3" xfId="1613" xr:uid="{00000000-0005-0000-0000-00006A0C0000}"/>
    <cellStyle name="Normal 15 2 3 3 2" xfId="4679" xr:uid="{00000000-0005-0000-0000-00006B0C0000}"/>
    <cellStyle name="Normal 15 2 3 4" xfId="3762" xr:uid="{00000000-0005-0000-0000-00006C0C0000}"/>
    <cellStyle name="Normal 15 2 3 5" xfId="3065" xr:uid="{00000000-0005-0000-0000-00006D0C0000}"/>
    <cellStyle name="Normal 15 2 3 6" xfId="2366" xr:uid="{00000000-0005-0000-0000-00006E0C0000}"/>
    <cellStyle name="Normal 15 2 4" xfId="911" xr:uid="{00000000-0005-0000-0000-00006F0C0000}"/>
    <cellStyle name="Normal 15 2 4 2" xfId="1858" xr:uid="{00000000-0005-0000-0000-0000700C0000}"/>
    <cellStyle name="Normal 15 2 4 2 2" xfId="4920" xr:uid="{00000000-0005-0000-0000-0000710C0000}"/>
    <cellStyle name="Normal 15 2 4 3" xfId="3990" xr:uid="{00000000-0005-0000-0000-0000720C0000}"/>
    <cellStyle name="Normal 15 2 4 4" xfId="3297" xr:uid="{00000000-0005-0000-0000-0000730C0000}"/>
    <cellStyle name="Normal 15 2 4 5" xfId="2598" xr:uid="{00000000-0005-0000-0000-0000740C0000}"/>
    <cellStyle name="Normal 15 2 5" xfId="1369" xr:uid="{00000000-0005-0000-0000-0000750C0000}"/>
    <cellStyle name="Normal 15 2 5 2" xfId="4445" xr:uid="{00000000-0005-0000-0000-0000760C0000}"/>
    <cellStyle name="Normal 15 2 6" xfId="3532" xr:uid="{00000000-0005-0000-0000-0000770C0000}"/>
    <cellStyle name="Normal 15 2 7" xfId="2831" xr:uid="{00000000-0005-0000-0000-0000780C0000}"/>
    <cellStyle name="Normal 15 2 8" xfId="2132" xr:uid="{00000000-0005-0000-0000-0000790C0000}"/>
    <cellStyle name="Normal 15 3" xfId="359" xr:uid="{00000000-0005-0000-0000-00007A0C0000}"/>
    <cellStyle name="Normal 15 3 2" xfId="677" xr:uid="{00000000-0005-0000-0000-00007B0C0000}"/>
    <cellStyle name="Normal 15 3 2 2" xfId="1140" xr:uid="{00000000-0005-0000-0000-00007C0C0000}"/>
    <cellStyle name="Normal 15 3 2 2 2" xfId="4219" xr:uid="{00000000-0005-0000-0000-00007D0C0000}"/>
    <cellStyle name="Normal 15 3 2 3" xfId="1615" xr:uid="{00000000-0005-0000-0000-00007E0C0000}"/>
    <cellStyle name="Normal 15 3 2 3 2" xfId="4681" xr:uid="{00000000-0005-0000-0000-00007F0C0000}"/>
    <cellStyle name="Normal 15 3 2 4" xfId="3764" xr:uid="{00000000-0005-0000-0000-0000800C0000}"/>
    <cellStyle name="Normal 15 3 2 5" xfId="3067" xr:uid="{00000000-0005-0000-0000-0000810C0000}"/>
    <cellStyle name="Normal 15 3 2 6" xfId="2368" xr:uid="{00000000-0005-0000-0000-0000820C0000}"/>
    <cellStyle name="Normal 15 3 3" xfId="913" xr:uid="{00000000-0005-0000-0000-0000830C0000}"/>
    <cellStyle name="Normal 15 3 3 2" xfId="1860" xr:uid="{00000000-0005-0000-0000-0000840C0000}"/>
    <cellStyle name="Normal 15 3 3 2 2" xfId="4922" xr:uid="{00000000-0005-0000-0000-0000850C0000}"/>
    <cellStyle name="Normal 15 3 3 3" xfId="3992" xr:uid="{00000000-0005-0000-0000-0000860C0000}"/>
    <cellStyle name="Normal 15 3 3 4" xfId="3299" xr:uid="{00000000-0005-0000-0000-0000870C0000}"/>
    <cellStyle name="Normal 15 3 3 5" xfId="2600" xr:uid="{00000000-0005-0000-0000-0000880C0000}"/>
    <cellStyle name="Normal 15 3 4" xfId="1371" xr:uid="{00000000-0005-0000-0000-0000890C0000}"/>
    <cellStyle name="Normal 15 3 4 2" xfId="4447" xr:uid="{00000000-0005-0000-0000-00008A0C0000}"/>
    <cellStyle name="Normal 15 3 5" xfId="3534" xr:uid="{00000000-0005-0000-0000-00008B0C0000}"/>
    <cellStyle name="Normal 15 3 6" xfId="2833" xr:uid="{00000000-0005-0000-0000-00008C0C0000}"/>
    <cellStyle name="Normal 15 3 7" xfId="2134" xr:uid="{00000000-0005-0000-0000-00008D0C0000}"/>
    <cellStyle name="Normal 15 4" xfId="674" xr:uid="{00000000-0005-0000-0000-00008E0C0000}"/>
    <cellStyle name="Normal 15 4 2" xfId="1137" xr:uid="{00000000-0005-0000-0000-00008F0C0000}"/>
    <cellStyle name="Normal 15 4 2 2" xfId="4216" xr:uid="{00000000-0005-0000-0000-0000900C0000}"/>
    <cellStyle name="Normal 15 4 3" xfId="1612" xr:uid="{00000000-0005-0000-0000-0000910C0000}"/>
    <cellStyle name="Normal 15 4 3 2" xfId="4678" xr:uid="{00000000-0005-0000-0000-0000920C0000}"/>
    <cellStyle name="Normal 15 4 4" xfId="3761" xr:uid="{00000000-0005-0000-0000-0000930C0000}"/>
    <cellStyle name="Normal 15 4 5" xfId="3064" xr:uid="{00000000-0005-0000-0000-0000940C0000}"/>
    <cellStyle name="Normal 15 4 6" xfId="2365" xr:uid="{00000000-0005-0000-0000-0000950C0000}"/>
    <cellStyle name="Normal 15 5" xfId="910" xr:uid="{00000000-0005-0000-0000-0000960C0000}"/>
    <cellStyle name="Normal 15 5 2" xfId="1857" xr:uid="{00000000-0005-0000-0000-0000970C0000}"/>
    <cellStyle name="Normal 15 5 2 2" xfId="4919" xr:uid="{00000000-0005-0000-0000-0000980C0000}"/>
    <cellStyle name="Normal 15 5 3" xfId="3989" xr:uid="{00000000-0005-0000-0000-0000990C0000}"/>
    <cellStyle name="Normal 15 5 4" xfId="3296" xr:uid="{00000000-0005-0000-0000-00009A0C0000}"/>
    <cellStyle name="Normal 15 5 5" xfId="2597" xr:uid="{00000000-0005-0000-0000-00009B0C0000}"/>
    <cellStyle name="Normal 15 6" xfId="1368" xr:uid="{00000000-0005-0000-0000-00009C0C0000}"/>
    <cellStyle name="Normal 15 6 2" xfId="4444" xr:uid="{00000000-0005-0000-0000-00009D0C0000}"/>
    <cellStyle name="Normal 15 7" xfId="3531" xr:uid="{00000000-0005-0000-0000-00009E0C0000}"/>
    <cellStyle name="Normal 15 8" xfId="2830" xr:uid="{00000000-0005-0000-0000-00009F0C0000}"/>
    <cellStyle name="Normal 15 9" xfId="2131" xr:uid="{00000000-0005-0000-0000-0000A00C0000}"/>
    <cellStyle name="Normal 16" xfId="360" xr:uid="{00000000-0005-0000-0000-0000A10C0000}"/>
    <cellStyle name="Normal 16 2" xfId="361" xr:uid="{00000000-0005-0000-0000-0000A20C0000}"/>
    <cellStyle name="Normal 16 2 2" xfId="679" xr:uid="{00000000-0005-0000-0000-0000A30C0000}"/>
    <cellStyle name="Normal 16 2 2 2" xfId="1142" xr:uid="{00000000-0005-0000-0000-0000A40C0000}"/>
    <cellStyle name="Normal 16 2 2 2 2" xfId="4221" xr:uid="{00000000-0005-0000-0000-0000A50C0000}"/>
    <cellStyle name="Normal 16 2 2 3" xfId="1617" xr:uid="{00000000-0005-0000-0000-0000A60C0000}"/>
    <cellStyle name="Normal 16 2 2 3 2" xfId="4683" xr:uid="{00000000-0005-0000-0000-0000A70C0000}"/>
    <cellStyle name="Normal 16 2 2 4" xfId="3766" xr:uid="{00000000-0005-0000-0000-0000A80C0000}"/>
    <cellStyle name="Normal 16 2 2 5" xfId="3069" xr:uid="{00000000-0005-0000-0000-0000A90C0000}"/>
    <cellStyle name="Normal 16 2 2 6" xfId="2370" xr:uid="{00000000-0005-0000-0000-0000AA0C0000}"/>
    <cellStyle name="Normal 16 2 3" xfId="915" xr:uid="{00000000-0005-0000-0000-0000AB0C0000}"/>
    <cellStyle name="Normal 16 2 3 2" xfId="1862" xr:uid="{00000000-0005-0000-0000-0000AC0C0000}"/>
    <cellStyle name="Normal 16 2 3 2 2" xfId="4924" xr:uid="{00000000-0005-0000-0000-0000AD0C0000}"/>
    <cellStyle name="Normal 16 2 3 3" xfId="3994" xr:uid="{00000000-0005-0000-0000-0000AE0C0000}"/>
    <cellStyle name="Normal 16 2 3 4" xfId="3301" xr:uid="{00000000-0005-0000-0000-0000AF0C0000}"/>
    <cellStyle name="Normal 16 2 3 5" xfId="2602" xr:uid="{00000000-0005-0000-0000-0000B00C0000}"/>
    <cellStyle name="Normal 16 2 4" xfId="1373" xr:uid="{00000000-0005-0000-0000-0000B10C0000}"/>
    <cellStyle name="Normal 16 2 4 2" xfId="4449" xr:uid="{00000000-0005-0000-0000-0000B20C0000}"/>
    <cellStyle name="Normal 16 2 5" xfId="3536" xr:uid="{00000000-0005-0000-0000-0000B30C0000}"/>
    <cellStyle name="Normal 16 2 6" xfId="2835" xr:uid="{00000000-0005-0000-0000-0000B40C0000}"/>
    <cellStyle name="Normal 16 2 7" xfId="2136" xr:uid="{00000000-0005-0000-0000-0000B50C0000}"/>
    <cellStyle name="Normal 16 3" xfId="678" xr:uid="{00000000-0005-0000-0000-0000B60C0000}"/>
    <cellStyle name="Normal 16 3 2" xfId="1141" xr:uid="{00000000-0005-0000-0000-0000B70C0000}"/>
    <cellStyle name="Normal 16 3 2 2" xfId="4220" xr:uid="{00000000-0005-0000-0000-0000B80C0000}"/>
    <cellStyle name="Normal 16 3 3" xfId="1616" xr:uid="{00000000-0005-0000-0000-0000B90C0000}"/>
    <cellStyle name="Normal 16 3 3 2" xfId="4682" xr:uid="{00000000-0005-0000-0000-0000BA0C0000}"/>
    <cellStyle name="Normal 16 3 4" xfId="3765" xr:uid="{00000000-0005-0000-0000-0000BB0C0000}"/>
    <cellStyle name="Normal 16 3 5" xfId="3068" xr:uid="{00000000-0005-0000-0000-0000BC0C0000}"/>
    <cellStyle name="Normal 16 3 6" xfId="2369" xr:uid="{00000000-0005-0000-0000-0000BD0C0000}"/>
    <cellStyle name="Normal 16 4" xfId="914" xr:uid="{00000000-0005-0000-0000-0000BE0C0000}"/>
    <cellStyle name="Normal 16 4 2" xfId="1861" xr:uid="{00000000-0005-0000-0000-0000BF0C0000}"/>
    <cellStyle name="Normal 16 4 2 2" xfId="4923" xr:uid="{00000000-0005-0000-0000-0000C00C0000}"/>
    <cellStyle name="Normal 16 4 3" xfId="3993" xr:uid="{00000000-0005-0000-0000-0000C10C0000}"/>
    <cellStyle name="Normal 16 4 4" xfId="3300" xr:uid="{00000000-0005-0000-0000-0000C20C0000}"/>
    <cellStyle name="Normal 16 4 5" xfId="2601" xr:uid="{00000000-0005-0000-0000-0000C30C0000}"/>
    <cellStyle name="Normal 16 5" xfId="1372" xr:uid="{00000000-0005-0000-0000-0000C40C0000}"/>
    <cellStyle name="Normal 16 5 2" xfId="4448" xr:uid="{00000000-0005-0000-0000-0000C50C0000}"/>
    <cellStyle name="Normal 16 6" xfId="3535" xr:uid="{00000000-0005-0000-0000-0000C60C0000}"/>
    <cellStyle name="Normal 16 7" xfId="2834" xr:uid="{00000000-0005-0000-0000-0000C70C0000}"/>
    <cellStyle name="Normal 16 8" xfId="2135" xr:uid="{00000000-0005-0000-0000-0000C80C0000}"/>
    <cellStyle name="Normal 16 9" xfId="5368" xr:uid="{8B5A631C-3546-4A69-84AB-1A7134DC2C86}"/>
    <cellStyle name="Normal 17" xfId="362" xr:uid="{00000000-0005-0000-0000-0000C90C0000}"/>
    <cellStyle name="Normal 18" xfId="363" xr:uid="{00000000-0005-0000-0000-0000CA0C0000}"/>
    <cellStyle name="Normal 18 10" xfId="2137" xr:uid="{00000000-0005-0000-0000-0000CB0C0000}"/>
    <cellStyle name="Normal 18 2" xfId="364" xr:uid="{00000000-0005-0000-0000-0000CC0C0000}"/>
    <cellStyle name="Normal 18 2 2" xfId="365" xr:uid="{00000000-0005-0000-0000-0000CD0C0000}"/>
    <cellStyle name="Normal 18 2 2 2" xfId="682" xr:uid="{00000000-0005-0000-0000-0000CE0C0000}"/>
    <cellStyle name="Normal 18 2 2 2 2" xfId="1145" xr:uid="{00000000-0005-0000-0000-0000CF0C0000}"/>
    <cellStyle name="Normal 18 2 2 2 2 2" xfId="4224" xr:uid="{00000000-0005-0000-0000-0000D00C0000}"/>
    <cellStyle name="Normal 18 2 2 2 3" xfId="1620" xr:uid="{00000000-0005-0000-0000-0000D10C0000}"/>
    <cellStyle name="Normal 18 2 2 2 3 2" xfId="4686" xr:uid="{00000000-0005-0000-0000-0000D20C0000}"/>
    <cellStyle name="Normal 18 2 2 2 4" xfId="3769" xr:uid="{00000000-0005-0000-0000-0000D30C0000}"/>
    <cellStyle name="Normal 18 2 2 2 5" xfId="3072" xr:uid="{00000000-0005-0000-0000-0000D40C0000}"/>
    <cellStyle name="Normal 18 2 2 2 6" xfId="2373" xr:uid="{00000000-0005-0000-0000-0000D50C0000}"/>
    <cellStyle name="Normal 18 2 2 3" xfId="918" xr:uid="{00000000-0005-0000-0000-0000D60C0000}"/>
    <cellStyle name="Normal 18 2 2 3 2" xfId="1865" xr:uid="{00000000-0005-0000-0000-0000D70C0000}"/>
    <cellStyle name="Normal 18 2 2 3 2 2" xfId="4927" xr:uid="{00000000-0005-0000-0000-0000D80C0000}"/>
    <cellStyle name="Normal 18 2 2 3 3" xfId="3997" xr:uid="{00000000-0005-0000-0000-0000D90C0000}"/>
    <cellStyle name="Normal 18 2 2 3 4" xfId="3304" xr:uid="{00000000-0005-0000-0000-0000DA0C0000}"/>
    <cellStyle name="Normal 18 2 2 3 5" xfId="2605" xr:uid="{00000000-0005-0000-0000-0000DB0C0000}"/>
    <cellStyle name="Normal 18 2 2 4" xfId="1376" xr:uid="{00000000-0005-0000-0000-0000DC0C0000}"/>
    <cellStyle name="Normal 18 2 2 4 2" xfId="4452" xr:uid="{00000000-0005-0000-0000-0000DD0C0000}"/>
    <cellStyle name="Normal 18 2 2 5" xfId="3539" xr:uid="{00000000-0005-0000-0000-0000DE0C0000}"/>
    <cellStyle name="Normal 18 2 2 6" xfId="2838" xr:uid="{00000000-0005-0000-0000-0000DF0C0000}"/>
    <cellStyle name="Normal 18 2 2 7" xfId="2139" xr:uid="{00000000-0005-0000-0000-0000E00C0000}"/>
    <cellStyle name="Normal 18 2 3" xfId="681" xr:uid="{00000000-0005-0000-0000-0000E10C0000}"/>
    <cellStyle name="Normal 18 2 3 2" xfId="1144" xr:uid="{00000000-0005-0000-0000-0000E20C0000}"/>
    <cellStyle name="Normal 18 2 3 2 2" xfId="4223" xr:uid="{00000000-0005-0000-0000-0000E30C0000}"/>
    <cellStyle name="Normal 18 2 3 3" xfId="1619" xr:uid="{00000000-0005-0000-0000-0000E40C0000}"/>
    <cellStyle name="Normal 18 2 3 3 2" xfId="4685" xr:uid="{00000000-0005-0000-0000-0000E50C0000}"/>
    <cellStyle name="Normal 18 2 3 4" xfId="3768" xr:uid="{00000000-0005-0000-0000-0000E60C0000}"/>
    <cellStyle name="Normal 18 2 3 5" xfId="3071" xr:uid="{00000000-0005-0000-0000-0000E70C0000}"/>
    <cellStyle name="Normal 18 2 3 6" xfId="2372" xr:uid="{00000000-0005-0000-0000-0000E80C0000}"/>
    <cellStyle name="Normal 18 2 4" xfId="917" xr:uid="{00000000-0005-0000-0000-0000E90C0000}"/>
    <cellStyle name="Normal 18 2 4 2" xfId="1864" xr:uid="{00000000-0005-0000-0000-0000EA0C0000}"/>
    <cellStyle name="Normal 18 2 4 2 2" xfId="4926" xr:uid="{00000000-0005-0000-0000-0000EB0C0000}"/>
    <cellStyle name="Normal 18 2 4 3" xfId="3996" xr:uid="{00000000-0005-0000-0000-0000EC0C0000}"/>
    <cellStyle name="Normal 18 2 4 4" xfId="3303" xr:uid="{00000000-0005-0000-0000-0000ED0C0000}"/>
    <cellStyle name="Normal 18 2 4 5" xfId="2604" xr:uid="{00000000-0005-0000-0000-0000EE0C0000}"/>
    <cellStyle name="Normal 18 2 5" xfId="1375" xr:uid="{00000000-0005-0000-0000-0000EF0C0000}"/>
    <cellStyle name="Normal 18 2 5 2" xfId="4451" xr:uid="{00000000-0005-0000-0000-0000F00C0000}"/>
    <cellStyle name="Normal 18 2 6" xfId="3538" xr:uid="{00000000-0005-0000-0000-0000F10C0000}"/>
    <cellStyle name="Normal 18 2 7" xfId="2837" xr:uid="{00000000-0005-0000-0000-0000F20C0000}"/>
    <cellStyle name="Normal 18 2 8" xfId="2138" xr:uid="{00000000-0005-0000-0000-0000F30C0000}"/>
    <cellStyle name="Normal 18 3" xfId="366" xr:uid="{00000000-0005-0000-0000-0000F40C0000}"/>
    <cellStyle name="Normal 18 3 2" xfId="367" xr:uid="{00000000-0005-0000-0000-0000F50C0000}"/>
    <cellStyle name="Normal 18 3 2 2" xfId="684" xr:uid="{00000000-0005-0000-0000-0000F60C0000}"/>
    <cellStyle name="Normal 18 3 2 2 2" xfId="1147" xr:uid="{00000000-0005-0000-0000-0000F70C0000}"/>
    <cellStyle name="Normal 18 3 2 2 2 2" xfId="4226" xr:uid="{00000000-0005-0000-0000-0000F80C0000}"/>
    <cellStyle name="Normal 18 3 2 2 3" xfId="1622" xr:uid="{00000000-0005-0000-0000-0000F90C0000}"/>
    <cellStyle name="Normal 18 3 2 2 3 2" xfId="4688" xr:uid="{00000000-0005-0000-0000-0000FA0C0000}"/>
    <cellStyle name="Normal 18 3 2 2 4" xfId="3771" xr:uid="{00000000-0005-0000-0000-0000FB0C0000}"/>
    <cellStyle name="Normal 18 3 2 2 5" xfId="3074" xr:uid="{00000000-0005-0000-0000-0000FC0C0000}"/>
    <cellStyle name="Normal 18 3 2 2 6" xfId="2375" xr:uid="{00000000-0005-0000-0000-0000FD0C0000}"/>
    <cellStyle name="Normal 18 3 2 3" xfId="920" xr:uid="{00000000-0005-0000-0000-0000FE0C0000}"/>
    <cellStyle name="Normal 18 3 2 3 2" xfId="1867" xr:uid="{00000000-0005-0000-0000-0000FF0C0000}"/>
    <cellStyle name="Normal 18 3 2 3 2 2" xfId="4929" xr:uid="{00000000-0005-0000-0000-0000000D0000}"/>
    <cellStyle name="Normal 18 3 2 3 3" xfId="3999" xr:uid="{00000000-0005-0000-0000-0000010D0000}"/>
    <cellStyle name="Normal 18 3 2 3 4" xfId="3306" xr:uid="{00000000-0005-0000-0000-0000020D0000}"/>
    <cellStyle name="Normal 18 3 2 3 5" xfId="2607" xr:uid="{00000000-0005-0000-0000-0000030D0000}"/>
    <cellStyle name="Normal 18 3 2 4" xfId="1378" xr:uid="{00000000-0005-0000-0000-0000040D0000}"/>
    <cellStyle name="Normal 18 3 2 4 2" xfId="4454" xr:uid="{00000000-0005-0000-0000-0000050D0000}"/>
    <cellStyle name="Normal 18 3 2 5" xfId="3541" xr:uid="{00000000-0005-0000-0000-0000060D0000}"/>
    <cellStyle name="Normal 18 3 2 6" xfId="2840" xr:uid="{00000000-0005-0000-0000-0000070D0000}"/>
    <cellStyle name="Normal 18 3 2 7" xfId="2141" xr:uid="{00000000-0005-0000-0000-0000080D0000}"/>
    <cellStyle name="Normal 18 3 3" xfId="683" xr:uid="{00000000-0005-0000-0000-0000090D0000}"/>
    <cellStyle name="Normal 18 3 3 2" xfId="1146" xr:uid="{00000000-0005-0000-0000-00000A0D0000}"/>
    <cellStyle name="Normal 18 3 3 2 2" xfId="4225" xr:uid="{00000000-0005-0000-0000-00000B0D0000}"/>
    <cellStyle name="Normal 18 3 3 3" xfId="1621" xr:uid="{00000000-0005-0000-0000-00000C0D0000}"/>
    <cellStyle name="Normal 18 3 3 3 2" xfId="4687" xr:uid="{00000000-0005-0000-0000-00000D0D0000}"/>
    <cellStyle name="Normal 18 3 3 4" xfId="3770" xr:uid="{00000000-0005-0000-0000-00000E0D0000}"/>
    <cellStyle name="Normal 18 3 3 5" xfId="3073" xr:uid="{00000000-0005-0000-0000-00000F0D0000}"/>
    <cellStyle name="Normal 18 3 3 6" xfId="2374" xr:uid="{00000000-0005-0000-0000-0000100D0000}"/>
    <cellStyle name="Normal 18 3 4" xfId="919" xr:uid="{00000000-0005-0000-0000-0000110D0000}"/>
    <cellStyle name="Normal 18 3 4 2" xfId="1866" xr:uid="{00000000-0005-0000-0000-0000120D0000}"/>
    <cellStyle name="Normal 18 3 4 2 2" xfId="4928" xr:uid="{00000000-0005-0000-0000-0000130D0000}"/>
    <cellStyle name="Normal 18 3 4 3" xfId="3998" xr:uid="{00000000-0005-0000-0000-0000140D0000}"/>
    <cellStyle name="Normal 18 3 4 4" xfId="3305" xr:uid="{00000000-0005-0000-0000-0000150D0000}"/>
    <cellStyle name="Normal 18 3 4 5" xfId="2606" xr:uid="{00000000-0005-0000-0000-0000160D0000}"/>
    <cellStyle name="Normal 18 3 5" xfId="1377" xr:uid="{00000000-0005-0000-0000-0000170D0000}"/>
    <cellStyle name="Normal 18 3 5 2" xfId="4453" xr:uid="{00000000-0005-0000-0000-0000180D0000}"/>
    <cellStyle name="Normal 18 3 6" xfId="3540" xr:uid="{00000000-0005-0000-0000-0000190D0000}"/>
    <cellStyle name="Normal 18 3 7" xfId="2839" xr:uid="{00000000-0005-0000-0000-00001A0D0000}"/>
    <cellStyle name="Normal 18 3 8" xfId="2140" xr:uid="{00000000-0005-0000-0000-00001B0D0000}"/>
    <cellStyle name="Normal 18 4" xfId="368" xr:uid="{00000000-0005-0000-0000-00001C0D0000}"/>
    <cellStyle name="Normal 18 4 2" xfId="685" xr:uid="{00000000-0005-0000-0000-00001D0D0000}"/>
    <cellStyle name="Normal 18 4 2 2" xfId="1148" xr:uid="{00000000-0005-0000-0000-00001E0D0000}"/>
    <cellStyle name="Normal 18 4 2 2 2" xfId="4227" xr:uid="{00000000-0005-0000-0000-00001F0D0000}"/>
    <cellStyle name="Normal 18 4 2 3" xfId="1623" xr:uid="{00000000-0005-0000-0000-0000200D0000}"/>
    <cellStyle name="Normal 18 4 2 3 2" xfId="4689" xr:uid="{00000000-0005-0000-0000-0000210D0000}"/>
    <cellStyle name="Normal 18 4 2 4" xfId="3772" xr:uid="{00000000-0005-0000-0000-0000220D0000}"/>
    <cellStyle name="Normal 18 4 2 5" xfId="3075" xr:uid="{00000000-0005-0000-0000-0000230D0000}"/>
    <cellStyle name="Normal 18 4 2 6" xfId="2376" xr:uid="{00000000-0005-0000-0000-0000240D0000}"/>
    <cellStyle name="Normal 18 4 3" xfId="921" xr:uid="{00000000-0005-0000-0000-0000250D0000}"/>
    <cellStyle name="Normal 18 4 3 2" xfId="1868" xr:uid="{00000000-0005-0000-0000-0000260D0000}"/>
    <cellStyle name="Normal 18 4 3 2 2" xfId="4930" xr:uid="{00000000-0005-0000-0000-0000270D0000}"/>
    <cellStyle name="Normal 18 4 3 3" xfId="4000" xr:uid="{00000000-0005-0000-0000-0000280D0000}"/>
    <cellStyle name="Normal 18 4 3 4" xfId="3307" xr:uid="{00000000-0005-0000-0000-0000290D0000}"/>
    <cellStyle name="Normal 18 4 3 5" xfId="2608" xr:uid="{00000000-0005-0000-0000-00002A0D0000}"/>
    <cellStyle name="Normal 18 4 4" xfId="1379" xr:uid="{00000000-0005-0000-0000-00002B0D0000}"/>
    <cellStyle name="Normal 18 4 4 2" xfId="4455" xr:uid="{00000000-0005-0000-0000-00002C0D0000}"/>
    <cellStyle name="Normal 18 4 5" xfId="3542" xr:uid="{00000000-0005-0000-0000-00002D0D0000}"/>
    <cellStyle name="Normal 18 4 6" xfId="2841" xr:uid="{00000000-0005-0000-0000-00002E0D0000}"/>
    <cellStyle name="Normal 18 4 7" xfId="2142" xr:uid="{00000000-0005-0000-0000-00002F0D0000}"/>
    <cellStyle name="Normal 18 5" xfId="680" xr:uid="{00000000-0005-0000-0000-0000300D0000}"/>
    <cellStyle name="Normal 18 5 2" xfId="1143" xr:uid="{00000000-0005-0000-0000-0000310D0000}"/>
    <cellStyle name="Normal 18 5 2 2" xfId="4222" xr:uid="{00000000-0005-0000-0000-0000320D0000}"/>
    <cellStyle name="Normal 18 5 3" xfId="1618" xr:uid="{00000000-0005-0000-0000-0000330D0000}"/>
    <cellStyle name="Normal 18 5 3 2" xfId="4684" xr:uid="{00000000-0005-0000-0000-0000340D0000}"/>
    <cellStyle name="Normal 18 5 4" xfId="3767" xr:uid="{00000000-0005-0000-0000-0000350D0000}"/>
    <cellStyle name="Normal 18 5 5" xfId="3070" xr:uid="{00000000-0005-0000-0000-0000360D0000}"/>
    <cellStyle name="Normal 18 5 6" xfId="2371" xr:uid="{00000000-0005-0000-0000-0000370D0000}"/>
    <cellStyle name="Normal 18 6" xfId="916" xr:uid="{00000000-0005-0000-0000-0000380D0000}"/>
    <cellStyle name="Normal 18 6 2" xfId="1863" xr:uid="{00000000-0005-0000-0000-0000390D0000}"/>
    <cellStyle name="Normal 18 6 2 2" xfId="4925" xr:uid="{00000000-0005-0000-0000-00003A0D0000}"/>
    <cellStyle name="Normal 18 6 3" xfId="3995" xr:uid="{00000000-0005-0000-0000-00003B0D0000}"/>
    <cellStyle name="Normal 18 6 4" xfId="3302" xr:uid="{00000000-0005-0000-0000-00003C0D0000}"/>
    <cellStyle name="Normal 18 6 5" xfId="2603" xr:uid="{00000000-0005-0000-0000-00003D0D0000}"/>
    <cellStyle name="Normal 18 7" xfId="1374" xr:uid="{00000000-0005-0000-0000-00003E0D0000}"/>
    <cellStyle name="Normal 18 7 2" xfId="4450" xr:uid="{00000000-0005-0000-0000-00003F0D0000}"/>
    <cellStyle name="Normal 18 8" xfId="3537" xr:uid="{00000000-0005-0000-0000-0000400D0000}"/>
    <cellStyle name="Normal 18 9" xfId="2836" xr:uid="{00000000-0005-0000-0000-0000410D0000}"/>
    <cellStyle name="Normal 19" xfId="369" xr:uid="{00000000-0005-0000-0000-0000420D0000}"/>
    <cellStyle name="Normal 19 2" xfId="370" xr:uid="{00000000-0005-0000-0000-0000430D0000}"/>
    <cellStyle name="Normal 19 3" xfId="371" xr:uid="{00000000-0005-0000-0000-0000440D0000}"/>
    <cellStyle name="Normal 19 3 2" xfId="687" xr:uid="{00000000-0005-0000-0000-0000450D0000}"/>
    <cellStyle name="Normal 19 3 2 2" xfId="1150" xr:uid="{00000000-0005-0000-0000-0000460D0000}"/>
    <cellStyle name="Normal 19 3 2 2 2" xfId="4229" xr:uid="{00000000-0005-0000-0000-0000470D0000}"/>
    <cellStyle name="Normal 19 3 2 3" xfId="1625" xr:uid="{00000000-0005-0000-0000-0000480D0000}"/>
    <cellStyle name="Normal 19 3 2 3 2" xfId="4691" xr:uid="{00000000-0005-0000-0000-0000490D0000}"/>
    <cellStyle name="Normal 19 3 2 4" xfId="3774" xr:uid="{00000000-0005-0000-0000-00004A0D0000}"/>
    <cellStyle name="Normal 19 3 2 5" xfId="3077" xr:uid="{00000000-0005-0000-0000-00004B0D0000}"/>
    <cellStyle name="Normal 19 3 2 6" xfId="2378" xr:uid="{00000000-0005-0000-0000-00004C0D0000}"/>
    <cellStyle name="Normal 19 3 3" xfId="923" xr:uid="{00000000-0005-0000-0000-00004D0D0000}"/>
    <cellStyle name="Normal 19 3 3 2" xfId="1870" xr:uid="{00000000-0005-0000-0000-00004E0D0000}"/>
    <cellStyle name="Normal 19 3 3 2 2" xfId="4932" xr:uid="{00000000-0005-0000-0000-00004F0D0000}"/>
    <cellStyle name="Normal 19 3 3 3" xfId="4002" xr:uid="{00000000-0005-0000-0000-0000500D0000}"/>
    <cellStyle name="Normal 19 3 3 4" xfId="3309" xr:uid="{00000000-0005-0000-0000-0000510D0000}"/>
    <cellStyle name="Normal 19 3 3 5" xfId="2610" xr:uid="{00000000-0005-0000-0000-0000520D0000}"/>
    <cellStyle name="Normal 19 3 4" xfId="1381" xr:uid="{00000000-0005-0000-0000-0000530D0000}"/>
    <cellStyle name="Normal 19 3 4 2" xfId="4457" xr:uid="{00000000-0005-0000-0000-0000540D0000}"/>
    <cellStyle name="Normal 19 3 5" xfId="3544" xr:uid="{00000000-0005-0000-0000-0000550D0000}"/>
    <cellStyle name="Normal 19 3 6" xfId="2843" xr:uid="{00000000-0005-0000-0000-0000560D0000}"/>
    <cellStyle name="Normal 19 3 7" xfId="2144" xr:uid="{00000000-0005-0000-0000-0000570D0000}"/>
    <cellStyle name="Normal 19 4" xfId="686" xr:uid="{00000000-0005-0000-0000-0000580D0000}"/>
    <cellStyle name="Normal 19 4 2" xfId="1149" xr:uid="{00000000-0005-0000-0000-0000590D0000}"/>
    <cellStyle name="Normal 19 4 2 2" xfId="4228" xr:uid="{00000000-0005-0000-0000-00005A0D0000}"/>
    <cellStyle name="Normal 19 4 3" xfId="1624" xr:uid="{00000000-0005-0000-0000-00005B0D0000}"/>
    <cellStyle name="Normal 19 4 3 2" xfId="4690" xr:uid="{00000000-0005-0000-0000-00005C0D0000}"/>
    <cellStyle name="Normal 19 4 4" xfId="3773" xr:uid="{00000000-0005-0000-0000-00005D0D0000}"/>
    <cellStyle name="Normal 19 4 5" xfId="3076" xr:uid="{00000000-0005-0000-0000-00005E0D0000}"/>
    <cellStyle name="Normal 19 4 6" xfId="2377" xr:uid="{00000000-0005-0000-0000-00005F0D0000}"/>
    <cellStyle name="Normal 19 5" xfId="922" xr:uid="{00000000-0005-0000-0000-0000600D0000}"/>
    <cellStyle name="Normal 19 5 2" xfId="1869" xr:uid="{00000000-0005-0000-0000-0000610D0000}"/>
    <cellStyle name="Normal 19 5 2 2" xfId="4931" xr:uid="{00000000-0005-0000-0000-0000620D0000}"/>
    <cellStyle name="Normal 19 5 3" xfId="4001" xr:uid="{00000000-0005-0000-0000-0000630D0000}"/>
    <cellStyle name="Normal 19 5 4" xfId="3308" xr:uid="{00000000-0005-0000-0000-0000640D0000}"/>
    <cellStyle name="Normal 19 5 5" xfId="2609" xr:uid="{00000000-0005-0000-0000-0000650D0000}"/>
    <cellStyle name="Normal 19 6" xfId="1380" xr:uid="{00000000-0005-0000-0000-0000660D0000}"/>
    <cellStyle name="Normal 19 6 2" xfId="4456" xr:uid="{00000000-0005-0000-0000-0000670D0000}"/>
    <cellStyle name="Normal 19 7" xfId="3543" xr:uid="{00000000-0005-0000-0000-0000680D0000}"/>
    <cellStyle name="Normal 19 8" xfId="2842" xr:uid="{00000000-0005-0000-0000-0000690D0000}"/>
    <cellStyle name="Normal 19 9" xfId="2143" xr:uid="{00000000-0005-0000-0000-00006A0D0000}"/>
    <cellStyle name="Normal 2" xfId="125" xr:uid="{00000000-0005-0000-0000-00006B0D0000}"/>
    <cellStyle name="Normal 2 2" xfId="372" xr:uid="{00000000-0005-0000-0000-00006C0D0000}"/>
    <cellStyle name="Normal 2 2 2" xfId="373" xr:uid="{00000000-0005-0000-0000-00006D0D0000}"/>
    <cellStyle name="Normal 2 2 2 2" xfId="374" xr:uid="{00000000-0005-0000-0000-00006E0D0000}"/>
    <cellStyle name="Normal 2 2 2 2 2" xfId="5366" xr:uid="{E333D825-B597-4219-8B81-6EE03864901F}"/>
    <cellStyle name="Normal 2 2 2 3" xfId="5362" xr:uid="{AEE73878-82B3-4040-839D-861DAB950D4E}"/>
    <cellStyle name="Normal 2 2 3" xfId="5358" xr:uid="{32744DFF-EADD-452C-9CED-494629534FD0}"/>
    <cellStyle name="Normal 2 254" xfId="1968" xr:uid="{00000000-0005-0000-0000-00006F0D0000}"/>
    <cellStyle name="Normal 2 3" xfId="375" xr:uid="{00000000-0005-0000-0000-0000700D0000}"/>
    <cellStyle name="Normal 2 3 10" xfId="2145" xr:uid="{00000000-0005-0000-0000-0000710D0000}"/>
    <cellStyle name="Normal 2 3 11" xfId="5395" xr:uid="{B3A6D7C5-7848-4461-8007-5FD128608008}"/>
    <cellStyle name="Normal 2 3 2" xfId="376" xr:uid="{00000000-0005-0000-0000-0000720D0000}"/>
    <cellStyle name="Normal 2 3 2 2" xfId="377" xr:uid="{00000000-0005-0000-0000-0000730D0000}"/>
    <cellStyle name="Normal 2 3 2 2 2" xfId="690" xr:uid="{00000000-0005-0000-0000-0000740D0000}"/>
    <cellStyle name="Normal 2 3 2 2 2 2" xfId="1153" xr:uid="{00000000-0005-0000-0000-0000750D0000}"/>
    <cellStyle name="Normal 2 3 2 2 2 2 2" xfId="4232" xr:uid="{00000000-0005-0000-0000-0000760D0000}"/>
    <cellStyle name="Normal 2 3 2 2 2 3" xfId="1628" xr:uid="{00000000-0005-0000-0000-0000770D0000}"/>
    <cellStyle name="Normal 2 3 2 2 2 3 2" xfId="4694" xr:uid="{00000000-0005-0000-0000-0000780D0000}"/>
    <cellStyle name="Normal 2 3 2 2 2 4" xfId="3777" xr:uid="{00000000-0005-0000-0000-0000790D0000}"/>
    <cellStyle name="Normal 2 3 2 2 2 5" xfId="3080" xr:uid="{00000000-0005-0000-0000-00007A0D0000}"/>
    <cellStyle name="Normal 2 3 2 2 2 6" xfId="2381" xr:uid="{00000000-0005-0000-0000-00007B0D0000}"/>
    <cellStyle name="Normal 2 3 2 2 3" xfId="926" xr:uid="{00000000-0005-0000-0000-00007C0D0000}"/>
    <cellStyle name="Normal 2 3 2 2 3 2" xfId="1873" xr:uid="{00000000-0005-0000-0000-00007D0D0000}"/>
    <cellStyle name="Normal 2 3 2 2 3 2 2" xfId="4935" xr:uid="{00000000-0005-0000-0000-00007E0D0000}"/>
    <cellStyle name="Normal 2 3 2 2 3 3" xfId="4005" xr:uid="{00000000-0005-0000-0000-00007F0D0000}"/>
    <cellStyle name="Normal 2 3 2 2 3 4" xfId="3312" xr:uid="{00000000-0005-0000-0000-0000800D0000}"/>
    <cellStyle name="Normal 2 3 2 2 3 5" xfId="2613" xr:uid="{00000000-0005-0000-0000-0000810D0000}"/>
    <cellStyle name="Normal 2 3 2 2 4" xfId="1384" xr:uid="{00000000-0005-0000-0000-0000820D0000}"/>
    <cellStyle name="Normal 2 3 2 2 4 2" xfId="4460" xr:uid="{00000000-0005-0000-0000-0000830D0000}"/>
    <cellStyle name="Normal 2 3 2 2 5" xfId="3547" xr:uid="{00000000-0005-0000-0000-0000840D0000}"/>
    <cellStyle name="Normal 2 3 2 2 6" xfId="2846" xr:uid="{00000000-0005-0000-0000-0000850D0000}"/>
    <cellStyle name="Normal 2 3 2 2 7" xfId="2147" xr:uid="{00000000-0005-0000-0000-0000860D0000}"/>
    <cellStyle name="Normal 2 3 2 3" xfId="689" xr:uid="{00000000-0005-0000-0000-0000870D0000}"/>
    <cellStyle name="Normal 2 3 2 3 2" xfId="1152" xr:uid="{00000000-0005-0000-0000-0000880D0000}"/>
    <cellStyle name="Normal 2 3 2 3 2 2" xfId="4231" xr:uid="{00000000-0005-0000-0000-0000890D0000}"/>
    <cellStyle name="Normal 2 3 2 3 3" xfId="1627" xr:uid="{00000000-0005-0000-0000-00008A0D0000}"/>
    <cellStyle name="Normal 2 3 2 3 3 2" xfId="4693" xr:uid="{00000000-0005-0000-0000-00008B0D0000}"/>
    <cellStyle name="Normal 2 3 2 3 4" xfId="3776" xr:uid="{00000000-0005-0000-0000-00008C0D0000}"/>
    <cellStyle name="Normal 2 3 2 3 5" xfId="3079" xr:uid="{00000000-0005-0000-0000-00008D0D0000}"/>
    <cellStyle name="Normal 2 3 2 3 6" xfId="2380" xr:uid="{00000000-0005-0000-0000-00008E0D0000}"/>
    <cellStyle name="Normal 2 3 2 4" xfId="925" xr:uid="{00000000-0005-0000-0000-00008F0D0000}"/>
    <cellStyle name="Normal 2 3 2 4 2" xfId="1872" xr:uid="{00000000-0005-0000-0000-0000900D0000}"/>
    <cellStyle name="Normal 2 3 2 4 2 2" xfId="4934" xr:uid="{00000000-0005-0000-0000-0000910D0000}"/>
    <cellStyle name="Normal 2 3 2 4 3" xfId="4004" xr:uid="{00000000-0005-0000-0000-0000920D0000}"/>
    <cellStyle name="Normal 2 3 2 4 4" xfId="3311" xr:uid="{00000000-0005-0000-0000-0000930D0000}"/>
    <cellStyle name="Normal 2 3 2 4 5" xfId="2612" xr:uid="{00000000-0005-0000-0000-0000940D0000}"/>
    <cellStyle name="Normal 2 3 2 5" xfId="1383" xr:uid="{00000000-0005-0000-0000-0000950D0000}"/>
    <cellStyle name="Normal 2 3 2 5 2" xfId="4459" xr:uid="{00000000-0005-0000-0000-0000960D0000}"/>
    <cellStyle name="Normal 2 3 2 6" xfId="3546" xr:uid="{00000000-0005-0000-0000-0000970D0000}"/>
    <cellStyle name="Normal 2 3 2 7" xfId="2845" xr:uid="{00000000-0005-0000-0000-0000980D0000}"/>
    <cellStyle name="Normal 2 3 2 8" xfId="2146" xr:uid="{00000000-0005-0000-0000-0000990D0000}"/>
    <cellStyle name="Normal 2 3 3" xfId="378" xr:uid="{00000000-0005-0000-0000-00009A0D0000}"/>
    <cellStyle name="Normal 2 3 3 2" xfId="691" xr:uid="{00000000-0005-0000-0000-00009B0D0000}"/>
    <cellStyle name="Normal 2 3 3 2 2" xfId="1154" xr:uid="{00000000-0005-0000-0000-00009C0D0000}"/>
    <cellStyle name="Normal 2 3 3 2 2 2" xfId="4233" xr:uid="{00000000-0005-0000-0000-00009D0D0000}"/>
    <cellStyle name="Normal 2 3 3 2 3" xfId="1629" xr:uid="{00000000-0005-0000-0000-00009E0D0000}"/>
    <cellStyle name="Normal 2 3 3 2 3 2" xfId="4695" xr:uid="{00000000-0005-0000-0000-00009F0D0000}"/>
    <cellStyle name="Normal 2 3 3 2 4" xfId="3778" xr:uid="{00000000-0005-0000-0000-0000A00D0000}"/>
    <cellStyle name="Normal 2 3 3 2 5" xfId="3081" xr:uid="{00000000-0005-0000-0000-0000A10D0000}"/>
    <cellStyle name="Normal 2 3 3 2 6" xfId="2382" xr:uid="{00000000-0005-0000-0000-0000A20D0000}"/>
    <cellStyle name="Normal 2 3 3 3" xfId="927" xr:uid="{00000000-0005-0000-0000-0000A30D0000}"/>
    <cellStyle name="Normal 2 3 3 3 2" xfId="1874" xr:uid="{00000000-0005-0000-0000-0000A40D0000}"/>
    <cellStyle name="Normal 2 3 3 3 2 2" xfId="4936" xr:uid="{00000000-0005-0000-0000-0000A50D0000}"/>
    <cellStyle name="Normal 2 3 3 3 3" xfId="4006" xr:uid="{00000000-0005-0000-0000-0000A60D0000}"/>
    <cellStyle name="Normal 2 3 3 3 4" xfId="3313" xr:uid="{00000000-0005-0000-0000-0000A70D0000}"/>
    <cellStyle name="Normal 2 3 3 3 5" xfId="2614" xr:uid="{00000000-0005-0000-0000-0000A80D0000}"/>
    <cellStyle name="Normal 2 3 3 4" xfId="1385" xr:uid="{00000000-0005-0000-0000-0000A90D0000}"/>
    <cellStyle name="Normal 2 3 3 4 2" xfId="4461" xr:uid="{00000000-0005-0000-0000-0000AA0D0000}"/>
    <cellStyle name="Normal 2 3 3 5" xfId="3548" xr:uid="{00000000-0005-0000-0000-0000AB0D0000}"/>
    <cellStyle name="Normal 2 3 3 6" xfId="2847" xr:uid="{00000000-0005-0000-0000-0000AC0D0000}"/>
    <cellStyle name="Normal 2 3 3 7" xfId="2148" xr:uid="{00000000-0005-0000-0000-0000AD0D0000}"/>
    <cellStyle name="Normal 2 3 4" xfId="688" xr:uid="{00000000-0005-0000-0000-0000AE0D0000}"/>
    <cellStyle name="Normal 2 3 4 2" xfId="1151" xr:uid="{00000000-0005-0000-0000-0000AF0D0000}"/>
    <cellStyle name="Normal 2 3 4 2 2" xfId="4230" xr:uid="{00000000-0005-0000-0000-0000B00D0000}"/>
    <cellStyle name="Normal 2 3 4 3" xfId="1626" xr:uid="{00000000-0005-0000-0000-0000B10D0000}"/>
    <cellStyle name="Normal 2 3 4 3 2" xfId="4692" xr:uid="{00000000-0005-0000-0000-0000B20D0000}"/>
    <cellStyle name="Normal 2 3 4 4" xfId="3775" xr:uid="{00000000-0005-0000-0000-0000B30D0000}"/>
    <cellStyle name="Normal 2 3 4 5" xfId="3078" xr:uid="{00000000-0005-0000-0000-0000B40D0000}"/>
    <cellStyle name="Normal 2 3 4 6" xfId="2379" xr:uid="{00000000-0005-0000-0000-0000B50D0000}"/>
    <cellStyle name="Normal 2 3 5" xfId="924" xr:uid="{00000000-0005-0000-0000-0000B60D0000}"/>
    <cellStyle name="Normal 2 3 5 2" xfId="1871" xr:uid="{00000000-0005-0000-0000-0000B70D0000}"/>
    <cellStyle name="Normal 2 3 5 2 2" xfId="4933" xr:uid="{00000000-0005-0000-0000-0000B80D0000}"/>
    <cellStyle name="Normal 2 3 5 3" xfId="4003" xr:uid="{00000000-0005-0000-0000-0000B90D0000}"/>
    <cellStyle name="Normal 2 3 5 4" xfId="3310" xr:uid="{00000000-0005-0000-0000-0000BA0D0000}"/>
    <cellStyle name="Normal 2 3 5 5" xfId="2611" xr:uid="{00000000-0005-0000-0000-0000BB0D0000}"/>
    <cellStyle name="Normal 2 3 6" xfId="1382" xr:uid="{00000000-0005-0000-0000-0000BC0D0000}"/>
    <cellStyle name="Normal 2 3 6 2" xfId="4458" xr:uid="{00000000-0005-0000-0000-0000BD0D0000}"/>
    <cellStyle name="Normal 2 3 7" xfId="1966" xr:uid="{00000000-0005-0000-0000-0000BE0D0000}"/>
    <cellStyle name="Normal 2 3 7 2" xfId="3545" xr:uid="{00000000-0005-0000-0000-0000BF0D0000}"/>
    <cellStyle name="Normal 2 3 8" xfId="2844" xr:uid="{00000000-0005-0000-0000-0000C00D0000}"/>
    <cellStyle name="Normal 2 3 9" xfId="5025" xr:uid="{00000000-0005-0000-0000-0000C10D0000}"/>
    <cellStyle name="Normal 2 4" xfId="379" xr:uid="{00000000-0005-0000-0000-0000C20D0000}"/>
    <cellStyle name="Normal 2 4 2" xfId="380" xr:uid="{00000000-0005-0000-0000-0000C30D0000}"/>
    <cellStyle name="Normal 2 4 2 2" xfId="693" xr:uid="{00000000-0005-0000-0000-0000C40D0000}"/>
    <cellStyle name="Normal 2 4 2 2 2" xfId="1156" xr:uid="{00000000-0005-0000-0000-0000C50D0000}"/>
    <cellStyle name="Normal 2 4 2 2 2 2" xfId="4235" xr:uid="{00000000-0005-0000-0000-0000C60D0000}"/>
    <cellStyle name="Normal 2 4 2 2 3" xfId="1631" xr:uid="{00000000-0005-0000-0000-0000C70D0000}"/>
    <cellStyle name="Normal 2 4 2 2 3 2" xfId="4697" xr:uid="{00000000-0005-0000-0000-0000C80D0000}"/>
    <cellStyle name="Normal 2 4 2 2 4" xfId="3780" xr:uid="{00000000-0005-0000-0000-0000C90D0000}"/>
    <cellStyle name="Normal 2 4 2 2 5" xfId="3083" xr:uid="{00000000-0005-0000-0000-0000CA0D0000}"/>
    <cellStyle name="Normal 2 4 2 2 6" xfId="2384" xr:uid="{00000000-0005-0000-0000-0000CB0D0000}"/>
    <cellStyle name="Normal 2 4 2 3" xfId="929" xr:uid="{00000000-0005-0000-0000-0000CC0D0000}"/>
    <cellStyle name="Normal 2 4 2 3 2" xfId="1876" xr:uid="{00000000-0005-0000-0000-0000CD0D0000}"/>
    <cellStyle name="Normal 2 4 2 3 2 2" xfId="4938" xr:uid="{00000000-0005-0000-0000-0000CE0D0000}"/>
    <cellStyle name="Normal 2 4 2 3 3" xfId="4008" xr:uid="{00000000-0005-0000-0000-0000CF0D0000}"/>
    <cellStyle name="Normal 2 4 2 3 4" xfId="3315" xr:uid="{00000000-0005-0000-0000-0000D00D0000}"/>
    <cellStyle name="Normal 2 4 2 3 5" xfId="2616" xr:uid="{00000000-0005-0000-0000-0000D10D0000}"/>
    <cellStyle name="Normal 2 4 2 4" xfId="1387" xr:uid="{00000000-0005-0000-0000-0000D20D0000}"/>
    <cellStyle name="Normal 2 4 2 4 2" xfId="4463" xr:uid="{00000000-0005-0000-0000-0000D30D0000}"/>
    <cellStyle name="Normal 2 4 2 5" xfId="3550" xr:uid="{00000000-0005-0000-0000-0000D40D0000}"/>
    <cellStyle name="Normal 2 4 2 6" xfId="2849" xr:uid="{00000000-0005-0000-0000-0000D50D0000}"/>
    <cellStyle name="Normal 2 4 2 7" xfId="2150" xr:uid="{00000000-0005-0000-0000-0000D60D0000}"/>
    <cellStyle name="Normal 2 4 3" xfId="692" xr:uid="{00000000-0005-0000-0000-0000D70D0000}"/>
    <cellStyle name="Normal 2 4 3 2" xfId="1155" xr:uid="{00000000-0005-0000-0000-0000D80D0000}"/>
    <cellStyle name="Normal 2 4 3 2 2" xfId="4234" xr:uid="{00000000-0005-0000-0000-0000D90D0000}"/>
    <cellStyle name="Normal 2 4 3 3" xfId="1630" xr:uid="{00000000-0005-0000-0000-0000DA0D0000}"/>
    <cellStyle name="Normal 2 4 3 3 2" xfId="4696" xr:uid="{00000000-0005-0000-0000-0000DB0D0000}"/>
    <cellStyle name="Normal 2 4 3 4" xfId="3779" xr:uid="{00000000-0005-0000-0000-0000DC0D0000}"/>
    <cellStyle name="Normal 2 4 3 5" xfId="3082" xr:uid="{00000000-0005-0000-0000-0000DD0D0000}"/>
    <cellStyle name="Normal 2 4 3 6" xfId="2383" xr:uid="{00000000-0005-0000-0000-0000DE0D0000}"/>
    <cellStyle name="Normal 2 4 4" xfId="928" xr:uid="{00000000-0005-0000-0000-0000DF0D0000}"/>
    <cellStyle name="Normal 2 4 4 2" xfId="1875" xr:uid="{00000000-0005-0000-0000-0000E00D0000}"/>
    <cellStyle name="Normal 2 4 4 2 2" xfId="4937" xr:uid="{00000000-0005-0000-0000-0000E10D0000}"/>
    <cellStyle name="Normal 2 4 4 3" xfId="4007" xr:uid="{00000000-0005-0000-0000-0000E20D0000}"/>
    <cellStyle name="Normal 2 4 4 4" xfId="3314" xr:uid="{00000000-0005-0000-0000-0000E30D0000}"/>
    <cellStyle name="Normal 2 4 4 5" xfId="2615" xr:uid="{00000000-0005-0000-0000-0000E40D0000}"/>
    <cellStyle name="Normal 2 4 5" xfId="1386" xr:uid="{00000000-0005-0000-0000-0000E50D0000}"/>
    <cellStyle name="Normal 2 4 5 2" xfId="4462" xr:uid="{00000000-0005-0000-0000-0000E60D0000}"/>
    <cellStyle name="Normal 2 4 6" xfId="3549" xr:uid="{00000000-0005-0000-0000-0000E70D0000}"/>
    <cellStyle name="Normal 2 4 7" xfId="2848" xr:uid="{00000000-0005-0000-0000-0000E80D0000}"/>
    <cellStyle name="Normal 2 4 8" xfId="2149" xr:uid="{00000000-0005-0000-0000-0000E90D0000}"/>
    <cellStyle name="Normal 2 5" xfId="381" xr:uid="{00000000-0005-0000-0000-0000EA0D0000}"/>
    <cellStyle name="Normal 2 6" xfId="1455" xr:uid="{00000000-0005-0000-0000-0000EB0D0000}"/>
    <cellStyle name="Normal 2 6 2" xfId="1692" xr:uid="{00000000-0005-0000-0000-0000EC0D0000}"/>
    <cellStyle name="Normal 2 6 2 2" xfId="4755" xr:uid="{00000000-0005-0000-0000-0000ED0D0000}"/>
    <cellStyle name="Normal 2 6 2 3" xfId="3141" xr:uid="{00000000-0005-0000-0000-0000EE0D0000}"/>
    <cellStyle name="Normal 2 6 2 4" xfId="2442" xr:uid="{00000000-0005-0000-0000-0000EF0D0000}"/>
    <cellStyle name="Normal 2 6 3" xfId="1940" xr:uid="{00000000-0005-0000-0000-0000F00D0000}"/>
    <cellStyle name="Normal 2 6 3 2" xfId="5002" xr:uid="{00000000-0005-0000-0000-0000F10D0000}"/>
    <cellStyle name="Normal 2 6 3 3" xfId="3373" xr:uid="{00000000-0005-0000-0000-0000F20D0000}"/>
    <cellStyle name="Normal 2 6 3 4" xfId="2674" xr:uid="{00000000-0005-0000-0000-0000F30D0000}"/>
    <cellStyle name="Normal 2 6 4" xfId="4524" xr:uid="{00000000-0005-0000-0000-0000F40D0000}"/>
    <cellStyle name="Normal 2 6 5" xfId="2910" xr:uid="{00000000-0005-0000-0000-0000F50D0000}"/>
    <cellStyle name="Normal 2 6 6" xfId="2210" xr:uid="{00000000-0005-0000-0000-0000F60D0000}"/>
    <cellStyle name="Normal 20" xfId="382" xr:uid="{00000000-0005-0000-0000-0000F70D0000}"/>
    <cellStyle name="Normal 21" xfId="383" xr:uid="{00000000-0005-0000-0000-0000F80D0000}"/>
    <cellStyle name="Normal 22" xfId="384" xr:uid="{00000000-0005-0000-0000-0000F90D0000}"/>
    <cellStyle name="Normal 23" xfId="385" xr:uid="{00000000-0005-0000-0000-0000FA0D0000}"/>
    <cellStyle name="Normal 24" xfId="386" xr:uid="{00000000-0005-0000-0000-0000FB0D0000}"/>
    <cellStyle name="Normal 25" xfId="387" xr:uid="{00000000-0005-0000-0000-0000FC0D0000}"/>
    <cellStyle name="Normal 26" xfId="388" xr:uid="{00000000-0005-0000-0000-0000FD0D0000}"/>
    <cellStyle name="Normal 26 2" xfId="389" xr:uid="{00000000-0005-0000-0000-0000FE0D0000}"/>
    <cellStyle name="Normal 26 2 2" xfId="695" xr:uid="{00000000-0005-0000-0000-0000FF0D0000}"/>
    <cellStyle name="Normal 26 2 2 2" xfId="1158" xr:uid="{00000000-0005-0000-0000-0000000E0000}"/>
    <cellStyle name="Normal 26 2 2 2 2" xfId="4237" xr:uid="{00000000-0005-0000-0000-0000010E0000}"/>
    <cellStyle name="Normal 26 2 2 3" xfId="1633" xr:uid="{00000000-0005-0000-0000-0000020E0000}"/>
    <cellStyle name="Normal 26 2 2 3 2" xfId="4699" xr:uid="{00000000-0005-0000-0000-0000030E0000}"/>
    <cellStyle name="Normal 26 2 2 4" xfId="3782" xr:uid="{00000000-0005-0000-0000-0000040E0000}"/>
    <cellStyle name="Normal 26 2 2 5" xfId="3085" xr:uid="{00000000-0005-0000-0000-0000050E0000}"/>
    <cellStyle name="Normal 26 2 2 6" xfId="2386" xr:uid="{00000000-0005-0000-0000-0000060E0000}"/>
    <cellStyle name="Normal 26 2 3" xfId="931" xr:uid="{00000000-0005-0000-0000-0000070E0000}"/>
    <cellStyle name="Normal 26 2 3 2" xfId="1878" xr:uid="{00000000-0005-0000-0000-0000080E0000}"/>
    <cellStyle name="Normal 26 2 3 2 2" xfId="4940" xr:uid="{00000000-0005-0000-0000-0000090E0000}"/>
    <cellStyle name="Normal 26 2 3 3" xfId="4010" xr:uid="{00000000-0005-0000-0000-00000A0E0000}"/>
    <cellStyle name="Normal 26 2 3 4" xfId="3317" xr:uid="{00000000-0005-0000-0000-00000B0E0000}"/>
    <cellStyle name="Normal 26 2 3 5" xfId="2618" xr:uid="{00000000-0005-0000-0000-00000C0E0000}"/>
    <cellStyle name="Normal 26 2 4" xfId="1389" xr:uid="{00000000-0005-0000-0000-00000D0E0000}"/>
    <cellStyle name="Normal 26 2 4 2" xfId="4465" xr:uid="{00000000-0005-0000-0000-00000E0E0000}"/>
    <cellStyle name="Normal 26 2 5" xfId="3552" xr:uid="{00000000-0005-0000-0000-00000F0E0000}"/>
    <cellStyle name="Normal 26 2 6" xfId="2851" xr:uid="{00000000-0005-0000-0000-0000100E0000}"/>
    <cellStyle name="Normal 26 2 7" xfId="2152" xr:uid="{00000000-0005-0000-0000-0000110E0000}"/>
    <cellStyle name="Normal 26 3" xfId="694" xr:uid="{00000000-0005-0000-0000-0000120E0000}"/>
    <cellStyle name="Normal 26 3 2" xfId="1157" xr:uid="{00000000-0005-0000-0000-0000130E0000}"/>
    <cellStyle name="Normal 26 3 2 2" xfId="4236" xr:uid="{00000000-0005-0000-0000-0000140E0000}"/>
    <cellStyle name="Normal 26 3 3" xfId="1632" xr:uid="{00000000-0005-0000-0000-0000150E0000}"/>
    <cellStyle name="Normal 26 3 3 2" xfId="4698" xr:uid="{00000000-0005-0000-0000-0000160E0000}"/>
    <cellStyle name="Normal 26 3 4" xfId="3781" xr:uid="{00000000-0005-0000-0000-0000170E0000}"/>
    <cellStyle name="Normal 26 3 5" xfId="3084" xr:uid="{00000000-0005-0000-0000-0000180E0000}"/>
    <cellStyle name="Normal 26 3 6" xfId="2385" xr:uid="{00000000-0005-0000-0000-0000190E0000}"/>
    <cellStyle name="Normal 26 4" xfId="930" xr:uid="{00000000-0005-0000-0000-00001A0E0000}"/>
    <cellStyle name="Normal 26 4 2" xfId="1877" xr:uid="{00000000-0005-0000-0000-00001B0E0000}"/>
    <cellStyle name="Normal 26 4 2 2" xfId="4939" xr:uid="{00000000-0005-0000-0000-00001C0E0000}"/>
    <cellStyle name="Normal 26 4 3" xfId="4009" xr:uid="{00000000-0005-0000-0000-00001D0E0000}"/>
    <cellStyle name="Normal 26 4 4" xfId="3316" xr:uid="{00000000-0005-0000-0000-00001E0E0000}"/>
    <cellStyle name="Normal 26 4 5" xfId="2617" xr:uid="{00000000-0005-0000-0000-00001F0E0000}"/>
    <cellStyle name="Normal 26 5" xfId="1388" xr:uid="{00000000-0005-0000-0000-0000200E0000}"/>
    <cellStyle name="Normal 26 5 2" xfId="4464" xr:uid="{00000000-0005-0000-0000-0000210E0000}"/>
    <cellStyle name="Normal 26 6" xfId="3551" xr:uid="{00000000-0005-0000-0000-0000220E0000}"/>
    <cellStyle name="Normal 26 7" xfId="2850" xr:uid="{00000000-0005-0000-0000-0000230E0000}"/>
    <cellStyle name="Normal 26 8" xfId="2151" xr:uid="{00000000-0005-0000-0000-0000240E0000}"/>
    <cellStyle name="Normal 27" xfId="390" xr:uid="{00000000-0005-0000-0000-0000250E0000}"/>
    <cellStyle name="Normal 27 2" xfId="5372" xr:uid="{B98E7D97-25B4-4EE7-9FCA-0F984110121A}"/>
    <cellStyle name="Normal 28" xfId="391" xr:uid="{00000000-0005-0000-0000-0000260E0000}"/>
    <cellStyle name="Normal 29" xfId="392" xr:uid="{00000000-0005-0000-0000-0000270E0000}"/>
    <cellStyle name="Normal 3" xfId="126" xr:uid="{00000000-0005-0000-0000-0000280E0000}"/>
    <cellStyle name="Normal 3 10" xfId="3412" xr:uid="{00000000-0005-0000-0000-0000290E0000}"/>
    <cellStyle name="Normal 3 11" xfId="2711" xr:uid="{00000000-0005-0000-0000-00002A0E0000}"/>
    <cellStyle name="Normal 3 12" xfId="2010" xr:uid="{00000000-0005-0000-0000-00002B0E0000}"/>
    <cellStyle name="Normal 3 2" xfId="127" xr:uid="{00000000-0005-0000-0000-00002C0E0000}"/>
    <cellStyle name="Normal 3 2 2" xfId="393" xr:uid="{00000000-0005-0000-0000-00002D0E0000}"/>
    <cellStyle name="Normal 3 2 2 2" xfId="394" xr:uid="{00000000-0005-0000-0000-00002E0E0000}"/>
    <cellStyle name="Normal 3 2 2 2 2" xfId="395" xr:uid="{00000000-0005-0000-0000-00002F0E0000}"/>
    <cellStyle name="Normal 3 2 2 2 2 2" xfId="697" xr:uid="{00000000-0005-0000-0000-0000300E0000}"/>
    <cellStyle name="Normal 3 2 2 2 2 2 2" xfId="1160" xr:uid="{00000000-0005-0000-0000-0000310E0000}"/>
    <cellStyle name="Normal 3 2 2 2 2 2 2 2" xfId="4239" xr:uid="{00000000-0005-0000-0000-0000320E0000}"/>
    <cellStyle name="Normal 3 2 2 2 2 2 3" xfId="1635" xr:uid="{00000000-0005-0000-0000-0000330E0000}"/>
    <cellStyle name="Normal 3 2 2 2 2 2 3 2" xfId="4701" xr:uid="{00000000-0005-0000-0000-0000340E0000}"/>
    <cellStyle name="Normal 3 2 2 2 2 2 4" xfId="3784" xr:uid="{00000000-0005-0000-0000-0000350E0000}"/>
    <cellStyle name="Normal 3 2 2 2 2 2 5" xfId="3087" xr:uid="{00000000-0005-0000-0000-0000360E0000}"/>
    <cellStyle name="Normal 3 2 2 2 2 2 6" xfId="2388" xr:uid="{00000000-0005-0000-0000-0000370E0000}"/>
    <cellStyle name="Normal 3 2 2 2 2 3" xfId="933" xr:uid="{00000000-0005-0000-0000-0000380E0000}"/>
    <cellStyle name="Normal 3 2 2 2 2 3 2" xfId="1880" xr:uid="{00000000-0005-0000-0000-0000390E0000}"/>
    <cellStyle name="Normal 3 2 2 2 2 3 2 2" xfId="4942" xr:uid="{00000000-0005-0000-0000-00003A0E0000}"/>
    <cellStyle name="Normal 3 2 2 2 2 3 3" xfId="4012" xr:uid="{00000000-0005-0000-0000-00003B0E0000}"/>
    <cellStyle name="Normal 3 2 2 2 2 3 4" xfId="3319" xr:uid="{00000000-0005-0000-0000-00003C0E0000}"/>
    <cellStyle name="Normal 3 2 2 2 2 3 5" xfId="2620" xr:uid="{00000000-0005-0000-0000-00003D0E0000}"/>
    <cellStyle name="Normal 3 2 2 2 2 4" xfId="1391" xr:uid="{00000000-0005-0000-0000-00003E0E0000}"/>
    <cellStyle name="Normal 3 2 2 2 2 4 2" xfId="4467" xr:uid="{00000000-0005-0000-0000-00003F0E0000}"/>
    <cellStyle name="Normal 3 2 2 2 2 5" xfId="3554" xr:uid="{00000000-0005-0000-0000-0000400E0000}"/>
    <cellStyle name="Normal 3 2 2 2 2 6" xfId="2853" xr:uid="{00000000-0005-0000-0000-0000410E0000}"/>
    <cellStyle name="Normal 3 2 2 2 2 7" xfId="2154" xr:uid="{00000000-0005-0000-0000-0000420E0000}"/>
    <cellStyle name="Normal 3 2 2 2 3" xfId="696" xr:uid="{00000000-0005-0000-0000-0000430E0000}"/>
    <cellStyle name="Normal 3 2 2 2 3 2" xfId="1159" xr:uid="{00000000-0005-0000-0000-0000440E0000}"/>
    <cellStyle name="Normal 3 2 2 2 3 2 2" xfId="4238" xr:uid="{00000000-0005-0000-0000-0000450E0000}"/>
    <cellStyle name="Normal 3 2 2 2 3 3" xfId="1634" xr:uid="{00000000-0005-0000-0000-0000460E0000}"/>
    <cellStyle name="Normal 3 2 2 2 3 3 2" xfId="4700" xr:uid="{00000000-0005-0000-0000-0000470E0000}"/>
    <cellStyle name="Normal 3 2 2 2 3 4" xfId="3783" xr:uid="{00000000-0005-0000-0000-0000480E0000}"/>
    <cellStyle name="Normal 3 2 2 2 3 5" xfId="3086" xr:uid="{00000000-0005-0000-0000-0000490E0000}"/>
    <cellStyle name="Normal 3 2 2 2 3 6" xfId="2387" xr:uid="{00000000-0005-0000-0000-00004A0E0000}"/>
    <cellStyle name="Normal 3 2 2 2 4" xfId="932" xr:uid="{00000000-0005-0000-0000-00004B0E0000}"/>
    <cellStyle name="Normal 3 2 2 2 4 2" xfId="1879" xr:uid="{00000000-0005-0000-0000-00004C0E0000}"/>
    <cellStyle name="Normal 3 2 2 2 4 2 2" xfId="4941" xr:uid="{00000000-0005-0000-0000-00004D0E0000}"/>
    <cellStyle name="Normal 3 2 2 2 4 3" xfId="4011" xr:uid="{00000000-0005-0000-0000-00004E0E0000}"/>
    <cellStyle name="Normal 3 2 2 2 4 4" xfId="3318" xr:uid="{00000000-0005-0000-0000-00004F0E0000}"/>
    <cellStyle name="Normal 3 2 2 2 4 5" xfId="2619" xr:uid="{00000000-0005-0000-0000-0000500E0000}"/>
    <cellStyle name="Normal 3 2 2 2 5" xfId="1390" xr:uid="{00000000-0005-0000-0000-0000510E0000}"/>
    <cellStyle name="Normal 3 2 2 2 5 2" xfId="4466" xr:uid="{00000000-0005-0000-0000-0000520E0000}"/>
    <cellStyle name="Normal 3 2 2 2 6" xfId="3553" xr:uid="{00000000-0005-0000-0000-0000530E0000}"/>
    <cellStyle name="Normal 3 2 2 2 7" xfId="2852" xr:uid="{00000000-0005-0000-0000-0000540E0000}"/>
    <cellStyle name="Normal 3 2 2 2 8" xfId="2153" xr:uid="{00000000-0005-0000-0000-0000550E0000}"/>
    <cellStyle name="Normal 3 2 3" xfId="396" xr:uid="{00000000-0005-0000-0000-0000560E0000}"/>
    <cellStyle name="Normal 3 2 3 2" xfId="698" xr:uid="{00000000-0005-0000-0000-0000570E0000}"/>
    <cellStyle name="Normal 3 2 3 2 2" xfId="1161" xr:uid="{00000000-0005-0000-0000-0000580E0000}"/>
    <cellStyle name="Normal 3 2 3 2 2 2" xfId="4240" xr:uid="{00000000-0005-0000-0000-0000590E0000}"/>
    <cellStyle name="Normal 3 2 3 2 3" xfId="1636" xr:uid="{00000000-0005-0000-0000-00005A0E0000}"/>
    <cellStyle name="Normal 3 2 3 2 3 2" xfId="4702" xr:uid="{00000000-0005-0000-0000-00005B0E0000}"/>
    <cellStyle name="Normal 3 2 3 2 4" xfId="3785" xr:uid="{00000000-0005-0000-0000-00005C0E0000}"/>
    <cellStyle name="Normal 3 2 3 2 5" xfId="3088" xr:uid="{00000000-0005-0000-0000-00005D0E0000}"/>
    <cellStyle name="Normal 3 2 3 2 6" xfId="2389" xr:uid="{00000000-0005-0000-0000-00005E0E0000}"/>
    <cellStyle name="Normal 3 2 3 3" xfId="934" xr:uid="{00000000-0005-0000-0000-00005F0E0000}"/>
    <cellStyle name="Normal 3 2 3 3 2" xfId="1881" xr:uid="{00000000-0005-0000-0000-0000600E0000}"/>
    <cellStyle name="Normal 3 2 3 3 2 2" xfId="4943" xr:uid="{00000000-0005-0000-0000-0000610E0000}"/>
    <cellStyle name="Normal 3 2 3 3 3" xfId="4013" xr:uid="{00000000-0005-0000-0000-0000620E0000}"/>
    <cellStyle name="Normal 3 2 3 3 4" xfId="3320" xr:uid="{00000000-0005-0000-0000-0000630E0000}"/>
    <cellStyle name="Normal 3 2 3 3 5" xfId="2621" xr:uid="{00000000-0005-0000-0000-0000640E0000}"/>
    <cellStyle name="Normal 3 2 3 4" xfId="1392" xr:uid="{00000000-0005-0000-0000-0000650E0000}"/>
    <cellStyle name="Normal 3 2 3 4 2" xfId="4468" xr:uid="{00000000-0005-0000-0000-0000660E0000}"/>
    <cellStyle name="Normal 3 2 3 5" xfId="3555" xr:uid="{00000000-0005-0000-0000-0000670E0000}"/>
    <cellStyle name="Normal 3 2 3 6" xfId="2854" xr:uid="{00000000-0005-0000-0000-0000680E0000}"/>
    <cellStyle name="Normal 3 2 3 7" xfId="2155" xr:uid="{00000000-0005-0000-0000-0000690E0000}"/>
    <cellStyle name="Normal 3 2 4" xfId="557" xr:uid="{00000000-0005-0000-0000-00006A0E0000}"/>
    <cellStyle name="Normal 3 2 4 2" xfId="1020" xr:uid="{00000000-0005-0000-0000-00006B0E0000}"/>
    <cellStyle name="Normal 3 2 4 2 2" xfId="4099" xr:uid="{00000000-0005-0000-0000-00006C0E0000}"/>
    <cellStyle name="Normal 3 2 4 3" xfId="1495" xr:uid="{00000000-0005-0000-0000-00006D0E0000}"/>
    <cellStyle name="Normal 3 2 4 3 2" xfId="4561" xr:uid="{00000000-0005-0000-0000-00006E0E0000}"/>
    <cellStyle name="Normal 3 2 4 4" xfId="3644" xr:uid="{00000000-0005-0000-0000-00006F0E0000}"/>
    <cellStyle name="Normal 3 2 4 5" xfId="2947" xr:uid="{00000000-0005-0000-0000-0000700E0000}"/>
    <cellStyle name="Normal 3 2 4 6" xfId="2248" xr:uid="{00000000-0005-0000-0000-0000710E0000}"/>
    <cellStyle name="Normal 3 2 5" xfId="791" xr:uid="{00000000-0005-0000-0000-0000720E0000}"/>
    <cellStyle name="Normal 3 2 5 2" xfId="1732" xr:uid="{00000000-0005-0000-0000-0000730E0000}"/>
    <cellStyle name="Normal 3 2 5 2 2" xfId="4794" xr:uid="{00000000-0005-0000-0000-0000740E0000}"/>
    <cellStyle name="Normal 3 2 5 3" xfId="3872" xr:uid="{00000000-0005-0000-0000-0000750E0000}"/>
    <cellStyle name="Normal 3 2 5 4" xfId="3178" xr:uid="{00000000-0005-0000-0000-0000760E0000}"/>
    <cellStyle name="Normal 3 2 5 5" xfId="2479" xr:uid="{00000000-0005-0000-0000-0000770E0000}"/>
    <cellStyle name="Normal 3 2 6" xfId="1250" xr:uid="{00000000-0005-0000-0000-0000780E0000}"/>
    <cellStyle name="Normal 3 2 6 2" xfId="4326" xr:uid="{00000000-0005-0000-0000-0000790E0000}"/>
    <cellStyle name="Normal 3 2 7" xfId="3413" xr:uid="{00000000-0005-0000-0000-00007A0E0000}"/>
    <cellStyle name="Normal 3 2 8" xfId="2712" xr:uid="{00000000-0005-0000-0000-00007B0E0000}"/>
    <cellStyle name="Normal 3 2 9" xfId="2011" xr:uid="{00000000-0005-0000-0000-00007C0E0000}"/>
    <cellStyle name="Normal 3 3" xfId="128" xr:uid="{00000000-0005-0000-0000-00007D0E0000}"/>
    <cellStyle name="Normal 3 3 10" xfId="2012" xr:uid="{00000000-0005-0000-0000-00007E0E0000}"/>
    <cellStyle name="Normal 3 3 2" xfId="397" xr:uid="{00000000-0005-0000-0000-00007F0E0000}"/>
    <cellStyle name="Normal 3 3 2 2" xfId="398" xr:uid="{00000000-0005-0000-0000-0000800E0000}"/>
    <cellStyle name="Normal 3 3 2 2 2" xfId="700" xr:uid="{00000000-0005-0000-0000-0000810E0000}"/>
    <cellStyle name="Normal 3 3 2 2 2 2" xfId="1163" xr:uid="{00000000-0005-0000-0000-0000820E0000}"/>
    <cellStyle name="Normal 3 3 2 2 2 2 2" xfId="4242" xr:uid="{00000000-0005-0000-0000-0000830E0000}"/>
    <cellStyle name="Normal 3 3 2 2 2 3" xfId="1638" xr:uid="{00000000-0005-0000-0000-0000840E0000}"/>
    <cellStyle name="Normal 3 3 2 2 2 3 2" xfId="4704" xr:uid="{00000000-0005-0000-0000-0000850E0000}"/>
    <cellStyle name="Normal 3 3 2 2 2 4" xfId="3787" xr:uid="{00000000-0005-0000-0000-0000860E0000}"/>
    <cellStyle name="Normal 3 3 2 2 2 5" xfId="3090" xr:uid="{00000000-0005-0000-0000-0000870E0000}"/>
    <cellStyle name="Normal 3 3 2 2 2 6" xfId="2391" xr:uid="{00000000-0005-0000-0000-0000880E0000}"/>
    <cellStyle name="Normal 3 3 2 2 3" xfId="936" xr:uid="{00000000-0005-0000-0000-0000890E0000}"/>
    <cellStyle name="Normal 3 3 2 2 3 2" xfId="1883" xr:uid="{00000000-0005-0000-0000-00008A0E0000}"/>
    <cellStyle name="Normal 3 3 2 2 3 2 2" xfId="4945" xr:uid="{00000000-0005-0000-0000-00008B0E0000}"/>
    <cellStyle name="Normal 3 3 2 2 3 3" xfId="4015" xr:uid="{00000000-0005-0000-0000-00008C0E0000}"/>
    <cellStyle name="Normal 3 3 2 2 3 4" xfId="3322" xr:uid="{00000000-0005-0000-0000-00008D0E0000}"/>
    <cellStyle name="Normal 3 3 2 2 3 5" xfId="2623" xr:uid="{00000000-0005-0000-0000-00008E0E0000}"/>
    <cellStyle name="Normal 3 3 2 2 4" xfId="1394" xr:uid="{00000000-0005-0000-0000-00008F0E0000}"/>
    <cellStyle name="Normal 3 3 2 2 4 2" xfId="4470" xr:uid="{00000000-0005-0000-0000-0000900E0000}"/>
    <cellStyle name="Normal 3 3 2 2 5" xfId="3557" xr:uid="{00000000-0005-0000-0000-0000910E0000}"/>
    <cellStyle name="Normal 3 3 2 2 6" xfId="2856" xr:uid="{00000000-0005-0000-0000-0000920E0000}"/>
    <cellStyle name="Normal 3 3 2 2 7" xfId="2157" xr:uid="{00000000-0005-0000-0000-0000930E0000}"/>
    <cellStyle name="Normal 3 3 2 3" xfId="699" xr:uid="{00000000-0005-0000-0000-0000940E0000}"/>
    <cellStyle name="Normal 3 3 2 3 2" xfId="1162" xr:uid="{00000000-0005-0000-0000-0000950E0000}"/>
    <cellStyle name="Normal 3 3 2 3 2 2" xfId="4241" xr:uid="{00000000-0005-0000-0000-0000960E0000}"/>
    <cellStyle name="Normal 3 3 2 3 3" xfId="1637" xr:uid="{00000000-0005-0000-0000-0000970E0000}"/>
    <cellStyle name="Normal 3 3 2 3 3 2" xfId="4703" xr:uid="{00000000-0005-0000-0000-0000980E0000}"/>
    <cellStyle name="Normal 3 3 2 3 4" xfId="3786" xr:uid="{00000000-0005-0000-0000-0000990E0000}"/>
    <cellStyle name="Normal 3 3 2 3 5" xfId="3089" xr:uid="{00000000-0005-0000-0000-00009A0E0000}"/>
    <cellStyle name="Normal 3 3 2 3 6" xfId="2390" xr:uid="{00000000-0005-0000-0000-00009B0E0000}"/>
    <cellStyle name="Normal 3 3 2 4" xfId="935" xr:uid="{00000000-0005-0000-0000-00009C0E0000}"/>
    <cellStyle name="Normal 3 3 2 4 2" xfId="1882" xr:uid="{00000000-0005-0000-0000-00009D0E0000}"/>
    <cellStyle name="Normal 3 3 2 4 2 2" xfId="4944" xr:uid="{00000000-0005-0000-0000-00009E0E0000}"/>
    <cellStyle name="Normal 3 3 2 4 3" xfId="4014" xr:uid="{00000000-0005-0000-0000-00009F0E0000}"/>
    <cellStyle name="Normal 3 3 2 4 4" xfId="3321" xr:uid="{00000000-0005-0000-0000-0000A00E0000}"/>
    <cellStyle name="Normal 3 3 2 4 5" xfId="2622" xr:uid="{00000000-0005-0000-0000-0000A10E0000}"/>
    <cellStyle name="Normal 3 3 2 5" xfId="1393" xr:uid="{00000000-0005-0000-0000-0000A20E0000}"/>
    <cellStyle name="Normal 3 3 2 5 2" xfId="4469" xr:uid="{00000000-0005-0000-0000-0000A30E0000}"/>
    <cellStyle name="Normal 3 3 2 6" xfId="3556" xr:uid="{00000000-0005-0000-0000-0000A40E0000}"/>
    <cellStyle name="Normal 3 3 2 7" xfId="2855" xr:uid="{00000000-0005-0000-0000-0000A50E0000}"/>
    <cellStyle name="Normal 3 3 2 8" xfId="2156" xr:uid="{00000000-0005-0000-0000-0000A60E0000}"/>
    <cellStyle name="Normal 3 3 3" xfId="399" xr:uid="{00000000-0005-0000-0000-0000A70E0000}"/>
    <cellStyle name="Normal 3 3 3 2" xfId="701" xr:uid="{00000000-0005-0000-0000-0000A80E0000}"/>
    <cellStyle name="Normal 3 3 3 2 2" xfId="1164" xr:uid="{00000000-0005-0000-0000-0000A90E0000}"/>
    <cellStyle name="Normal 3 3 3 2 2 2" xfId="4243" xr:uid="{00000000-0005-0000-0000-0000AA0E0000}"/>
    <cellStyle name="Normal 3 3 3 2 3" xfId="1639" xr:uid="{00000000-0005-0000-0000-0000AB0E0000}"/>
    <cellStyle name="Normal 3 3 3 2 3 2" xfId="4705" xr:uid="{00000000-0005-0000-0000-0000AC0E0000}"/>
    <cellStyle name="Normal 3 3 3 2 4" xfId="3788" xr:uid="{00000000-0005-0000-0000-0000AD0E0000}"/>
    <cellStyle name="Normal 3 3 3 2 5" xfId="3091" xr:uid="{00000000-0005-0000-0000-0000AE0E0000}"/>
    <cellStyle name="Normal 3 3 3 2 6" xfId="2392" xr:uid="{00000000-0005-0000-0000-0000AF0E0000}"/>
    <cellStyle name="Normal 3 3 3 3" xfId="937" xr:uid="{00000000-0005-0000-0000-0000B00E0000}"/>
    <cellStyle name="Normal 3 3 3 3 2" xfId="1884" xr:uid="{00000000-0005-0000-0000-0000B10E0000}"/>
    <cellStyle name="Normal 3 3 3 3 2 2" xfId="4946" xr:uid="{00000000-0005-0000-0000-0000B20E0000}"/>
    <cellStyle name="Normal 3 3 3 3 3" xfId="4016" xr:uid="{00000000-0005-0000-0000-0000B30E0000}"/>
    <cellStyle name="Normal 3 3 3 3 4" xfId="3323" xr:uid="{00000000-0005-0000-0000-0000B40E0000}"/>
    <cellStyle name="Normal 3 3 3 3 5" xfId="2624" xr:uid="{00000000-0005-0000-0000-0000B50E0000}"/>
    <cellStyle name="Normal 3 3 3 4" xfId="1395" xr:uid="{00000000-0005-0000-0000-0000B60E0000}"/>
    <cellStyle name="Normal 3 3 3 4 2" xfId="4471" xr:uid="{00000000-0005-0000-0000-0000B70E0000}"/>
    <cellStyle name="Normal 3 3 3 5" xfId="3558" xr:uid="{00000000-0005-0000-0000-0000B80E0000}"/>
    <cellStyle name="Normal 3 3 3 6" xfId="2857" xr:uid="{00000000-0005-0000-0000-0000B90E0000}"/>
    <cellStyle name="Normal 3 3 3 7" xfId="2158" xr:uid="{00000000-0005-0000-0000-0000BA0E0000}"/>
    <cellStyle name="Normal 3 3 4" xfId="558" xr:uid="{00000000-0005-0000-0000-0000BB0E0000}"/>
    <cellStyle name="Normal 3 3 4 2" xfId="1021" xr:uid="{00000000-0005-0000-0000-0000BC0E0000}"/>
    <cellStyle name="Normal 3 3 4 2 2" xfId="4100" xr:uid="{00000000-0005-0000-0000-0000BD0E0000}"/>
    <cellStyle name="Normal 3 3 4 3" xfId="1496" xr:uid="{00000000-0005-0000-0000-0000BE0E0000}"/>
    <cellStyle name="Normal 3 3 4 3 2" xfId="4562" xr:uid="{00000000-0005-0000-0000-0000BF0E0000}"/>
    <cellStyle name="Normal 3 3 4 4" xfId="3645" xr:uid="{00000000-0005-0000-0000-0000C00E0000}"/>
    <cellStyle name="Normal 3 3 4 5" xfId="2948" xr:uid="{00000000-0005-0000-0000-0000C10E0000}"/>
    <cellStyle name="Normal 3 3 4 6" xfId="2249" xr:uid="{00000000-0005-0000-0000-0000C20E0000}"/>
    <cellStyle name="Normal 3 3 5" xfId="792" xr:uid="{00000000-0005-0000-0000-0000C30E0000}"/>
    <cellStyle name="Normal 3 3 5 2" xfId="1733" xr:uid="{00000000-0005-0000-0000-0000C40E0000}"/>
    <cellStyle name="Normal 3 3 5 2 2" xfId="4795" xr:uid="{00000000-0005-0000-0000-0000C50E0000}"/>
    <cellStyle name="Normal 3 3 5 3" xfId="3873" xr:uid="{00000000-0005-0000-0000-0000C60E0000}"/>
    <cellStyle name="Normal 3 3 5 4" xfId="3179" xr:uid="{00000000-0005-0000-0000-0000C70E0000}"/>
    <cellStyle name="Normal 3 3 5 5" xfId="2480" xr:uid="{00000000-0005-0000-0000-0000C80E0000}"/>
    <cellStyle name="Normal 3 3 6" xfId="1251" xr:uid="{00000000-0005-0000-0000-0000C90E0000}"/>
    <cellStyle name="Normal 3 3 6 2" xfId="4327" xr:uid="{00000000-0005-0000-0000-0000CA0E0000}"/>
    <cellStyle name="Normal 3 3 7" xfId="1967" xr:uid="{00000000-0005-0000-0000-0000CB0E0000}"/>
    <cellStyle name="Normal 3 3 7 2" xfId="3414" xr:uid="{00000000-0005-0000-0000-0000CC0E0000}"/>
    <cellStyle name="Normal 3 3 8" xfId="2713" xr:uid="{00000000-0005-0000-0000-0000CD0E0000}"/>
    <cellStyle name="Normal 3 3 9" xfId="5026" xr:uid="{00000000-0005-0000-0000-0000CE0E0000}"/>
    <cellStyle name="Normal 3 4" xfId="400" xr:uid="{00000000-0005-0000-0000-0000CF0E0000}"/>
    <cellStyle name="Normal 3 5" xfId="401" xr:uid="{00000000-0005-0000-0000-0000D00E0000}"/>
    <cellStyle name="Normal 3 5 2" xfId="5394" xr:uid="{87358415-9D90-4717-AAB5-DDC162DA1245}"/>
    <cellStyle name="Normal 3 6" xfId="402" xr:uid="{00000000-0005-0000-0000-0000D10E0000}"/>
    <cellStyle name="Normal 3 6 2" xfId="702" xr:uid="{00000000-0005-0000-0000-0000D20E0000}"/>
    <cellStyle name="Normal 3 6 2 2" xfId="1165" xr:uid="{00000000-0005-0000-0000-0000D30E0000}"/>
    <cellStyle name="Normal 3 6 2 2 2" xfId="4244" xr:uid="{00000000-0005-0000-0000-0000D40E0000}"/>
    <cellStyle name="Normal 3 6 2 3" xfId="1640" xr:uid="{00000000-0005-0000-0000-0000D50E0000}"/>
    <cellStyle name="Normal 3 6 2 3 2" xfId="4706" xr:uid="{00000000-0005-0000-0000-0000D60E0000}"/>
    <cellStyle name="Normal 3 6 2 4" xfId="3789" xr:uid="{00000000-0005-0000-0000-0000D70E0000}"/>
    <cellStyle name="Normal 3 6 2 5" xfId="3092" xr:uid="{00000000-0005-0000-0000-0000D80E0000}"/>
    <cellStyle name="Normal 3 6 2 6" xfId="2393" xr:uid="{00000000-0005-0000-0000-0000D90E0000}"/>
    <cellStyle name="Normal 3 6 3" xfId="938" xr:uid="{00000000-0005-0000-0000-0000DA0E0000}"/>
    <cellStyle name="Normal 3 6 3 2" xfId="1885" xr:uid="{00000000-0005-0000-0000-0000DB0E0000}"/>
    <cellStyle name="Normal 3 6 3 2 2" xfId="4947" xr:uid="{00000000-0005-0000-0000-0000DC0E0000}"/>
    <cellStyle name="Normal 3 6 3 3" xfId="4017" xr:uid="{00000000-0005-0000-0000-0000DD0E0000}"/>
    <cellStyle name="Normal 3 6 3 4" xfId="3324" xr:uid="{00000000-0005-0000-0000-0000DE0E0000}"/>
    <cellStyle name="Normal 3 6 3 5" xfId="2625" xr:uid="{00000000-0005-0000-0000-0000DF0E0000}"/>
    <cellStyle name="Normal 3 6 4" xfId="1396" xr:uid="{00000000-0005-0000-0000-0000E00E0000}"/>
    <cellStyle name="Normal 3 6 4 2" xfId="4472" xr:uid="{00000000-0005-0000-0000-0000E10E0000}"/>
    <cellStyle name="Normal 3 6 5" xfId="3559" xr:uid="{00000000-0005-0000-0000-0000E20E0000}"/>
    <cellStyle name="Normal 3 6 6" xfId="2858" xr:uid="{00000000-0005-0000-0000-0000E30E0000}"/>
    <cellStyle name="Normal 3 6 7" xfId="2160" xr:uid="{00000000-0005-0000-0000-0000E40E0000}"/>
    <cellStyle name="Normal 3 7" xfId="556" xr:uid="{00000000-0005-0000-0000-0000E50E0000}"/>
    <cellStyle name="Normal 3 7 2" xfId="1019" xr:uid="{00000000-0005-0000-0000-0000E60E0000}"/>
    <cellStyle name="Normal 3 7 2 2" xfId="4098" xr:uid="{00000000-0005-0000-0000-0000E70E0000}"/>
    <cellStyle name="Normal 3 7 3" xfId="1494" xr:uid="{00000000-0005-0000-0000-0000E80E0000}"/>
    <cellStyle name="Normal 3 7 3 2" xfId="4560" xr:uid="{00000000-0005-0000-0000-0000E90E0000}"/>
    <cellStyle name="Normal 3 7 4" xfId="3643" xr:uid="{00000000-0005-0000-0000-0000EA0E0000}"/>
    <cellStyle name="Normal 3 7 5" xfId="2946" xr:uid="{00000000-0005-0000-0000-0000EB0E0000}"/>
    <cellStyle name="Normal 3 7 6" xfId="2247" xr:uid="{00000000-0005-0000-0000-0000EC0E0000}"/>
    <cellStyle name="Normal 3 8" xfId="790" xr:uid="{00000000-0005-0000-0000-0000ED0E0000}"/>
    <cellStyle name="Normal 3 8 2" xfId="1731" xr:uid="{00000000-0005-0000-0000-0000EE0E0000}"/>
    <cellStyle name="Normal 3 8 2 2" xfId="4793" xr:uid="{00000000-0005-0000-0000-0000EF0E0000}"/>
    <cellStyle name="Normal 3 8 3" xfId="3871" xr:uid="{00000000-0005-0000-0000-0000F00E0000}"/>
    <cellStyle name="Normal 3 8 4" xfId="3177" xr:uid="{00000000-0005-0000-0000-0000F10E0000}"/>
    <cellStyle name="Normal 3 8 5" xfId="2478" xr:uid="{00000000-0005-0000-0000-0000F20E0000}"/>
    <cellStyle name="Normal 3 9" xfId="1249" xr:uid="{00000000-0005-0000-0000-0000F30E0000}"/>
    <cellStyle name="Normal 3 9 2" xfId="4325" xr:uid="{00000000-0005-0000-0000-0000F40E0000}"/>
    <cellStyle name="Normal 30" xfId="403" xr:uid="{00000000-0005-0000-0000-0000F50E0000}"/>
    <cellStyle name="Normal 31" xfId="404" xr:uid="{00000000-0005-0000-0000-0000F60E0000}"/>
    <cellStyle name="Normal 32" xfId="405" xr:uid="{00000000-0005-0000-0000-0000F70E0000}"/>
    <cellStyle name="Normal 32 2" xfId="406" xr:uid="{00000000-0005-0000-0000-0000F80E0000}"/>
    <cellStyle name="Normal 32 2 2" xfId="704" xr:uid="{00000000-0005-0000-0000-0000F90E0000}"/>
    <cellStyle name="Normal 32 2 2 2" xfId="1167" xr:uid="{00000000-0005-0000-0000-0000FA0E0000}"/>
    <cellStyle name="Normal 32 2 2 2 2" xfId="4246" xr:uid="{00000000-0005-0000-0000-0000FB0E0000}"/>
    <cellStyle name="Normal 32 2 2 3" xfId="1642" xr:uid="{00000000-0005-0000-0000-0000FC0E0000}"/>
    <cellStyle name="Normal 32 2 2 3 2" xfId="4708" xr:uid="{00000000-0005-0000-0000-0000FD0E0000}"/>
    <cellStyle name="Normal 32 2 2 4" xfId="3791" xr:uid="{00000000-0005-0000-0000-0000FE0E0000}"/>
    <cellStyle name="Normal 32 2 2 5" xfId="3094" xr:uid="{00000000-0005-0000-0000-0000FF0E0000}"/>
    <cellStyle name="Normal 32 2 2 6" xfId="2395" xr:uid="{00000000-0005-0000-0000-0000000F0000}"/>
    <cellStyle name="Normal 32 2 3" xfId="940" xr:uid="{00000000-0005-0000-0000-0000010F0000}"/>
    <cellStyle name="Normal 32 2 3 2" xfId="1887" xr:uid="{00000000-0005-0000-0000-0000020F0000}"/>
    <cellStyle name="Normal 32 2 3 2 2" xfId="4949" xr:uid="{00000000-0005-0000-0000-0000030F0000}"/>
    <cellStyle name="Normal 32 2 3 3" xfId="4019" xr:uid="{00000000-0005-0000-0000-0000040F0000}"/>
    <cellStyle name="Normal 32 2 3 4" xfId="3326" xr:uid="{00000000-0005-0000-0000-0000050F0000}"/>
    <cellStyle name="Normal 32 2 3 5" xfId="2627" xr:uid="{00000000-0005-0000-0000-0000060F0000}"/>
    <cellStyle name="Normal 32 2 4" xfId="1398" xr:uid="{00000000-0005-0000-0000-0000070F0000}"/>
    <cellStyle name="Normal 32 2 4 2" xfId="4474" xr:uid="{00000000-0005-0000-0000-0000080F0000}"/>
    <cellStyle name="Normal 32 2 5" xfId="3561" xr:uid="{00000000-0005-0000-0000-0000090F0000}"/>
    <cellStyle name="Normal 32 2 6" xfId="2860" xr:uid="{00000000-0005-0000-0000-00000A0F0000}"/>
    <cellStyle name="Normal 32 2 7" xfId="2162" xr:uid="{00000000-0005-0000-0000-00000B0F0000}"/>
    <cellStyle name="Normal 32 3" xfId="703" xr:uid="{00000000-0005-0000-0000-00000C0F0000}"/>
    <cellStyle name="Normal 32 3 2" xfId="1166" xr:uid="{00000000-0005-0000-0000-00000D0F0000}"/>
    <cellStyle name="Normal 32 3 2 2" xfId="4245" xr:uid="{00000000-0005-0000-0000-00000E0F0000}"/>
    <cellStyle name="Normal 32 3 3" xfId="1641" xr:uid="{00000000-0005-0000-0000-00000F0F0000}"/>
    <cellStyle name="Normal 32 3 3 2" xfId="4707" xr:uid="{00000000-0005-0000-0000-0000100F0000}"/>
    <cellStyle name="Normal 32 3 4" xfId="3790" xr:uid="{00000000-0005-0000-0000-0000110F0000}"/>
    <cellStyle name="Normal 32 3 5" xfId="3093" xr:uid="{00000000-0005-0000-0000-0000120F0000}"/>
    <cellStyle name="Normal 32 3 6" xfId="2394" xr:uid="{00000000-0005-0000-0000-0000130F0000}"/>
    <cellStyle name="Normal 32 4" xfId="939" xr:uid="{00000000-0005-0000-0000-0000140F0000}"/>
    <cellStyle name="Normal 32 4 2" xfId="1886" xr:uid="{00000000-0005-0000-0000-0000150F0000}"/>
    <cellStyle name="Normal 32 4 2 2" xfId="4948" xr:uid="{00000000-0005-0000-0000-0000160F0000}"/>
    <cellStyle name="Normal 32 4 3" xfId="4018" xr:uid="{00000000-0005-0000-0000-0000170F0000}"/>
    <cellStyle name="Normal 32 4 4" xfId="3325" xr:uid="{00000000-0005-0000-0000-0000180F0000}"/>
    <cellStyle name="Normal 32 4 5" xfId="2626" xr:uid="{00000000-0005-0000-0000-0000190F0000}"/>
    <cellStyle name="Normal 32 5" xfId="1397" xr:uid="{00000000-0005-0000-0000-00001A0F0000}"/>
    <cellStyle name="Normal 32 5 2" xfId="4473" xr:uid="{00000000-0005-0000-0000-00001B0F0000}"/>
    <cellStyle name="Normal 32 6" xfId="3560" xr:uid="{00000000-0005-0000-0000-00001C0F0000}"/>
    <cellStyle name="Normal 32 7" xfId="2859" xr:uid="{00000000-0005-0000-0000-00001D0F0000}"/>
    <cellStyle name="Normal 32 8" xfId="2161" xr:uid="{00000000-0005-0000-0000-00001E0F0000}"/>
    <cellStyle name="Normal 32 9" xfId="5375" xr:uid="{8695E105-B516-4AA4-B359-878E562B1924}"/>
    <cellStyle name="Normal 33" xfId="407" xr:uid="{00000000-0005-0000-0000-00001F0F0000}"/>
    <cellStyle name="Normal 33 2" xfId="408" xr:uid="{00000000-0005-0000-0000-0000200F0000}"/>
    <cellStyle name="Normal 33 2 2" xfId="409" xr:uid="{00000000-0005-0000-0000-0000210F0000}"/>
    <cellStyle name="Normal 33 2 2 2" xfId="706" xr:uid="{00000000-0005-0000-0000-0000220F0000}"/>
    <cellStyle name="Normal 33 2 2 2 2" xfId="1169" xr:uid="{00000000-0005-0000-0000-0000230F0000}"/>
    <cellStyle name="Normal 33 2 2 2 2 2" xfId="4248" xr:uid="{00000000-0005-0000-0000-0000240F0000}"/>
    <cellStyle name="Normal 33 2 2 2 3" xfId="1644" xr:uid="{00000000-0005-0000-0000-0000250F0000}"/>
    <cellStyle name="Normal 33 2 2 2 3 2" xfId="4710" xr:uid="{00000000-0005-0000-0000-0000260F0000}"/>
    <cellStyle name="Normal 33 2 2 2 4" xfId="3793" xr:uid="{00000000-0005-0000-0000-0000270F0000}"/>
    <cellStyle name="Normal 33 2 2 2 5" xfId="3096" xr:uid="{00000000-0005-0000-0000-0000280F0000}"/>
    <cellStyle name="Normal 33 2 2 2 6" xfId="2397" xr:uid="{00000000-0005-0000-0000-0000290F0000}"/>
    <cellStyle name="Normal 33 2 2 3" xfId="942" xr:uid="{00000000-0005-0000-0000-00002A0F0000}"/>
    <cellStyle name="Normal 33 2 2 3 2" xfId="1889" xr:uid="{00000000-0005-0000-0000-00002B0F0000}"/>
    <cellStyle name="Normal 33 2 2 3 2 2" xfId="4951" xr:uid="{00000000-0005-0000-0000-00002C0F0000}"/>
    <cellStyle name="Normal 33 2 2 3 3" xfId="4021" xr:uid="{00000000-0005-0000-0000-00002D0F0000}"/>
    <cellStyle name="Normal 33 2 2 3 4" xfId="3328" xr:uid="{00000000-0005-0000-0000-00002E0F0000}"/>
    <cellStyle name="Normal 33 2 2 3 5" xfId="2629" xr:uid="{00000000-0005-0000-0000-00002F0F0000}"/>
    <cellStyle name="Normal 33 2 2 4" xfId="1400" xr:uid="{00000000-0005-0000-0000-0000300F0000}"/>
    <cellStyle name="Normal 33 2 2 4 2" xfId="4476" xr:uid="{00000000-0005-0000-0000-0000310F0000}"/>
    <cellStyle name="Normal 33 2 2 5" xfId="3563" xr:uid="{00000000-0005-0000-0000-0000320F0000}"/>
    <cellStyle name="Normal 33 2 2 6" xfId="2862" xr:uid="{00000000-0005-0000-0000-0000330F0000}"/>
    <cellStyle name="Normal 33 2 2 7" xfId="2164" xr:uid="{00000000-0005-0000-0000-0000340F0000}"/>
    <cellStyle name="Normal 33 2 3" xfId="705" xr:uid="{00000000-0005-0000-0000-0000350F0000}"/>
    <cellStyle name="Normal 33 2 3 2" xfId="1168" xr:uid="{00000000-0005-0000-0000-0000360F0000}"/>
    <cellStyle name="Normal 33 2 3 2 2" xfId="4247" xr:uid="{00000000-0005-0000-0000-0000370F0000}"/>
    <cellStyle name="Normal 33 2 3 3" xfId="1643" xr:uid="{00000000-0005-0000-0000-0000380F0000}"/>
    <cellStyle name="Normal 33 2 3 3 2" xfId="4709" xr:uid="{00000000-0005-0000-0000-0000390F0000}"/>
    <cellStyle name="Normal 33 2 3 4" xfId="3792" xr:uid="{00000000-0005-0000-0000-00003A0F0000}"/>
    <cellStyle name="Normal 33 2 3 5" xfId="3095" xr:uid="{00000000-0005-0000-0000-00003B0F0000}"/>
    <cellStyle name="Normal 33 2 3 6" xfId="2396" xr:uid="{00000000-0005-0000-0000-00003C0F0000}"/>
    <cellStyle name="Normal 33 2 4" xfId="941" xr:uid="{00000000-0005-0000-0000-00003D0F0000}"/>
    <cellStyle name="Normal 33 2 4 2" xfId="1888" xr:uid="{00000000-0005-0000-0000-00003E0F0000}"/>
    <cellStyle name="Normal 33 2 4 2 2" xfId="4950" xr:uid="{00000000-0005-0000-0000-00003F0F0000}"/>
    <cellStyle name="Normal 33 2 4 3" xfId="4020" xr:uid="{00000000-0005-0000-0000-0000400F0000}"/>
    <cellStyle name="Normal 33 2 4 4" xfId="3327" xr:uid="{00000000-0005-0000-0000-0000410F0000}"/>
    <cellStyle name="Normal 33 2 4 5" xfId="2628" xr:uid="{00000000-0005-0000-0000-0000420F0000}"/>
    <cellStyle name="Normal 33 2 5" xfId="1399" xr:uid="{00000000-0005-0000-0000-0000430F0000}"/>
    <cellStyle name="Normal 33 2 5 2" xfId="4475" xr:uid="{00000000-0005-0000-0000-0000440F0000}"/>
    <cellStyle name="Normal 33 2 6" xfId="3562" xr:uid="{00000000-0005-0000-0000-0000450F0000}"/>
    <cellStyle name="Normal 33 2 7" xfId="2861" xr:uid="{00000000-0005-0000-0000-0000460F0000}"/>
    <cellStyle name="Normal 33 2 8" xfId="2163" xr:uid="{00000000-0005-0000-0000-0000470F0000}"/>
    <cellStyle name="Normal 34" xfId="410" xr:uid="{00000000-0005-0000-0000-0000480F0000}"/>
    <cellStyle name="Normal 35" xfId="411" xr:uid="{00000000-0005-0000-0000-0000490F0000}"/>
    <cellStyle name="Normal 36" xfId="412" xr:uid="{00000000-0005-0000-0000-00004A0F0000}"/>
    <cellStyle name="Normal 36 2" xfId="413" xr:uid="{00000000-0005-0000-0000-00004B0F0000}"/>
    <cellStyle name="Normal 36 2 2" xfId="708" xr:uid="{00000000-0005-0000-0000-00004C0F0000}"/>
    <cellStyle name="Normal 36 2 2 2" xfId="1171" xr:uid="{00000000-0005-0000-0000-00004D0F0000}"/>
    <cellStyle name="Normal 36 2 2 2 2" xfId="4250" xr:uid="{00000000-0005-0000-0000-00004E0F0000}"/>
    <cellStyle name="Normal 36 2 2 3" xfId="1646" xr:uid="{00000000-0005-0000-0000-00004F0F0000}"/>
    <cellStyle name="Normal 36 2 2 3 2" xfId="4712" xr:uid="{00000000-0005-0000-0000-0000500F0000}"/>
    <cellStyle name="Normal 36 2 2 4" xfId="3795" xr:uid="{00000000-0005-0000-0000-0000510F0000}"/>
    <cellStyle name="Normal 36 2 2 5" xfId="3098" xr:uid="{00000000-0005-0000-0000-0000520F0000}"/>
    <cellStyle name="Normal 36 2 2 6" xfId="2399" xr:uid="{00000000-0005-0000-0000-0000530F0000}"/>
    <cellStyle name="Normal 36 2 3" xfId="944" xr:uid="{00000000-0005-0000-0000-0000540F0000}"/>
    <cellStyle name="Normal 36 2 3 2" xfId="1891" xr:uid="{00000000-0005-0000-0000-0000550F0000}"/>
    <cellStyle name="Normal 36 2 3 2 2" xfId="4953" xr:uid="{00000000-0005-0000-0000-0000560F0000}"/>
    <cellStyle name="Normal 36 2 3 3" xfId="4023" xr:uid="{00000000-0005-0000-0000-0000570F0000}"/>
    <cellStyle name="Normal 36 2 3 4" xfId="3330" xr:uid="{00000000-0005-0000-0000-0000580F0000}"/>
    <cellStyle name="Normal 36 2 3 5" xfId="2631" xr:uid="{00000000-0005-0000-0000-0000590F0000}"/>
    <cellStyle name="Normal 36 2 4" xfId="1402" xr:uid="{00000000-0005-0000-0000-00005A0F0000}"/>
    <cellStyle name="Normal 36 2 4 2" xfId="4478" xr:uid="{00000000-0005-0000-0000-00005B0F0000}"/>
    <cellStyle name="Normal 36 2 5" xfId="3565" xr:uid="{00000000-0005-0000-0000-00005C0F0000}"/>
    <cellStyle name="Normal 36 2 6" xfId="2864" xr:uid="{00000000-0005-0000-0000-00005D0F0000}"/>
    <cellStyle name="Normal 36 2 7" xfId="2166" xr:uid="{00000000-0005-0000-0000-00005E0F0000}"/>
    <cellStyle name="Normal 36 3" xfId="707" xr:uid="{00000000-0005-0000-0000-00005F0F0000}"/>
    <cellStyle name="Normal 36 3 2" xfId="1170" xr:uid="{00000000-0005-0000-0000-0000600F0000}"/>
    <cellStyle name="Normal 36 3 2 2" xfId="4249" xr:uid="{00000000-0005-0000-0000-0000610F0000}"/>
    <cellStyle name="Normal 36 3 3" xfId="1645" xr:uid="{00000000-0005-0000-0000-0000620F0000}"/>
    <cellStyle name="Normal 36 3 3 2" xfId="4711" xr:uid="{00000000-0005-0000-0000-0000630F0000}"/>
    <cellStyle name="Normal 36 3 4" xfId="3794" xr:uid="{00000000-0005-0000-0000-0000640F0000}"/>
    <cellStyle name="Normal 36 3 5" xfId="3097" xr:uid="{00000000-0005-0000-0000-0000650F0000}"/>
    <cellStyle name="Normal 36 3 6" xfId="2398" xr:uid="{00000000-0005-0000-0000-0000660F0000}"/>
    <cellStyle name="Normal 36 4" xfId="943" xr:uid="{00000000-0005-0000-0000-0000670F0000}"/>
    <cellStyle name="Normal 36 4 2" xfId="1890" xr:uid="{00000000-0005-0000-0000-0000680F0000}"/>
    <cellStyle name="Normal 36 4 2 2" xfId="4952" xr:uid="{00000000-0005-0000-0000-0000690F0000}"/>
    <cellStyle name="Normal 36 4 3" xfId="4022" xr:uid="{00000000-0005-0000-0000-00006A0F0000}"/>
    <cellStyle name="Normal 36 4 4" xfId="3329" xr:uid="{00000000-0005-0000-0000-00006B0F0000}"/>
    <cellStyle name="Normal 36 4 5" xfId="2630" xr:uid="{00000000-0005-0000-0000-00006C0F0000}"/>
    <cellStyle name="Normal 36 5" xfId="1401" xr:uid="{00000000-0005-0000-0000-00006D0F0000}"/>
    <cellStyle name="Normal 36 5 2" xfId="4477" xr:uid="{00000000-0005-0000-0000-00006E0F0000}"/>
    <cellStyle name="Normal 36 6" xfId="3564" xr:uid="{00000000-0005-0000-0000-00006F0F0000}"/>
    <cellStyle name="Normal 36 7" xfId="2863" xr:uid="{00000000-0005-0000-0000-0000700F0000}"/>
    <cellStyle name="Normal 36 8" xfId="2165" xr:uid="{00000000-0005-0000-0000-0000710F0000}"/>
    <cellStyle name="Normal 37" xfId="414" xr:uid="{00000000-0005-0000-0000-0000720F0000}"/>
    <cellStyle name="Normal 38" xfId="415" xr:uid="{00000000-0005-0000-0000-0000730F0000}"/>
    <cellStyle name="Normal 39" xfId="416" xr:uid="{00000000-0005-0000-0000-0000740F0000}"/>
    <cellStyle name="Normal 4" xfId="129" xr:uid="{00000000-0005-0000-0000-0000750F0000}"/>
    <cellStyle name="Normal 4 10" xfId="793" xr:uid="{00000000-0005-0000-0000-0000760F0000}"/>
    <cellStyle name="Normal 4 10 2" xfId="1497" xr:uid="{00000000-0005-0000-0000-0000770F0000}"/>
    <cellStyle name="Normal 4 10 2 2" xfId="4563" xr:uid="{00000000-0005-0000-0000-0000780F0000}"/>
    <cellStyle name="Normal 4 10 3" xfId="3874" xr:uid="{00000000-0005-0000-0000-0000790F0000}"/>
    <cellStyle name="Normal 4 10 4" xfId="2949" xr:uid="{00000000-0005-0000-0000-00007A0F0000}"/>
    <cellStyle name="Normal 4 10 5" xfId="2250" xr:uid="{00000000-0005-0000-0000-00007B0F0000}"/>
    <cellStyle name="Normal 4 11" xfId="1734" xr:uid="{00000000-0005-0000-0000-00007C0F0000}"/>
    <cellStyle name="Normal 4 11 2" xfId="4796" xr:uid="{00000000-0005-0000-0000-00007D0F0000}"/>
    <cellStyle name="Normal 4 11 3" xfId="3180" xr:uid="{00000000-0005-0000-0000-00007E0F0000}"/>
    <cellStyle name="Normal 4 11 4" xfId="2481" xr:uid="{00000000-0005-0000-0000-00007F0F0000}"/>
    <cellStyle name="Normal 4 12" xfId="1252" xr:uid="{00000000-0005-0000-0000-0000800F0000}"/>
    <cellStyle name="Normal 4 12 2" xfId="4328" xr:uid="{00000000-0005-0000-0000-0000810F0000}"/>
    <cellStyle name="Normal 4 13" xfId="3415" xr:uid="{00000000-0005-0000-0000-0000820F0000}"/>
    <cellStyle name="Normal 4 14" xfId="2714" xr:uid="{00000000-0005-0000-0000-0000830F0000}"/>
    <cellStyle name="Normal 4 15" xfId="2013" xr:uid="{00000000-0005-0000-0000-0000840F0000}"/>
    <cellStyle name="Normal 4 16" xfId="5341" xr:uid="{31D420CA-AC31-4216-AC7F-DB501318F47A}"/>
    <cellStyle name="Normal 4 2" xfId="130" xr:uid="{00000000-0005-0000-0000-0000850F0000}"/>
    <cellStyle name="Normal 4 2 10" xfId="5404" xr:uid="{596EFD52-FCB1-4AD4-80A7-0CCDB7443049}"/>
    <cellStyle name="Normal 4 2 2" xfId="417" xr:uid="{00000000-0005-0000-0000-0000860F0000}"/>
    <cellStyle name="Normal 4 2 2 2" xfId="418" xr:uid="{00000000-0005-0000-0000-0000870F0000}"/>
    <cellStyle name="Normal 4 2 2 2 2" xfId="710" xr:uid="{00000000-0005-0000-0000-0000880F0000}"/>
    <cellStyle name="Normal 4 2 2 2 2 2" xfId="1173" xr:uid="{00000000-0005-0000-0000-0000890F0000}"/>
    <cellStyle name="Normal 4 2 2 2 2 2 2" xfId="4252" xr:uid="{00000000-0005-0000-0000-00008A0F0000}"/>
    <cellStyle name="Normal 4 2 2 2 2 3" xfId="1648" xr:uid="{00000000-0005-0000-0000-00008B0F0000}"/>
    <cellStyle name="Normal 4 2 2 2 2 3 2" xfId="4714" xr:uid="{00000000-0005-0000-0000-00008C0F0000}"/>
    <cellStyle name="Normal 4 2 2 2 2 4" xfId="3797" xr:uid="{00000000-0005-0000-0000-00008D0F0000}"/>
    <cellStyle name="Normal 4 2 2 2 2 5" xfId="3100" xr:uid="{00000000-0005-0000-0000-00008E0F0000}"/>
    <cellStyle name="Normal 4 2 2 2 2 6" xfId="2401" xr:uid="{00000000-0005-0000-0000-00008F0F0000}"/>
    <cellStyle name="Normal 4 2 2 2 3" xfId="946" xr:uid="{00000000-0005-0000-0000-0000900F0000}"/>
    <cellStyle name="Normal 4 2 2 2 3 2" xfId="1893" xr:uid="{00000000-0005-0000-0000-0000910F0000}"/>
    <cellStyle name="Normal 4 2 2 2 3 2 2" xfId="4955" xr:uid="{00000000-0005-0000-0000-0000920F0000}"/>
    <cellStyle name="Normal 4 2 2 2 3 3" xfId="4025" xr:uid="{00000000-0005-0000-0000-0000930F0000}"/>
    <cellStyle name="Normal 4 2 2 2 3 4" xfId="3332" xr:uid="{00000000-0005-0000-0000-0000940F0000}"/>
    <cellStyle name="Normal 4 2 2 2 3 5" xfId="2633" xr:uid="{00000000-0005-0000-0000-0000950F0000}"/>
    <cellStyle name="Normal 4 2 2 2 4" xfId="1404" xr:uid="{00000000-0005-0000-0000-0000960F0000}"/>
    <cellStyle name="Normal 4 2 2 2 4 2" xfId="4480" xr:uid="{00000000-0005-0000-0000-0000970F0000}"/>
    <cellStyle name="Normal 4 2 2 2 5" xfId="3567" xr:uid="{00000000-0005-0000-0000-0000980F0000}"/>
    <cellStyle name="Normal 4 2 2 2 6" xfId="2866" xr:uid="{00000000-0005-0000-0000-0000990F0000}"/>
    <cellStyle name="Normal 4 2 2 2 7" xfId="2168" xr:uid="{00000000-0005-0000-0000-00009A0F0000}"/>
    <cellStyle name="Normal 4 2 2 3" xfId="709" xr:uid="{00000000-0005-0000-0000-00009B0F0000}"/>
    <cellStyle name="Normal 4 2 2 3 2" xfId="1172" xr:uid="{00000000-0005-0000-0000-00009C0F0000}"/>
    <cellStyle name="Normal 4 2 2 3 2 2" xfId="4251" xr:uid="{00000000-0005-0000-0000-00009D0F0000}"/>
    <cellStyle name="Normal 4 2 2 3 3" xfId="1647" xr:uid="{00000000-0005-0000-0000-00009E0F0000}"/>
    <cellStyle name="Normal 4 2 2 3 3 2" xfId="4713" xr:uid="{00000000-0005-0000-0000-00009F0F0000}"/>
    <cellStyle name="Normal 4 2 2 3 4" xfId="3796" xr:uid="{00000000-0005-0000-0000-0000A00F0000}"/>
    <cellStyle name="Normal 4 2 2 3 5" xfId="3099" xr:uid="{00000000-0005-0000-0000-0000A10F0000}"/>
    <cellStyle name="Normal 4 2 2 3 6" xfId="2400" xr:uid="{00000000-0005-0000-0000-0000A20F0000}"/>
    <cellStyle name="Normal 4 2 2 4" xfId="945" xr:uid="{00000000-0005-0000-0000-0000A30F0000}"/>
    <cellStyle name="Normal 4 2 2 4 2" xfId="1892" xr:uid="{00000000-0005-0000-0000-0000A40F0000}"/>
    <cellStyle name="Normal 4 2 2 4 2 2" xfId="4954" xr:uid="{00000000-0005-0000-0000-0000A50F0000}"/>
    <cellStyle name="Normal 4 2 2 4 3" xfId="4024" xr:uid="{00000000-0005-0000-0000-0000A60F0000}"/>
    <cellStyle name="Normal 4 2 2 4 4" xfId="3331" xr:uid="{00000000-0005-0000-0000-0000A70F0000}"/>
    <cellStyle name="Normal 4 2 2 4 5" xfId="2632" xr:uid="{00000000-0005-0000-0000-0000A80F0000}"/>
    <cellStyle name="Normal 4 2 2 5" xfId="1403" xr:uid="{00000000-0005-0000-0000-0000A90F0000}"/>
    <cellStyle name="Normal 4 2 2 5 2" xfId="4479" xr:uid="{00000000-0005-0000-0000-0000AA0F0000}"/>
    <cellStyle name="Normal 4 2 2 6" xfId="3566" xr:uid="{00000000-0005-0000-0000-0000AB0F0000}"/>
    <cellStyle name="Normal 4 2 2 7" xfId="2865" xr:uid="{00000000-0005-0000-0000-0000AC0F0000}"/>
    <cellStyle name="Normal 4 2 2 8" xfId="2167" xr:uid="{00000000-0005-0000-0000-0000AD0F0000}"/>
    <cellStyle name="Normal 4 2 3" xfId="419" xr:uid="{00000000-0005-0000-0000-0000AE0F0000}"/>
    <cellStyle name="Normal 4 2 3 2" xfId="711" xr:uid="{00000000-0005-0000-0000-0000AF0F0000}"/>
    <cellStyle name="Normal 4 2 3 2 2" xfId="1174" xr:uid="{00000000-0005-0000-0000-0000B00F0000}"/>
    <cellStyle name="Normal 4 2 3 2 2 2" xfId="4253" xr:uid="{00000000-0005-0000-0000-0000B10F0000}"/>
    <cellStyle name="Normal 4 2 3 2 3" xfId="1649" xr:uid="{00000000-0005-0000-0000-0000B20F0000}"/>
    <cellStyle name="Normal 4 2 3 2 3 2" xfId="4715" xr:uid="{00000000-0005-0000-0000-0000B30F0000}"/>
    <cellStyle name="Normal 4 2 3 2 4" xfId="3798" xr:uid="{00000000-0005-0000-0000-0000B40F0000}"/>
    <cellStyle name="Normal 4 2 3 2 5" xfId="3101" xr:uid="{00000000-0005-0000-0000-0000B50F0000}"/>
    <cellStyle name="Normal 4 2 3 2 6" xfId="2402" xr:uid="{00000000-0005-0000-0000-0000B60F0000}"/>
    <cellStyle name="Normal 4 2 3 3" xfId="947" xr:uid="{00000000-0005-0000-0000-0000B70F0000}"/>
    <cellStyle name="Normal 4 2 3 3 2" xfId="1894" xr:uid="{00000000-0005-0000-0000-0000B80F0000}"/>
    <cellStyle name="Normal 4 2 3 3 2 2" xfId="4956" xr:uid="{00000000-0005-0000-0000-0000B90F0000}"/>
    <cellStyle name="Normal 4 2 3 3 3" xfId="4026" xr:uid="{00000000-0005-0000-0000-0000BA0F0000}"/>
    <cellStyle name="Normal 4 2 3 3 4" xfId="3333" xr:uid="{00000000-0005-0000-0000-0000BB0F0000}"/>
    <cellStyle name="Normal 4 2 3 3 5" xfId="2634" xr:uid="{00000000-0005-0000-0000-0000BC0F0000}"/>
    <cellStyle name="Normal 4 2 3 4" xfId="1405" xr:uid="{00000000-0005-0000-0000-0000BD0F0000}"/>
    <cellStyle name="Normal 4 2 3 4 2" xfId="4481" xr:uid="{00000000-0005-0000-0000-0000BE0F0000}"/>
    <cellStyle name="Normal 4 2 3 5" xfId="3568" xr:uid="{00000000-0005-0000-0000-0000BF0F0000}"/>
    <cellStyle name="Normal 4 2 3 6" xfId="2867" xr:uid="{00000000-0005-0000-0000-0000C00F0000}"/>
    <cellStyle name="Normal 4 2 3 7" xfId="2169" xr:uid="{00000000-0005-0000-0000-0000C10F0000}"/>
    <cellStyle name="Normal 4 2 4" xfId="560" xr:uid="{00000000-0005-0000-0000-0000C20F0000}"/>
    <cellStyle name="Normal 4 2 4 2" xfId="1023" xr:uid="{00000000-0005-0000-0000-0000C30F0000}"/>
    <cellStyle name="Normal 4 2 4 2 2" xfId="4102" xr:uid="{00000000-0005-0000-0000-0000C40F0000}"/>
    <cellStyle name="Normal 4 2 4 3" xfId="1498" xr:uid="{00000000-0005-0000-0000-0000C50F0000}"/>
    <cellStyle name="Normal 4 2 4 3 2" xfId="4564" xr:uid="{00000000-0005-0000-0000-0000C60F0000}"/>
    <cellStyle name="Normal 4 2 4 4" xfId="3647" xr:uid="{00000000-0005-0000-0000-0000C70F0000}"/>
    <cellStyle name="Normal 4 2 4 5" xfId="2950" xr:uid="{00000000-0005-0000-0000-0000C80F0000}"/>
    <cellStyle name="Normal 4 2 4 6" xfId="2251" xr:uid="{00000000-0005-0000-0000-0000C90F0000}"/>
    <cellStyle name="Normal 4 2 5" xfId="794" xr:uid="{00000000-0005-0000-0000-0000CA0F0000}"/>
    <cellStyle name="Normal 4 2 5 2" xfId="1735" xr:uid="{00000000-0005-0000-0000-0000CB0F0000}"/>
    <cellStyle name="Normal 4 2 5 2 2" xfId="4797" xr:uid="{00000000-0005-0000-0000-0000CC0F0000}"/>
    <cellStyle name="Normal 4 2 5 3" xfId="3875" xr:uid="{00000000-0005-0000-0000-0000CD0F0000}"/>
    <cellStyle name="Normal 4 2 5 4" xfId="3181" xr:uid="{00000000-0005-0000-0000-0000CE0F0000}"/>
    <cellStyle name="Normal 4 2 5 5" xfId="2482" xr:uid="{00000000-0005-0000-0000-0000CF0F0000}"/>
    <cellStyle name="Normal 4 2 6" xfId="1253" xr:uid="{00000000-0005-0000-0000-0000D00F0000}"/>
    <cellStyle name="Normal 4 2 6 2" xfId="4329" xr:uid="{00000000-0005-0000-0000-0000D10F0000}"/>
    <cellStyle name="Normal 4 2 7" xfId="3416" xr:uid="{00000000-0005-0000-0000-0000D20F0000}"/>
    <cellStyle name="Normal 4 2 8" xfId="2715" xr:uid="{00000000-0005-0000-0000-0000D30F0000}"/>
    <cellStyle name="Normal 4 2 9" xfId="2014" xr:uid="{00000000-0005-0000-0000-0000D40F0000}"/>
    <cellStyle name="Normal 4 3" xfId="420" xr:uid="{00000000-0005-0000-0000-0000D50F0000}"/>
    <cellStyle name="Normal 4 3 10" xfId="5410" xr:uid="{232B5227-AABB-4B4A-BC65-0896CE719B4C}"/>
    <cellStyle name="Normal 4 3 2" xfId="421" xr:uid="{00000000-0005-0000-0000-0000D60F0000}"/>
    <cellStyle name="Normal 4 3 3" xfId="422" xr:uid="{00000000-0005-0000-0000-0000D70F0000}"/>
    <cellStyle name="Normal 4 3 3 2" xfId="713" xr:uid="{00000000-0005-0000-0000-0000D80F0000}"/>
    <cellStyle name="Normal 4 3 3 2 2" xfId="1176" xr:uid="{00000000-0005-0000-0000-0000D90F0000}"/>
    <cellStyle name="Normal 4 3 3 2 2 2" xfId="4255" xr:uid="{00000000-0005-0000-0000-0000DA0F0000}"/>
    <cellStyle name="Normal 4 3 3 2 3" xfId="1651" xr:uid="{00000000-0005-0000-0000-0000DB0F0000}"/>
    <cellStyle name="Normal 4 3 3 2 3 2" xfId="4717" xr:uid="{00000000-0005-0000-0000-0000DC0F0000}"/>
    <cellStyle name="Normal 4 3 3 2 4" xfId="3800" xr:uid="{00000000-0005-0000-0000-0000DD0F0000}"/>
    <cellStyle name="Normal 4 3 3 2 5" xfId="3103" xr:uid="{00000000-0005-0000-0000-0000DE0F0000}"/>
    <cellStyle name="Normal 4 3 3 2 6" xfId="2404" xr:uid="{00000000-0005-0000-0000-0000DF0F0000}"/>
    <cellStyle name="Normal 4 3 3 3" xfId="949" xr:uid="{00000000-0005-0000-0000-0000E00F0000}"/>
    <cellStyle name="Normal 4 3 3 3 2" xfId="1896" xr:uid="{00000000-0005-0000-0000-0000E10F0000}"/>
    <cellStyle name="Normal 4 3 3 3 2 2" xfId="4958" xr:uid="{00000000-0005-0000-0000-0000E20F0000}"/>
    <cellStyle name="Normal 4 3 3 3 3" xfId="4028" xr:uid="{00000000-0005-0000-0000-0000E30F0000}"/>
    <cellStyle name="Normal 4 3 3 3 4" xfId="3335" xr:uid="{00000000-0005-0000-0000-0000E40F0000}"/>
    <cellStyle name="Normal 4 3 3 3 5" xfId="2636" xr:uid="{00000000-0005-0000-0000-0000E50F0000}"/>
    <cellStyle name="Normal 4 3 3 4" xfId="1407" xr:uid="{00000000-0005-0000-0000-0000E60F0000}"/>
    <cellStyle name="Normal 4 3 3 4 2" xfId="4483" xr:uid="{00000000-0005-0000-0000-0000E70F0000}"/>
    <cellStyle name="Normal 4 3 3 5" xfId="3570" xr:uid="{00000000-0005-0000-0000-0000E80F0000}"/>
    <cellStyle name="Normal 4 3 3 6" xfId="2869" xr:uid="{00000000-0005-0000-0000-0000E90F0000}"/>
    <cellStyle name="Normal 4 3 3 7" xfId="2171" xr:uid="{00000000-0005-0000-0000-0000EA0F0000}"/>
    <cellStyle name="Normal 4 3 4" xfId="712" xr:uid="{00000000-0005-0000-0000-0000EB0F0000}"/>
    <cellStyle name="Normal 4 3 4 2" xfId="1175" xr:uid="{00000000-0005-0000-0000-0000EC0F0000}"/>
    <cellStyle name="Normal 4 3 4 2 2" xfId="4254" xr:uid="{00000000-0005-0000-0000-0000ED0F0000}"/>
    <cellStyle name="Normal 4 3 4 3" xfId="1650" xr:uid="{00000000-0005-0000-0000-0000EE0F0000}"/>
    <cellStyle name="Normal 4 3 4 3 2" xfId="4716" xr:uid="{00000000-0005-0000-0000-0000EF0F0000}"/>
    <cellStyle name="Normal 4 3 4 4" xfId="3799" xr:uid="{00000000-0005-0000-0000-0000F00F0000}"/>
    <cellStyle name="Normal 4 3 4 5" xfId="3102" xr:uid="{00000000-0005-0000-0000-0000F10F0000}"/>
    <cellStyle name="Normal 4 3 4 6" xfId="2403" xr:uid="{00000000-0005-0000-0000-0000F20F0000}"/>
    <cellStyle name="Normal 4 3 5" xfId="948" xr:uid="{00000000-0005-0000-0000-0000F30F0000}"/>
    <cellStyle name="Normal 4 3 5 2" xfId="1895" xr:uid="{00000000-0005-0000-0000-0000F40F0000}"/>
    <cellStyle name="Normal 4 3 5 2 2" xfId="4957" xr:uid="{00000000-0005-0000-0000-0000F50F0000}"/>
    <cellStyle name="Normal 4 3 5 3" xfId="4027" xr:uid="{00000000-0005-0000-0000-0000F60F0000}"/>
    <cellStyle name="Normal 4 3 5 4" xfId="3334" xr:uid="{00000000-0005-0000-0000-0000F70F0000}"/>
    <cellStyle name="Normal 4 3 5 5" xfId="2635" xr:uid="{00000000-0005-0000-0000-0000F80F0000}"/>
    <cellStyle name="Normal 4 3 6" xfId="1406" xr:uid="{00000000-0005-0000-0000-0000F90F0000}"/>
    <cellStyle name="Normal 4 3 6 2" xfId="4482" xr:uid="{00000000-0005-0000-0000-0000FA0F0000}"/>
    <cellStyle name="Normal 4 3 7" xfId="3569" xr:uid="{00000000-0005-0000-0000-0000FB0F0000}"/>
    <cellStyle name="Normal 4 3 8" xfId="2868" xr:uid="{00000000-0005-0000-0000-0000FC0F0000}"/>
    <cellStyle name="Normal 4 3 9" xfId="2170" xr:uid="{00000000-0005-0000-0000-0000FD0F0000}"/>
    <cellStyle name="Normal 4 4" xfId="423" xr:uid="{00000000-0005-0000-0000-0000FE0F0000}"/>
    <cellStyle name="Normal 4 4 2" xfId="424" xr:uid="{00000000-0005-0000-0000-0000FF0F0000}"/>
    <cellStyle name="Normal 4 4 2 2" xfId="715" xr:uid="{00000000-0005-0000-0000-000000100000}"/>
    <cellStyle name="Normal 4 4 2 2 2" xfId="1178" xr:uid="{00000000-0005-0000-0000-000001100000}"/>
    <cellStyle name="Normal 4 4 2 2 2 2" xfId="4257" xr:uid="{00000000-0005-0000-0000-000002100000}"/>
    <cellStyle name="Normal 4 4 2 2 3" xfId="1653" xr:uid="{00000000-0005-0000-0000-000003100000}"/>
    <cellStyle name="Normal 4 4 2 2 3 2" xfId="4719" xr:uid="{00000000-0005-0000-0000-000004100000}"/>
    <cellStyle name="Normal 4 4 2 2 4" xfId="3802" xr:uid="{00000000-0005-0000-0000-000005100000}"/>
    <cellStyle name="Normal 4 4 2 2 5" xfId="3105" xr:uid="{00000000-0005-0000-0000-000006100000}"/>
    <cellStyle name="Normal 4 4 2 2 6" xfId="2406" xr:uid="{00000000-0005-0000-0000-000007100000}"/>
    <cellStyle name="Normal 4 4 2 3" xfId="951" xr:uid="{00000000-0005-0000-0000-000008100000}"/>
    <cellStyle name="Normal 4 4 2 3 2" xfId="1898" xr:uid="{00000000-0005-0000-0000-000009100000}"/>
    <cellStyle name="Normal 4 4 2 3 2 2" xfId="4960" xr:uid="{00000000-0005-0000-0000-00000A100000}"/>
    <cellStyle name="Normal 4 4 2 3 3" xfId="4030" xr:uid="{00000000-0005-0000-0000-00000B100000}"/>
    <cellStyle name="Normal 4 4 2 3 4" xfId="3337" xr:uid="{00000000-0005-0000-0000-00000C100000}"/>
    <cellStyle name="Normal 4 4 2 3 5" xfId="2638" xr:uid="{00000000-0005-0000-0000-00000D100000}"/>
    <cellStyle name="Normal 4 4 2 4" xfId="1409" xr:uid="{00000000-0005-0000-0000-00000E100000}"/>
    <cellStyle name="Normal 4 4 2 4 2" xfId="4485" xr:uid="{00000000-0005-0000-0000-00000F100000}"/>
    <cellStyle name="Normal 4 4 2 5" xfId="3572" xr:uid="{00000000-0005-0000-0000-000010100000}"/>
    <cellStyle name="Normal 4 4 2 6" xfId="2871" xr:uid="{00000000-0005-0000-0000-000011100000}"/>
    <cellStyle name="Normal 4 4 2 7" xfId="2173" xr:uid="{00000000-0005-0000-0000-000012100000}"/>
    <cellStyle name="Normal 4 4 3" xfId="714" xr:uid="{00000000-0005-0000-0000-000013100000}"/>
    <cellStyle name="Normal 4 4 3 2" xfId="1177" xr:uid="{00000000-0005-0000-0000-000014100000}"/>
    <cellStyle name="Normal 4 4 3 2 2" xfId="4256" xr:uid="{00000000-0005-0000-0000-000015100000}"/>
    <cellStyle name="Normal 4 4 3 3" xfId="1652" xr:uid="{00000000-0005-0000-0000-000016100000}"/>
    <cellStyle name="Normal 4 4 3 3 2" xfId="4718" xr:uid="{00000000-0005-0000-0000-000017100000}"/>
    <cellStyle name="Normal 4 4 3 4" xfId="3801" xr:uid="{00000000-0005-0000-0000-000018100000}"/>
    <cellStyle name="Normal 4 4 3 5" xfId="3104" xr:uid="{00000000-0005-0000-0000-000019100000}"/>
    <cellStyle name="Normal 4 4 3 6" xfId="2405" xr:uid="{00000000-0005-0000-0000-00001A100000}"/>
    <cellStyle name="Normal 4 4 4" xfId="950" xr:uid="{00000000-0005-0000-0000-00001B100000}"/>
    <cellStyle name="Normal 4 4 4 2" xfId="1897" xr:uid="{00000000-0005-0000-0000-00001C100000}"/>
    <cellStyle name="Normal 4 4 4 2 2" xfId="4959" xr:uid="{00000000-0005-0000-0000-00001D100000}"/>
    <cellStyle name="Normal 4 4 4 3" xfId="4029" xr:uid="{00000000-0005-0000-0000-00001E100000}"/>
    <cellStyle name="Normal 4 4 4 4" xfId="3336" xr:uid="{00000000-0005-0000-0000-00001F100000}"/>
    <cellStyle name="Normal 4 4 4 5" xfId="2637" xr:uid="{00000000-0005-0000-0000-000020100000}"/>
    <cellStyle name="Normal 4 4 5" xfId="1408" xr:uid="{00000000-0005-0000-0000-000021100000}"/>
    <cellStyle name="Normal 4 4 5 2" xfId="4484" xr:uid="{00000000-0005-0000-0000-000022100000}"/>
    <cellStyle name="Normal 4 4 6" xfId="3571" xr:uid="{00000000-0005-0000-0000-000023100000}"/>
    <cellStyle name="Normal 4 4 7" xfId="2870" xr:uid="{00000000-0005-0000-0000-000024100000}"/>
    <cellStyle name="Normal 4 4 8" xfId="2172" xr:uid="{00000000-0005-0000-0000-000025100000}"/>
    <cellStyle name="Normal 4 4 9" xfId="5403" xr:uid="{8BF1C632-A5A7-4F20-B148-0810DBB5EC1B}"/>
    <cellStyle name="Normal 4 5" xfId="425" xr:uid="{00000000-0005-0000-0000-000026100000}"/>
    <cellStyle name="Normal 4 6" xfId="426" xr:uid="{00000000-0005-0000-0000-000027100000}"/>
    <cellStyle name="Normal 4 6 2" xfId="427" xr:uid="{00000000-0005-0000-0000-000028100000}"/>
    <cellStyle name="Normal 4 6 2 2" xfId="717" xr:uid="{00000000-0005-0000-0000-000029100000}"/>
    <cellStyle name="Normal 4 6 2 2 2" xfId="1180" xr:uid="{00000000-0005-0000-0000-00002A100000}"/>
    <cellStyle name="Normal 4 6 2 2 2 2" xfId="4259" xr:uid="{00000000-0005-0000-0000-00002B100000}"/>
    <cellStyle name="Normal 4 6 2 2 3" xfId="1655" xr:uid="{00000000-0005-0000-0000-00002C100000}"/>
    <cellStyle name="Normal 4 6 2 2 3 2" xfId="4721" xr:uid="{00000000-0005-0000-0000-00002D100000}"/>
    <cellStyle name="Normal 4 6 2 2 4" xfId="3804" xr:uid="{00000000-0005-0000-0000-00002E100000}"/>
    <cellStyle name="Normal 4 6 2 2 5" xfId="3107" xr:uid="{00000000-0005-0000-0000-00002F100000}"/>
    <cellStyle name="Normal 4 6 2 2 6" xfId="2408" xr:uid="{00000000-0005-0000-0000-000030100000}"/>
    <cellStyle name="Normal 4 6 2 3" xfId="953" xr:uid="{00000000-0005-0000-0000-000031100000}"/>
    <cellStyle name="Normal 4 6 2 3 2" xfId="1900" xr:uid="{00000000-0005-0000-0000-000032100000}"/>
    <cellStyle name="Normal 4 6 2 3 2 2" xfId="4962" xr:uid="{00000000-0005-0000-0000-000033100000}"/>
    <cellStyle name="Normal 4 6 2 3 3" xfId="4032" xr:uid="{00000000-0005-0000-0000-000034100000}"/>
    <cellStyle name="Normal 4 6 2 3 4" xfId="3339" xr:uid="{00000000-0005-0000-0000-000035100000}"/>
    <cellStyle name="Normal 4 6 2 3 5" xfId="2640" xr:uid="{00000000-0005-0000-0000-000036100000}"/>
    <cellStyle name="Normal 4 6 2 4" xfId="1411" xr:uid="{00000000-0005-0000-0000-000037100000}"/>
    <cellStyle name="Normal 4 6 2 4 2" xfId="4487" xr:uid="{00000000-0005-0000-0000-000038100000}"/>
    <cellStyle name="Normal 4 6 2 5" xfId="3574" xr:uid="{00000000-0005-0000-0000-000039100000}"/>
    <cellStyle name="Normal 4 6 2 6" xfId="2873" xr:uid="{00000000-0005-0000-0000-00003A100000}"/>
    <cellStyle name="Normal 4 6 2 7" xfId="2175" xr:uid="{00000000-0005-0000-0000-00003B100000}"/>
    <cellStyle name="Normal 4 6 3" xfId="716" xr:uid="{00000000-0005-0000-0000-00003C100000}"/>
    <cellStyle name="Normal 4 6 3 2" xfId="1179" xr:uid="{00000000-0005-0000-0000-00003D100000}"/>
    <cellStyle name="Normal 4 6 3 2 2" xfId="4258" xr:uid="{00000000-0005-0000-0000-00003E100000}"/>
    <cellStyle name="Normal 4 6 3 3" xfId="1654" xr:uid="{00000000-0005-0000-0000-00003F100000}"/>
    <cellStyle name="Normal 4 6 3 3 2" xfId="4720" xr:uid="{00000000-0005-0000-0000-000040100000}"/>
    <cellStyle name="Normal 4 6 3 4" xfId="3803" xr:uid="{00000000-0005-0000-0000-000041100000}"/>
    <cellStyle name="Normal 4 6 3 5" xfId="3106" xr:uid="{00000000-0005-0000-0000-000042100000}"/>
    <cellStyle name="Normal 4 6 3 6" xfId="2407" xr:uid="{00000000-0005-0000-0000-000043100000}"/>
    <cellStyle name="Normal 4 6 4" xfId="952" xr:uid="{00000000-0005-0000-0000-000044100000}"/>
    <cellStyle name="Normal 4 6 4 2" xfId="1899" xr:uid="{00000000-0005-0000-0000-000045100000}"/>
    <cellStyle name="Normal 4 6 4 2 2" xfId="4961" xr:uid="{00000000-0005-0000-0000-000046100000}"/>
    <cellStyle name="Normal 4 6 4 3" xfId="4031" xr:uid="{00000000-0005-0000-0000-000047100000}"/>
    <cellStyle name="Normal 4 6 4 4" xfId="3338" xr:uid="{00000000-0005-0000-0000-000048100000}"/>
    <cellStyle name="Normal 4 6 4 5" xfId="2639" xr:uid="{00000000-0005-0000-0000-000049100000}"/>
    <cellStyle name="Normal 4 6 5" xfId="1410" xr:uid="{00000000-0005-0000-0000-00004A100000}"/>
    <cellStyle name="Normal 4 6 5 2" xfId="4486" xr:uid="{00000000-0005-0000-0000-00004B100000}"/>
    <cellStyle name="Normal 4 6 6" xfId="3573" xr:uid="{00000000-0005-0000-0000-00004C100000}"/>
    <cellStyle name="Normal 4 6 7" xfId="2872" xr:uid="{00000000-0005-0000-0000-00004D100000}"/>
    <cellStyle name="Normal 4 6 8" xfId="2174" xr:uid="{00000000-0005-0000-0000-00004E100000}"/>
    <cellStyle name="Normal 4 7" xfId="428" xr:uid="{00000000-0005-0000-0000-00004F100000}"/>
    <cellStyle name="Normal 4 7 2" xfId="718" xr:uid="{00000000-0005-0000-0000-000050100000}"/>
    <cellStyle name="Normal 4 7 2 2" xfId="1181" xr:uid="{00000000-0005-0000-0000-000051100000}"/>
    <cellStyle name="Normal 4 7 2 2 2" xfId="4260" xr:uid="{00000000-0005-0000-0000-000052100000}"/>
    <cellStyle name="Normal 4 7 2 3" xfId="1656" xr:uid="{00000000-0005-0000-0000-000053100000}"/>
    <cellStyle name="Normal 4 7 2 3 2" xfId="4722" xr:uid="{00000000-0005-0000-0000-000054100000}"/>
    <cellStyle name="Normal 4 7 2 4" xfId="3805" xr:uid="{00000000-0005-0000-0000-000055100000}"/>
    <cellStyle name="Normal 4 7 2 5" xfId="3108" xr:uid="{00000000-0005-0000-0000-000056100000}"/>
    <cellStyle name="Normal 4 7 2 6" xfId="2409" xr:uid="{00000000-0005-0000-0000-000057100000}"/>
    <cellStyle name="Normal 4 7 3" xfId="954" xr:uid="{00000000-0005-0000-0000-000058100000}"/>
    <cellStyle name="Normal 4 7 3 2" xfId="1901" xr:uid="{00000000-0005-0000-0000-000059100000}"/>
    <cellStyle name="Normal 4 7 3 2 2" xfId="4963" xr:uid="{00000000-0005-0000-0000-00005A100000}"/>
    <cellStyle name="Normal 4 7 3 3" xfId="4033" xr:uid="{00000000-0005-0000-0000-00005B100000}"/>
    <cellStyle name="Normal 4 7 3 4" xfId="3340" xr:uid="{00000000-0005-0000-0000-00005C100000}"/>
    <cellStyle name="Normal 4 7 3 5" xfId="2641" xr:uid="{00000000-0005-0000-0000-00005D100000}"/>
    <cellStyle name="Normal 4 7 4" xfId="1412" xr:uid="{00000000-0005-0000-0000-00005E100000}"/>
    <cellStyle name="Normal 4 7 4 2" xfId="4488" xr:uid="{00000000-0005-0000-0000-00005F100000}"/>
    <cellStyle name="Normal 4 7 5" xfId="3575" xr:uid="{00000000-0005-0000-0000-000060100000}"/>
    <cellStyle name="Normal 4 7 6" xfId="2874" xr:uid="{00000000-0005-0000-0000-000061100000}"/>
    <cellStyle name="Normal 4 7 7" xfId="2176" xr:uid="{00000000-0005-0000-0000-000062100000}"/>
    <cellStyle name="Normal 4 8" xfId="429" xr:uid="{00000000-0005-0000-0000-000063100000}"/>
    <cellStyle name="Normal 4 8 2" xfId="719" xr:uid="{00000000-0005-0000-0000-000064100000}"/>
    <cellStyle name="Normal 4 8 2 2" xfId="1182" xr:uid="{00000000-0005-0000-0000-000065100000}"/>
    <cellStyle name="Normal 4 8 2 2 2" xfId="4261" xr:uid="{00000000-0005-0000-0000-000066100000}"/>
    <cellStyle name="Normal 4 8 2 3" xfId="1657" xr:uid="{00000000-0005-0000-0000-000067100000}"/>
    <cellStyle name="Normal 4 8 2 3 2" xfId="4723" xr:uid="{00000000-0005-0000-0000-000068100000}"/>
    <cellStyle name="Normal 4 8 2 4" xfId="3806" xr:uid="{00000000-0005-0000-0000-000069100000}"/>
    <cellStyle name="Normal 4 8 2 5" xfId="3109" xr:uid="{00000000-0005-0000-0000-00006A100000}"/>
    <cellStyle name="Normal 4 8 2 6" xfId="2410" xr:uid="{00000000-0005-0000-0000-00006B100000}"/>
    <cellStyle name="Normal 4 8 3" xfId="955" xr:uid="{00000000-0005-0000-0000-00006C100000}"/>
    <cellStyle name="Normal 4 8 3 2" xfId="1902" xr:uid="{00000000-0005-0000-0000-00006D100000}"/>
    <cellStyle name="Normal 4 8 3 2 2" xfId="4964" xr:uid="{00000000-0005-0000-0000-00006E100000}"/>
    <cellStyle name="Normal 4 8 3 3" xfId="4034" xr:uid="{00000000-0005-0000-0000-00006F100000}"/>
    <cellStyle name="Normal 4 8 3 4" xfId="3341" xr:uid="{00000000-0005-0000-0000-000070100000}"/>
    <cellStyle name="Normal 4 8 3 5" xfId="2642" xr:uid="{00000000-0005-0000-0000-000071100000}"/>
    <cellStyle name="Normal 4 8 4" xfId="1413" xr:uid="{00000000-0005-0000-0000-000072100000}"/>
    <cellStyle name="Normal 4 8 4 2" xfId="4489" xr:uid="{00000000-0005-0000-0000-000073100000}"/>
    <cellStyle name="Normal 4 8 5" xfId="3576" xr:uid="{00000000-0005-0000-0000-000074100000}"/>
    <cellStyle name="Normal 4 8 6" xfId="2875" xr:uid="{00000000-0005-0000-0000-000075100000}"/>
    <cellStyle name="Normal 4 8 7" xfId="2177" xr:uid="{00000000-0005-0000-0000-000076100000}"/>
    <cellStyle name="Normal 4 9" xfId="559" xr:uid="{00000000-0005-0000-0000-000077100000}"/>
    <cellStyle name="Normal 4 9 2" xfId="1022" xr:uid="{00000000-0005-0000-0000-000078100000}"/>
    <cellStyle name="Normal 4 9 2 2" xfId="4101" xr:uid="{00000000-0005-0000-0000-000079100000}"/>
    <cellStyle name="Normal 4 9 3" xfId="1451" xr:uid="{00000000-0005-0000-0000-00007A100000}"/>
    <cellStyle name="Normal 4 9 4" xfId="3646" xr:uid="{00000000-0005-0000-0000-00007B100000}"/>
    <cellStyle name="Normal 40" xfId="430" xr:uid="{00000000-0005-0000-0000-00007C100000}"/>
    <cellStyle name="Normal 41" xfId="431" xr:uid="{00000000-0005-0000-0000-00007D100000}"/>
    <cellStyle name="Normal 42" xfId="432" xr:uid="{00000000-0005-0000-0000-00007E100000}"/>
    <cellStyle name="Normal 43" xfId="433" xr:uid="{00000000-0005-0000-0000-00007F100000}"/>
    <cellStyle name="Normal 44" xfId="434" xr:uid="{00000000-0005-0000-0000-000080100000}"/>
    <cellStyle name="Normal 45" xfId="435" xr:uid="{00000000-0005-0000-0000-000081100000}"/>
    <cellStyle name="Normal 46" xfId="436" xr:uid="{00000000-0005-0000-0000-000082100000}"/>
    <cellStyle name="Normal 47" xfId="437" xr:uid="{00000000-0005-0000-0000-000083100000}"/>
    <cellStyle name="Normal 47 2" xfId="720" xr:uid="{00000000-0005-0000-0000-000084100000}"/>
    <cellStyle name="Normal 47 2 2" xfId="1183" xr:uid="{00000000-0005-0000-0000-000085100000}"/>
    <cellStyle name="Normal 47 2 2 2" xfId="4262" xr:uid="{00000000-0005-0000-0000-000086100000}"/>
    <cellStyle name="Normal 47 2 3" xfId="1658" xr:uid="{00000000-0005-0000-0000-000087100000}"/>
    <cellStyle name="Normal 47 2 3 2" xfId="4724" xr:uid="{00000000-0005-0000-0000-000088100000}"/>
    <cellStyle name="Normal 47 2 4" xfId="3807" xr:uid="{00000000-0005-0000-0000-000089100000}"/>
    <cellStyle name="Normal 47 2 5" xfId="3110" xr:uid="{00000000-0005-0000-0000-00008A100000}"/>
    <cellStyle name="Normal 47 2 6" xfId="2411" xr:uid="{00000000-0005-0000-0000-00008B100000}"/>
    <cellStyle name="Normal 47 3" xfId="956" xr:uid="{00000000-0005-0000-0000-00008C100000}"/>
    <cellStyle name="Normal 47 3 2" xfId="1904" xr:uid="{00000000-0005-0000-0000-00008D100000}"/>
    <cellStyle name="Normal 47 3 2 2" xfId="4966" xr:uid="{00000000-0005-0000-0000-00008E100000}"/>
    <cellStyle name="Normal 47 3 3" xfId="4035" xr:uid="{00000000-0005-0000-0000-00008F100000}"/>
    <cellStyle name="Normal 47 3 4" xfId="3342" xr:uid="{00000000-0005-0000-0000-000090100000}"/>
    <cellStyle name="Normal 47 3 5" xfId="2643" xr:uid="{00000000-0005-0000-0000-000091100000}"/>
    <cellStyle name="Normal 47 4" xfId="1414" xr:uid="{00000000-0005-0000-0000-000092100000}"/>
    <cellStyle name="Normal 47 4 2" xfId="4490" xr:uid="{00000000-0005-0000-0000-000093100000}"/>
    <cellStyle name="Normal 47 5" xfId="3577" xr:uid="{00000000-0005-0000-0000-000094100000}"/>
    <cellStyle name="Normal 47 6" xfId="2876" xr:uid="{00000000-0005-0000-0000-000095100000}"/>
    <cellStyle name="Normal 47 7" xfId="2178" xr:uid="{00000000-0005-0000-0000-000096100000}"/>
    <cellStyle name="Normal 48" xfId="438" xr:uid="{00000000-0005-0000-0000-000097100000}"/>
    <cellStyle name="Normal 48 2" xfId="721" xr:uid="{00000000-0005-0000-0000-000098100000}"/>
    <cellStyle name="Normal 48 2 2" xfId="1184" xr:uid="{00000000-0005-0000-0000-000099100000}"/>
    <cellStyle name="Normal 48 2 2 2" xfId="4263" xr:uid="{00000000-0005-0000-0000-00009A100000}"/>
    <cellStyle name="Normal 48 2 3" xfId="1659" xr:uid="{00000000-0005-0000-0000-00009B100000}"/>
    <cellStyle name="Normal 48 2 3 2" xfId="4725" xr:uid="{00000000-0005-0000-0000-00009C100000}"/>
    <cellStyle name="Normal 48 2 4" xfId="3808" xr:uid="{00000000-0005-0000-0000-00009D100000}"/>
    <cellStyle name="Normal 48 2 5" xfId="3111" xr:uid="{00000000-0005-0000-0000-00009E100000}"/>
    <cellStyle name="Normal 48 2 6" xfId="2412" xr:uid="{00000000-0005-0000-0000-00009F100000}"/>
    <cellStyle name="Normal 48 3" xfId="957" xr:uid="{00000000-0005-0000-0000-0000A0100000}"/>
    <cellStyle name="Normal 48 3 2" xfId="1905" xr:uid="{00000000-0005-0000-0000-0000A1100000}"/>
    <cellStyle name="Normal 48 3 2 2" xfId="4967" xr:uid="{00000000-0005-0000-0000-0000A2100000}"/>
    <cellStyle name="Normal 48 3 3" xfId="4036" xr:uid="{00000000-0005-0000-0000-0000A3100000}"/>
    <cellStyle name="Normal 48 3 4" xfId="3343" xr:uid="{00000000-0005-0000-0000-0000A4100000}"/>
    <cellStyle name="Normal 48 3 5" xfId="2644" xr:uid="{00000000-0005-0000-0000-0000A5100000}"/>
    <cellStyle name="Normal 48 4" xfId="1415" xr:uid="{00000000-0005-0000-0000-0000A6100000}"/>
    <cellStyle name="Normal 48 4 2" xfId="4491" xr:uid="{00000000-0005-0000-0000-0000A7100000}"/>
    <cellStyle name="Normal 48 5" xfId="3578" xr:uid="{00000000-0005-0000-0000-0000A8100000}"/>
    <cellStyle name="Normal 48 6" xfId="2877" xr:uid="{00000000-0005-0000-0000-0000A9100000}"/>
    <cellStyle name="Normal 48 7" xfId="2179" xr:uid="{00000000-0005-0000-0000-0000AA100000}"/>
    <cellStyle name="Normal 49" xfId="439" xr:uid="{00000000-0005-0000-0000-0000AB100000}"/>
    <cellStyle name="Normal 49 2" xfId="722" xr:uid="{00000000-0005-0000-0000-0000AC100000}"/>
    <cellStyle name="Normal 49 2 2" xfId="1185" xr:uid="{00000000-0005-0000-0000-0000AD100000}"/>
    <cellStyle name="Normal 49 2 2 2" xfId="4264" xr:uid="{00000000-0005-0000-0000-0000AE100000}"/>
    <cellStyle name="Normal 49 2 3" xfId="1660" xr:uid="{00000000-0005-0000-0000-0000AF100000}"/>
    <cellStyle name="Normal 49 2 3 2" xfId="4726" xr:uid="{00000000-0005-0000-0000-0000B0100000}"/>
    <cellStyle name="Normal 49 2 4" xfId="3809" xr:uid="{00000000-0005-0000-0000-0000B1100000}"/>
    <cellStyle name="Normal 49 2 5" xfId="3112" xr:uid="{00000000-0005-0000-0000-0000B2100000}"/>
    <cellStyle name="Normal 49 2 6" xfId="2413" xr:uid="{00000000-0005-0000-0000-0000B3100000}"/>
    <cellStyle name="Normal 49 3" xfId="958" xr:uid="{00000000-0005-0000-0000-0000B4100000}"/>
    <cellStyle name="Normal 49 3 2" xfId="1906" xr:uid="{00000000-0005-0000-0000-0000B5100000}"/>
    <cellStyle name="Normal 49 3 2 2" xfId="4968" xr:uid="{00000000-0005-0000-0000-0000B6100000}"/>
    <cellStyle name="Normal 49 3 3" xfId="4037" xr:uid="{00000000-0005-0000-0000-0000B7100000}"/>
    <cellStyle name="Normal 49 3 4" xfId="3344" xr:uid="{00000000-0005-0000-0000-0000B8100000}"/>
    <cellStyle name="Normal 49 3 5" xfId="2645" xr:uid="{00000000-0005-0000-0000-0000B9100000}"/>
    <cellStyle name="Normal 49 4" xfId="1416" xr:uid="{00000000-0005-0000-0000-0000BA100000}"/>
    <cellStyle name="Normal 49 4 2" xfId="4492" xr:uid="{00000000-0005-0000-0000-0000BB100000}"/>
    <cellStyle name="Normal 49 5" xfId="3579" xr:uid="{00000000-0005-0000-0000-0000BC100000}"/>
    <cellStyle name="Normal 49 6" xfId="2878" xr:uid="{00000000-0005-0000-0000-0000BD100000}"/>
    <cellStyle name="Normal 49 7" xfId="2180" xr:uid="{00000000-0005-0000-0000-0000BE100000}"/>
    <cellStyle name="Normal 5" xfId="131" xr:uid="{00000000-0005-0000-0000-0000BF100000}"/>
    <cellStyle name="Normal 5 2" xfId="440" xr:uid="{00000000-0005-0000-0000-0000C0100000}"/>
    <cellStyle name="Normal 5 2 2" xfId="5411" xr:uid="{C75D0397-A6CF-4353-A663-8396EADD126E}"/>
    <cellStyle name="Normal 5 3" xfId="441" xr:uid="{00000000-0005-0000-0000-0000C1100000}"/>
    <cellStyle name="Normal 5 3 2" xfId="5402" xr:uid="{739C8A5C-1A4C-4A60-9F68-BDD73A06321F}"/>
    <cellStyle name="Normal 5 4" xfId="442" xr:uid="{00000000-0005-0000-0000-0000C2100000}"/>
    <cellStyle name="Normal 50" xfId="156" xr:uid="{00000000-0005-0000-0000-0000C3100000}"/>
    <cellStyle name="Normal 50 2" xfId="566" xr:uid="{00000000-0005-0000-0000-0000C4100000}"/>
    <cellStyle name="Normal 50 2 2" xfId="1029" xr:uid="{00000000-0005-0000-0000-0000C5100000}"/>
    <cellStyle name="Normal 50 2 2 2" xfId="4108" xr:uid="{00000000-0005-0000-0000-0000C6100000}"/>
    <cellStyle name="Normal 50 2 3" xfId="1504" xr:uid="{00000000-0005-0000-0000-0000C7100000}"/>
    <cellStyle name="Normal 50 2 3 2" xfId="4570" xr:uid="{00000000-0005-0000-0000-0000C8100000}"/>
    <cellStyle name="Normal 50 2 4" xfId="3653" xr:uid="{00000000-0005-0000-0000-0000C9100000}"/>
    <cellStyle name="Normal 50 2 5" xfId="2956" xr:uid="{00000000-0005-0000-0000-0000CA100000}"/>
    <cellStyle name="Normal 50 2 6" xfId="2257" xr:uid="{00000000-0005-0000-0000-0000CB100000}"/>
    <cellStyle name="Normal 50 3" xfId="801" xr:uid="{00000000-0005-0000-0000-0000CC100000}"/>
    <cellStyle name="Normal 50 3 2" xfId="1742" xr:uid="{00000000-0005-0000-0000-0000CD100000}"/>
    <cellStyle name="Normal 50 3 2 2" xfId="4804" xr:uid="{00000000-0005-0000-0000-0000CE100000}"/>
    <cellStyle name="Normal 50 3 3" xfId="3881" xr:uid="{00000000-0005-0000-0000-0000CF100000}"/>
    <cellStyle name="Normal 50 3 4" xfId="3188" xr:uid="{00000000-0005-0000-0000-0000D0100000}"/>
    <cellStyle name="Normal 50 3 5" xfId="2488" xr:uid="{00000000-0005-0000-0000-0000D1100000}"/>
    <cellStyle name="Normal 50 4" xfId="1260" xr:uid="{00000000-0005-0000-0000-0000D2100000}"/>
    <cellStyle name="Normal 50 4 2" xfId="4336" xr:uid="{00000000-0005-0000-0000-0000D3100000}"/>
    <cellStyle name="Normal 50 5" xfId="3423" xr:uid="{00000000-0005-0000-0000-0000D4100000}"/>
    <cellStyle name="Normal 50 6" xfId="2722" xr:uid="{00000000-0005-0000-0000-0000D5100000}"/>
    <cellStyle name="Normal 50 7" xfId="2021" xr:uid="{00000000-0005-0000-0000-0000D6100000}"/>
    <cellStyle name="Normal 51" xfId="523" xr:uid="{00000000-0005-0000-0000-0000D7100000}"/>
    <cellStyle name="Normal 51 2" xfId="750" xr:uid="{00000000-0005-0000-0000-0000D8100000}"/>
    <cellStyle name="Normal 51 2 2" xfId="1213" xr:uid="{00000000-0005-0000-0000-0000D9100000}"/>
    <cellStyle name="Normal 51 2 2 2" xfId="4292" xr:uid="{00000000-0005-0000-0000-0000DA100000}"/>
    <cellStyle name="Normal 51 2 3" xfId="1691" xr:uid="{00000000-0005-0000-0000-0000DB100000}"/>
    <cellStyle name="Normal 51 2 3 2" xfId="4754" xr:uid="{00000000-0005-0000-0000-0000DC100000}"/>
    <cellStyle name="Normal 51 2 4" xfId="3837" xr:uid="{00000000-0005-0000-0000-0000DD100000}"/>
    <cellStyle name="Normal 51 2 5" xfId="3140" xr:uid="{00000000-0005-0000-0000-0000DE100000}"/>
    <cellStyle name="Normal 51 2 6" xfId="2441" xr:uid="{00000000-0005-0000-0000-0000DF100000}"/>
    <cellStyle name="Normal 51 3" xfId="986" xr:uid="{00000000-0005-0000-0000-0000E0100000}"/>
    <cellStyle name="Normal 51 3 2" xfId="1937" xr:uid="{00000000-0005-0000-0000-0000E1100000}"/>
    <cellStyle name="Normal 51 3 2 2" xfId="4999" xr:uid="{00000000-0005-0000-0000-0000E2100000}"/>
    <cellStyle name="Normal 51 3 3" xfId="4065" xr:uid="{00000000-0005-0000-0000-0000E3100000}"/>
    <cellStyle name="Normal 51 3 4" xfId="3372" xr:uid="{00000000-0005-0000-0000-0000E4100000}"/>
    <cellStyle name="Normal 51 3 5" xfId="2673" xr:uid="{00000000-0005-0000-0000-0000E5100000}"/>
    <cellStyle name="Normal 51 4" xfId="1447" xr:uid="{00000000-0005-0000-0000-0000E6100000}"/>
    <cellStyle name="Normal 51 4 2" xfId="4523" xr:uid="{00000000-0005-0000-0000-0000E7100000}"/>
    <cellStyle name="Normal 51 5" xfId="3610" xr:uid="{00000000-0005-0000-0000-0000E8100000}"/>
    <cellStyle name="Normal 51 6" xfId="2909" xr:uid="{00000000-0005-0000-0000-0000E9100000}"/>
    <cellStyle name="Normal 51 7" xfId="2209" xr:uid="{00000000-0005-0000-0000-0000EA100000}"/>
    <cellStyle name="Normal 52" xfId="752" xr:uid="{00000000-0005-0000-0000-0000EB100000}"/>
    <cellStyle name="Normal 529" xfId="443" xr:uid="{00000000-0005-0000-0000-0000EC100000}"/>
    <cellStyle name="Normal 53" xfId="751" xr:uid="{00000000-0005-0000-0000-0000ED100000}"/>
    <cellStyle name="Normal 54" xfId="754" xr:uid="{00000000-0005-0000-0000-0000EE100000}"/>
    <cellStyle name="Normal 55" xfId="755" xr:uid="{00000000-0005-0000-0000-0000EF100000}"/>
    <cellStyle name="Normal 56" xfId="800" xr:uid="{00000000-0005-0000-0000-0000F0100000}"/>
    <cellStyle name="Normal 56 2" xfId="5379" xr:uid="{36D5509F-C5B5-40E7-8BDD-4CF75EFC9874}"/>
    <cellStyle name="Normal 57" xfId="785" xr:uid="{00000000-0005-0000-0000-0000F1100000}"/>
    <cellStyle name="Normal 58" xfId="1679" xr:uid="{00000000-0005-0000-0000-0000F2100000}"/>
    <cellStyle name="Normal 59" xfId="1677" xr:uid="{00000000-0005-0000-0000-0000F3100000}"/>
    <cellStyle name="Normal 6" xfId="4" xr:uid="{00000000-0005-0000-0000-0000F4100000}"/>
    <cellStyle name="Normal 6 2" xfId="132" xr:uid="{00000000-0005-0000-0000-0000F5100000}"/>
    <cellStyle name="Normal 6 2 2" xfId="444" xr:uid="{00000000-0005-0000-0000-0000F6100000}"/>
    <cellStyle name="Normal 6 2 3" xfId="5396" xr:uid="{398F2E34-5E9C-4A78-838B-1BCB3FCB6A45}"/>
    <cellStyle name="Normal 6 3" xfId="133" xr:uid="{00000000-0005-0000-0000-0000F7100000}"/>
    <cellStyle name="Normal 6 3 2" xfId="5405" xr:uid="{F467492D-8655-420F-80BD-FB982FD1F7C8}"/>
    <cellStyle name="Normal 6 4" xfId="1461" xr:uid="{00000000-0005-0000-0000-0000F8100000}"/>
    <cellStyle name="Normal 6 4 2" xfId="5397" xr:uid="{E5E58AAF-D12E-4032-B6F7-B0B3151EACFC}"/>
    <cellStyle name="Normal 6 5" xfId="5348" xr:uid="{0A6F1C3A-2E2B-476C-B8DA-BE73B4172E02}"/>
    <cellStyle name="Normal 60" xfId="1690" xr:uid="{00000000-0005-0000-0000-0000F9100000}"/>
    <cellStyle name="Normal 61" xfId="1696" xr:uid="{00000000-0005-0000-0000-0000FA100000}"/>
    <cellStyle name="Normal 62" xfId="1215" xr:uid="{00000000-0005-0000-0000-0000FB100000}"/>
    <cellStyle name="Normal 63" xfId="1216" xr:uid="{00000000-0005-0000-0000-0000FC100000}"/>
    <cellStyle name="Normal 64" xfId="1952" xr:uid="{00000000-0005-0000-0000-0000FD100000}"/>
    <cellStyle name="Normal 65" xfId="1958" xr:uid="{00000000-0005-0000-0000-0000FE100000}"/>
    <cellStyle name="Normal 65 2" xfId="5019" xr:uid="{00000000-0005-0000-0000-0000FF100000}"/>
    <cellStyle name="Normal 65 3" xfId="5377" xr:uid="{749A2C0C-CFE2-47A9-9D5C-3315E3F25AD6}"/>
    <cellStyle name="Normal 66" xfId="1960" xr:uid="{00000000-0005-0000-0000-000000110000}"/>
    <cellStyle name="Normal 66 2" xfId="5023" xr:uid="{00000000-0005-0000-0000-000001110000}"/>
    <cellStyle name="Normal 66 3" xfId="5376" xr:uid="{82390D01-F364-493F-B52C-9D0AED4097BB}"/>
    <cellStyle name="Normal 67" xfId="1962" xr:uid="{00000000-0005-0000-0000-000002110000}"/>
    <cellStyle name="Normal 67 2" xfId="5029" xr:uid="{00000000-0005-0000-0000-000003110000}"/>
    <cellStyle name="Normal 68" xfId="1971" xr:uid="{00000000-0005-0000-0000-000004110000}"/>
    <cellStyle name="Normal 68 2" xfId="5031" xr:uid="{00000000-0005-0000-0000-000005110000}"/>
    <cellStyle name="Normal 68 3" xfId="5386" xr:uid="{9D8DD2C3-5867-4CEC-AF5D-A9D82D6B63C2}"/>
    <cellStyle name="Normal 69" xfId="5034" xr:uid="{00000000-0005-0000-0000-000006110000}"/>
    <cellStyle name="Normal 69 2" xfId="5371" xr:uid="{4BFD4908-E286-4F99-8534-903A109FDE46}"/>
    <cellStyle name="Normal 69 3" xfId="5381" xr:uid="{01660284-1455-47EF-A5CB-92DD5ACE5CA6}"/>
    <cellStyle name="Normal 7" xfId="134" xr:uid="{00000000-0005-0000-0000-000007110000}"/>
    <cellStyle name="Normal 7 11" xfId="445" xr:uid="{00000000-0005-0000-0000-000008110000}"/>
    <cellStyle name="Normal 7 2" xfId="446" xr:uid="{00000000-0005-0000-0000-000009110000}"/>
    <cellStyle name="Normal 7 2 2" xfId="447" xr:uid="{00000000-0005-0000-0000-00000A110000}"/>
    <cellStyle name="Normal 7 2 2 2" xfId="724" xr:uid="{00000000-0005-0000-0000-00000B110000}"/>
    <cellStyle name="Normal 7 2 2 2 2" xfId="1187" xr:uid="{00000000-0005-0000-0000-00000C110000}"/>
    <cellStyle name="Normal 7 2 2 2 2 2" xfId="4266" xr:uid="{00000000-0005-0000-0000-00000D110000}"/>
    <cellStyle name="Normal 7 2 2 2 3" xfId="1662" xr:uid="{00000000-0005-0000-0000-00000E110000}"/>
    <cellStyle name="Normal 7 2 2 2 3 2" xfId="4728" xr:uid="{00000000-0005-0000-0000-00000F110000}"/>
    <cellStyle name="Normal 7 2 2 2 4" xfId="3811" xr:uid="{00000000-0005-0000-0000-000010110000}"/>
    <cellStyle name="Normal 7 2 2 2 5" xfId="3114" xr:uid="{00000000-0005-0000-0000-000011110000}"/>
    <cellStyle name="Normal 7 2 2 2 6" xfId="2415" xr:uid="{00000000-0005-0000-0000-000012110000}"/>
    <cellStyle name="Normal 7 2 2 3" xfId="960" xr:uid="{00000000-0005-0000-0000-000013110000}"/>
    <cellStyle name="Normal 7 2 2 3 2" xfId="1908" xr:uid="{00000000-0005-0000-0000-000014110000}"/>
    <cellStyle name="Normal 7 2 2 3 2 2" xfId="4970" xr:uid="{00000000-0005-0000-0000-000015110000}"/>
    <cellStyle name="Normal 7 2 2 3 3" xfId="4039" xr:uid="{00000000-0005-0000-0000-000016110000}"/>
    <cellStyle name="Normal 7 2 2 3 4" xfId="3346" xr:uid="{00000000-0005-0000-0000-000017110000}"/>
    <cellStyle name="Normal 7 2 2 3 5" xfId="2647" xr:uid="{00000000-0005-0000-0000-000018110000}"/>
    <cellStyle name="Normal 7 2 2 4" xfId="1418" xr:uid="{00000000-0005-0000-0000-000019110000}"/>
    <cellStyle name="Normal 7 2 2 4 2" xfId="4494" xr:uid="{00000000-0005-0000-0000-00001A110000}"/>
    <cellStyle name="Normal 7 2 2 5" xfId="3581" xr:uid="{00000000-0005-0000-0000-00001B110000}"/>
    <cellStyle name="Normal 7 2 2 6" xfId="2880" xr:uid="{00000000-0005-0000-0000-00001C110000}"/>
    <cellStyle name="Normal 7 2 2 7" xfId="2182" xr:uid="{00000000-0005-0000-0000-00001D110000}"/>
    <cellStyle name="Normal 7 2 3" xfId="723" xr:uid="{00000000-0005-0000-0000-00001E110000}"/>
    <cellStyle name="Normal 7 2 3 2" xfId="1186" xr:uid="{00000000-0005-0000-0000-00001F110000}"/>
    <cellStyle name="Normal 7 2 3 2 2" xfId="4265" xr:uid="{00000000-0005-0000-0000-000020110000}"/>
    <cellStyle name="Normal 7 2 3 3" xfId="1661" xr:uid="{00000000-0005-0000-0000-000021110000}"/>
    <cellStyle name="Normal 7 2 3 3 2" xfId="4727" xr:uid="{00000000-0005-0000-0000-000022110000}"/>
    <cellStyle name="Normal 7 2 3 4" xfId="3810" xr:uid="{00000000-0005-0000-0000-000023110000}"/>
    <cellStyle name="Normal 7 2 3 5" xfId="3113" xr:uid="{00000000-0005-0000-0000-000024110000}"/>
    <cellStyle name="Normal 7 2 3 6" xfId="2414" xr:uid="{00000000-0005-0000-0000-000025110000}"/>
    <cellStyle name="Normal 7 2 4" xfId="959" xr:uid="{00000000-0005-0000-0000-000026110000}"/>
    <cellStyle name="Normal 7 2 4 2" xfId="1907" xr:uid="{00000000-0005-0000-0000-000027110000}"/>
    <cellStyle name="Normal 7 2 4 2 2" xfId="4969" xr:uid="{00000000-0005-0000-0000-000028110000}"/>
    <cellStyle name="Normal 7 2 4 3" xfId="4038" xr:uid="{00000000-0005-0000-0000-000029110000}"/>
    <cellStyle name="Normal 7 2 4 4" xfId="3345" xr:uid="{00000000-0005-0000-0000-00002A110000}"/>
    <cellStyle name="Normal 7 2 4 5" xfId="2646" xr:uid="{00000000-0005-0000-0000-00002B110000}"/>
    <cellStyle name="Normal 7 2 5" xfId="1417" xr:uid="{00000000-0005-0000-0000-00002C110000}"/>
    <cellStyle name="Normal 7 2 5 2" xfId="4493" xr:uid="{00000000-0005-0000-0000-00002D110000}"/>
    <cellStyle name="Normal 7 2 6" xfId="3580" xr:uid="{00000000-0005-0000-0000-00002E110000}"/>
    <cellStyle name="Normal 7 2 7" xfId="2879" xr:uid="{00000000-0005-0000-0000-00002F110000}"/>
    <cellStyle name="Normal 7 2 8" xfId="2181" xr:uid="{00000000-0005-0000-0000-000030110000}"/>
    <cellStyle name="Normal 7 2 9" xfId="5391" xr:uid="{408DA74F-B336-42AB-A7CA-5835E9977CA6}"/>
    <cellStyle name="Normal 7 3" xfId="448" xr:uid="{00000000-0005-0000-0000-000031110000}"/>
    <cellStyle name="Normal 7 3 2" xfId="5406" xr:uid="{E3620CC3-2B5A-43FF-B31E-C9CD1BFD08C9}"/>
    <cellStyle name="Normal 70" xfId="5229" xr:uid="{16128E32-3764-4E10-9242-1802C2C5C8B3}"/>
    <cellStyle name="Normal 70 2" xfId="5367" xr:uid="{45E5C2CB-2AEE-4156-AB82-E2881F052B29}"/>
    <cellStyle name="Normal 70 3" xfId="5382" xr:uid="{6199AE61-F92F-4FEC-ACD7-FC334D1D21A3}"/>
    <cellStyle name="Normal 71" xfId="5233" xr:uid="{3B3723B9-C95D-4FEA-A345-205060709435}"/>
    <cellStyle name="Normal 71 2" xfId="5374" xr:uid="{B0F56F84-7F6B-47F3-B224-987DC3A312FF}"/>
    <cellStyle name="Normal 72" xfId="5378" xr:uid="{7503CF6D-06FB-4F12-BBF1-181848ECDF45}"/>
    <cellStyle name="Normal 73" xfId="5259" xr:uid="{00000000-0005-0000-0000-0000ED140000}"/>
    <cellStyle name="Normal 76" xfId="5373" xr:uid="{280D84C6-1621-49EC-88FB-C02CDC69B45B}"/>
    <cellStyle name="Normal 77" xfId="5380" xr:uid="{42CB3A2D-6396-4223-8832-19B409B370A0}"/>
    <cellStyle name="Normal 77 2" xfId="5389" xr:uid="{59BB6D1E-473D-47CA-A38F-938824FE6705}"/>
    <cellStyle name="Normal 78" xfId="5383" xr:uid="{0E282D4B-E5A0-4CD4-AAFA-537B8B92563D}"/>
    <cellStyle name="Normal 79" xfId="5384" xr:uid="{96149F7F-C2A1-44C4-80CE-5F980CFD18D1}"/>
    <cellStyle name="Normal 8" xfId="135" xr:uid="{00000000-0005-0000-0000-000032110000}"/>
    <cellStyle name="Normal 8 2" xfId="449" xr:uid="{00000000-0005-0000-0000-000033110000}"/>
    <cellStyle name="Normal 8 3" xfId="450" xr:uid="{00000000-0005-0000-0000-000034110000}"/>
    <cellStyle name="Normal 8 4" xfId="5407" xr:uid="{7B6E4879-C031-471E-9841-26E18096BAA0}"/>
    <cellStyle name="Normal 80" xfId="5388" xr:uid="{570A9650-60BF-403E-AC2D-4031B0B06DAD}"/>
    <cellStyle name="Normal 81" xfId="5385" xr:uid="{C33B449A-9338-4D9A-BE63-05A7FDB6C2A1}"/>
    <cellStyle name="Normal 82" xfId="5387" xr:uid="{BD1B693D-1683-48EF-90AE-60C368298574}"/>
    <cellStyle name="Normal 9" xfId="136" xr:uid="{00000000-0005-0000-0000-000035110000}"/>
    <cellStyle name="Normal 9 10" xfId="2716" xr:uid="{00000000-0005-0000-0000-000036110000}"/>
    <cellStyle name="Normal 9 11" xfId="5024" xr:uid="{00000000-0005-0000-0000-000037110000}"/>
    <cellStyle name="Normal 9 12" xfId="2015" xr:uid="{00000000-0005-0000-0000-000038110000}"/>
    <cellStyle name="Normal 9 13" xfId="5408" xr:uid="{3549598A-2006-4011-B2D1-C80268353E4A}"/>
    <cellStyle name="Normal 9 2" xfId="137" xr:uid="{00000000-0005-0000-0000-000039110000}"/>
    <cellStyle name="Normal 9 2 2" xfId="451" xr:uid="{00000000-0005-0000-0000-00003A110000}"/>
    <cellStyle name="Normal 9 2 2 2" xfId="725" xr:uid="{00000000-0005-0000-0000-00003B110000}"/>
    <cellStyle name="Normal 9 2 2 2 2" xfId="1188" xr:uid="{00000000-0005-0000-0000-00003C110000}"/>
    <cellStyle name="Normal 9 2 2 2 2 2" xfId="4267" xr:uid="{00000000-0005-0000-0000-00003D110000}"/>
    <cellStyle name="Normal 9 2 2 2 3" xfId="1663" xr:uid="{00000000-0005-0000-0000-00003E110000}"/>
    <cellStyle name="Normal 9 2 2 2 3 2" xfId="4729" xr:uid="{00000000-0005-0000-0000-00003F110000}"/>
    <cellStyle name="Normal 9 2 2 2 4" xfId="3812" xr:uid="{00000000-0005-0000-0000-000040110000}"/>
    <cellStyle name="Normal 9 2 2 2 5" xfId="3115" xr:uid="{00000000-0005-0000-0000-000041110000}"/>
    <cellStyle name="Normal 9 2 2 2 6" xfId="2416" xr:uid="{00000000-0005-0000-0000-000042110000}"/>
    <cellStyle name="Normal 9 2 2 3" xfId="961" xr:uid="{00000000-0005-0000-0000-000043110000}"/>
    <cellStyle name="Normal 9 2 2 3 2" xfId="1909" xr:uid="{00000000-0005-0000-0000-000044110000}"/>
    <cellStyle name="Normal 9 2 2 3 2 2" xfId="4971" xr:uid="{00000000-0005-0000-0000-000045110000}"/>
    <cellStyle name="Normal 9 2 2 3 3" xfId="4040" xr:uid="{00000000-0005-0000-0000-000046110000}"/>
    <cellStyle name="Normal 9 2 2 3 4" xfId="3347" xr:uid="{00000000-0005-0000-0000-000047110000}"/>
    <cellStyle name="Normal 9 2 2 3 5" xfId="2648" xr:uid="{00000000-0005-0000-0000-000048110000}"/>
    <cellStyle name="Normal 9 2 2 4" xfId="1419" xr:uid="{00000000-0005-0000-0000-000049110000}"/>
    <cellStyle name="Normal 9 2 2 4 2" xfId="4495" xr:uid="{00000000-0005-0000-0000-00004A110000}"/>
    <cellStyle name="Normal 9 2 2 5" xfId="3582" xr:uid="{00000000-0005-0000-0000-00004B110000}"/>
    <cellStyle name="Normal 9 2 2 6" xfId="2881" xr:uid="{00000000-0005-0000-0000-00004C110000}"/>
    <cellStyle name="Normal 9 2 2 7" xfId="2183" xr:uid="{00000000-0005-0000-0000-00004D110000}"/>
    <cellStyle name="Normal 9 2 3" xfId="562" xr:uid="{00000000-0005-0000-0000-00004E110000}"/>
    <cellStyle name="Normal 9 2 3 2" xfId="1025" xr:uid="{00000000-0005-0000-0000-00004F110000}"/>
    <cellStyle name="Normal 9 2 3 2 2" xfId="4104" xr:uid="{00000000-0005-0000-0000-000050110000}"/>
    <cellStyle name="Normal 9 2 3 3" xfId="1500" xr:uid="{00000000-0005-0000-0000-000051110000}"/>
    <cellStyle name="Normal 9 2 3 3 2" xfId="4566" xr:uid="{00000000-0005-0000-0000-000052110000}"/>
    <cellStyle name="Normal 9 2 3 4" xfId="3649" xr:uid="{00000000-0005-0000-0000-000053110000}"/>
    <cellStyle name="Normal 9 2 3 5" xfId="2952" xr:uid="{00000000-0005-0000-0000-000054110000}"/>
    <cellStyle name="Normal 9 2 3 6" xfId="2253" xr:uid="{00000000-0005-0000-0000-000055110000}"/>
    <cellStyle name="Normal 9 2 4" xfId="796" xr:uid="{00000000-0005-0000-0000-000056110000}"/>
    <cellStyle name="Normal 9 2 4 2" xfId="1737" xr:uid="{00000000-0005-0000-0000-000057110000}"/>
    <cellStyle name="Normal 9 2 4 2 2" xfId="4799" xr:uid="{00000000-0005-0000-0000-000058110000}"/>
    <cellStyle name="Normal 9 2 4 3" xfId="3877" xr:uid="{00000000-0005-0000-0000-000059110000}"/>
    <cellStyle name="Normal 9 2 4 4" xfId="3183" xr:uid="{00000000-0005-0000-0000-00005A110000}"/>
    <cellStyle name="Normal 9 2 4 5" xfId="2484" xr:uid="{00000000-0005-0000-0000-00005B110000}"/>
    <cellStyle name="Normal 9 2 5" xfId="1255" xr:uid="{00000000-0005-0000-0000-00005C110000}"/>
    <cellStyle name="Normal 9 2 5 2" xfId="4331" xr:uid="{00000000-0005-0000-0000-00005D110000}"/>
    <cellStyle name="Normal 9 2 6" xfId="3418" xr:uid="{00000000-0005-0000-0000-00005E110000}"/>
    <cellStyle name="Normal 9 2 7" xfId="2717" xr:uid="{00000000-0005-0000-0000-00005F110000}"/>
    <cellStyle name="Normal 9 2 8" xfId="2016" xr:uid="{00000000-0005-0000-0000-000060110000}"/>
    <cellStyle name="Normal 9 3" xfId="138" xr:uid="{00000000-0005-0000-0000-000061110000}"/>
    <cellStyle name="Normal 9 3 2" xfId="452" xr:uid="{00000000-0005-0000-0000-000062110000}"/>
    <cellStyle name="Normal 9 3 2 2" xfId="726" xr:uid="{00000000-0005-0000-0000-000063110000}"/>
    <cellStyle name="Normal 9 3 2 2 2" xfId="1189" xr:uid="{00000000-0005-0000-0000-000064110000}"/>
    <cellStyle name="Normal 9 3 2 2 2 2" xfId="4268" xr:uid="{00000000-0005-0000-0000-000065110000}"/>
    <cellStyle name="Normal 9 3 2 2 3" xfId="1664" xr:uid="{00000000-0005-0000-0000-000066110000}"/>
    <cellStyle name="Normal 9 3 2 2 3 2" xfId="4730" xr:uid="{00000000-0005-0000-0000-000067110000}"/>
    <cellStyle name="Normal 9 3 2 2 4" xfId="3813" xr:uid="{00000000-0005-0000-0000-000068110000}"/>
    <cellStyle name="Normal 9 3 2 2 5" xfId="3116" xr:uid="{00000000-0005-0000-0000-000069110000}"/>
    <cellStyle name="Normal 9 3 2 2 6" xfId="2417" xr:uid="{00000000-0005-0000-0000-00006A110000}"/>
    <cellStyle name="Normal 9 3 2 3" xfId="962" xr:uid="{00000000-0005-0000-0000-00006B110000}"/>
    <cellStyle name="Normal 9 3 2 3 2" xfId="1910" xr:uid="{00000000-0005-0000-0000-00006C110000}"/>
    <cellStyle name="Normal 9 3 2 3 2 2" xfId="4972" xr:uid="{00000000-0005-0000-0000-00006D110000}"/>
    <cellStyle name="Normal 9 3 2 3 3" xfId="4041" xr:uid="{00000000-0005-0000-0000-00006E110000}"/>
    <cellStyle name="Normal 9 3 2 3 4" xfId="3348" xr:uid="{00000000-0005-0000-0000-00006F110000}"/>
    <cellStyle name="Normal 9 3 2 3 5" xfId="2649" xr:uid="{00000000-0005-0000-0000-000070110000}"/>
    <cellStyle name="Normal 9 3 2 4" xfId="1420" xr:uid="{00000000-0005-0000-0000-000071110000}"/>
    <cellStyle name="Normal 9 3 2 4 2" xfId="4496" xr:uid="{00000000-0005-0000-0000-000072110000}"/>
    <cellStyle name="Normal 9 3 2 5" xfId="3583" xr:uid="{00000000-0005-0000-0000-000073110000}"/>
    <cellStyle name="Normal 9 3 2 6" xfId="2882" xr:uid="{00000000-0005-0000-0000-000074110000}"/>
    <cellStyle name="Normal 9 3 2 7" xfId="2184" xr:uid="{00000000-0005-0000-0000-000075110000}"/>
    <cellStyle name="Normal 9 3 3" xfId="563" xr:uid="{00000000-0005-0000-0000-000076110000}"/>
    <cellStyle name="Normal 9 3 3 2" xfId="1026" xr:uid="{00000000-0005-0000-0000-000077110000}"/>
    <cellStyle name="Normal 9 3 3 2 2" xfId="4105" xr:uid="{00000000-0005-0000-0000-000078110000}"/>
    <cellStyle name="Normal 9 3 3 3" xfId="1501" xr:uid="{00000000-0005-0000-0000-000079110000}"/>
    <cellStyle name="Normal 9 3 3 3 2" xfId="4567" xr:uid="{00000000-0005-0000-0000-00007A110000}"/>
    <cellStyle name="Normal 9 3 3 4" xfId="3650" xr:uid="{00000000-0005-0000-0000-00007B110000}"/>
    <cellStyle name="Normal 9 3 3 5" xfId="2953" xr:uid="{00000000-0005-0000-0000-00007C110000}"/>
    <cellStyle name="Normal 9 3 3 6" xfId="2254" xr:uid="{00000000-0005-0000-0000-00007D110000}"/>
    <cellStyle name="Normal 9 3 4" xfId="797" xr:uid="{00000000-0005-0000-0000-00007E110000}"/>
    <cellStyle name="Normal 9 3 4 2" xfId="1738" xr:uid="{00000000-0005-0000-0000-00007F110000}"/>
    <cellStyle name="Normal 9 3 4 2 2" xfId="4800" xr:uid="{00000000-0005-0000-0000-000080110000}"/>
    <cellStyle name="Normal 9 3 4 3" xfId="3878" xr:uid="{00000000-0005-0000-0000-000081110000}"/>
    <cellStyle name="Normal 9 3 4 4" xfId="3184" xr:uid="{00000000-0005-0000-0000-000082110000}"/>
    <cellStyle name="Normal 9 3 4 5" xfId="2485" xr:uid="{00000000-0005-0000-0000-000083110000}"/>
    <cellStyle name="Normal 9 3 5" xfId="1256" xr:uid="{00000000-0005-0000-0000-000084110000}"/>
    <cellStyle name="Normal 9 3 5 2" xfId="4332" xr:uid="{00000000-0005-0000-0000-000085110000}"/>
    <cellStyle name="Normal 9 3 6" xfId="3419" xr:uid="{00000000-0005-0000-0000-000086110000}"/>
    <cellStyle name="Normal 9 3 7" xfId="2718" xr:uid="{00000000-0005-0000-0000-000087110000}"/>
    <cellStyle name="Normal 9 3 8" xfId="2017" xr:uid="{00000000-0005-0000-0000-000088110000}"/>
    <cellStyle name="Normal 9 4" xfId="453" xr:uid="{00000000-0005-0000-0000-000089110000}"/>
    <cellStyle name="Normal 9 4 2" xfId="454" xr:uid="{00000000-0005-0000-0000-00008A110000}"/>
    <cellStyle name="Normal 9 4 2 2" xfId="728" xr:uid="{00000000-0005-0000-0000-00008B110000}"/>
    <cellStyle name="Normal 9 4 2 2 2" xfId="1191" xr:uid="{00000000-0005-0000-0000-00008C110000}"/>
    <cellStyle name="Normal 9 4 2 2 2 2" xfId="4270" xr:uid="{00000000-0005-0000-0000-00008D110000}"/>
    <cellStyle name="Normal 9 4 2 2 3" xfId="1666" xr:uid="{00000000-0005-0000-0000-00008E110000}"/>
    <cellStyle name="Normal 9 4 2 2 3 2" xfId="4732" xr:uid="{00000000-0005-0000-0000-00008F110000}"/>
    <cellStyle name="Normal 9 4 2 2 4" xfId="3815" xr:uid="{00000000-0005-0000-0000-000090110000}"/>
    <cellStyle name="Normal 9 4 2 2 5" xfId="3118" xr:uid="{00000000-0005-0000-0000-000091110000}"/>
    <cellStyle name="Normal 9 4 2 2 6" xfId="2419" xr:uid="{00000000-0005-0000-0000-000092110000}"/>
    <cellStyle name="Normal 9 4 2 3" xfId="964" xr:uid="{00000000-0005-0000-0000-000093110000}"/>
    <cellStyle name="Normal 9 4 2 3 2" xfId="1912" xr:uid="{00000000-0005-0000-0000-000094110000}"/>
    <cellStyle name="Normal 9 4 2 3 2 2" xfId="4974" xr:uid="{00000000-0005-0000-0000-000095110000}"/>
    <cellStyle name="Normal 9 4 2 3 3" xfId="4043" xr:uid="{00000000-0005-0000-0000-000096110000}"/>
    <cellStyle name="Normal 9 4 2 3 4" xfId="3350" xr:uid="{00000000-0005-0000-0000-000097110000}"/>
    <cellStyle name="Normal 9 4 2 3 5" xfId="2651" xr:uid="{00000000-0005-0000-0000-000098110000}"/>
    <cellStyle name="Normal 9 4 2 4" xfId="1422" xr:uid="{00000000-0005-0000-0000-000099110000}"/>
    <cellStyle name="Normal 9 4 2 4 2" xfId="4498" xr:uid="{00000000-0005-0000-0000-00009A110000}"/>
    <cellStyle name="Normal 9 4 2 5" xfId="3585" xr:uid="{00000000-0005-0000-0000-00009B110000}"/>
    <cellStyle name="Normal 9 4 2 6" xfId="2884" xr:uid="{00000000-0005-0000-0000-00009C110000}"/>
    <cellStyle name="Normal 9 4 2 7" xfId="2186" xr:uid="{00000000-0005-0000-0000-00009D110000}"/>
    <cellStyle name="Normal 9 4 3" xfId="727" xr:uid="{00000000-0005-0000-0000-00009E110000}"/>
    <cellStyle name="Normal 9 4 3 2" xfId="1190" xr:uid="{00000000-0005-0000-0000-00009F110000}"/>
    <cellStyle name="Normal 9 4 3 2 2" xfId="4269" xr:uid="{00000000-0005-0000-0000-0000A0110000}"/>
    <cellStyle name="Normal 9 4 3 3" xfId="1665" xr:uid="{00000000-0005-0000-0000-0000A1110000}"/>
    <cellStyle name="Normal 9 4 3 3 2" xfId="4731" xr:uid="{00000000-0005-0000-0000-0000A2110000}"/>
    <cellStyle name="Normal 9 4 3 4" xfId="3814" xr:uid="{00000000-0005-0000-0000-0000A3110000}"/>
    <cellStyle name="Normal 9 4 3 5" xfId="3117" xr:uid="{00000000-0005-0000-0000-0000A4110000}"/>
    <cellStyle name="Normal 9 4 3 6" xfId="2418" xr:uid="{00000000-0005-0000-0000-0000A5110000}"/>
    <cellStyle name="Normal 9 4 4" xfId="963" xr:uid="{00000000-0005-0000-0000-0000A6110000}"/>
    <cellStyle name="Normal 9 4 4 2" xfId="1911" xr:uid="{00000000-0005-0000-0000-0000A7110000}"/>
    <cellStyle name="Normal 9 4 4 2 2" xfId="4973" xr:uid="{00000000-0005-0000-0000-0000A8110000}"/>
    <cellStyle name="Normal 9 4 4 3" xfId="4042" xr:uid="{00000000-0005-0000-0000-0000A9110000}"/>
    <cellStyle name="Normal 9 4 4 4" xfId="3349" xr:uid="{00000000-0005-0000-0000-0000AA110000}"/>
    <cellStyle name="Normal 9 4 4 5" xfId="2650" xr:uid="{00000000-0005-0000-0000-0000AB110000}"/>
    <cellStyle name="Normal 9 4 5" xfId="1421" xr:uid="{00000000-0005-0000-0000-0000AC110000}"/>
    <cellStyle name="Normal 9 4 5 2" xfId="4497" xr:uid="{00000000-0005-0000-0000-0000AD110000}"/>
    <cellStyle name="Normal 9 4 6" xfId="3584" xr:uid="{00000000-0005-0000-0000-0000AE110000}"/>
    <cellStyle name="Normal 9 4 7" xfId="2883" xr:uid="{00000000-0005-0000-0000-0000AF110000}"/>
    <cellStyle name="Normal 9 4 8" xfId="2185" xr:uid="{00000000-0005-0000-0000-0000B0110000}"/>
    <cellStyle name="Normal 9 5" xfId="455" xr:uid="{00000000-0005-0000-0000-0000B1110000}"/>
    <cellStyle name="Normal 9 5 2" xfId="729" xr:uid="{00000000-0005-0000-0000-0000B2110000}"/>
    <cellStyle name="Normal 9 5 2 2" xfId="1192" xr:uid="{00000000-0005-0000-0000-0000B3110000}"/>
    <cellStyle name="Normal 9 5 2 2 2" xfId="4271" xr:uid="{00000000-0005-0000-0000-0000B4110000}"/>
    <cellStyle name="Normal 9 5 2 3" xfId="1667" xr:uid="{00000000-0005-0000-0000-0000B5110000}"/>
    <cellStyle name="Normal 9 5 2 3 2" xfId="4733" xr:uid="{00000000-0005-0000-0000-0000B6110000}"/>
    <cellStyle name="Normal 9 5 2 4" xfId="3816" xr:uid="{00000000-0005-0000-0000-0000B7110000}"/>
    <cellStyle name="Normal 9 5 2 5" xfId="3119" xr:uid="{00000000-0005-0000-0000-0000B8110000}"/>
    <cellStyle name="Normal 9 5 2 6" xfId="2420" xr:uid="{00000000-0005-0000-0000-0000B9110000}"/>
    <cellStyle name="Normal 9 5 3" xfId="965" xr:uid="{00000000-0005-0000-0000-0000BA110000}"/>
    <cellStyle name="Normal 9 5 3 2" xfId="1913" xr:uid="{00000000-0005-0000-0000-0000BB110000}"/>
    <cellStyle name="Normal 9 5 3 2 2" xfId="4975" xr:uid="{00000000-0005-0000-0000-0000BC110000}"/>
    <cellStyle name="Normal 9 5 3 3" xfId="4044" xr:uid="{00000000-0005-0000-0000-0000BD110000}"/>
    <cellStyle name="Normal 9 5 3 4" xfId="3351" xr:uid="{00000000-0005-0000-0000-0000BE110000}"/>
    <cellStyle name="Normal 9 5 3 5" xfId="2652" xr:uid="{00000000-0005-0000-0000-0000BF110000}"/>
    <cellStyle name="Normal 9 5 4" xfId="1423" xr:uid="{00000000-0005-0000-0000-0000C0110000}"/>
    <cellStyle name="Normal 9 5 4 2" xfId="4499" xr:uid="{00000000-0005-0000-0000-0000C1110000}"/>
    <cellStyle name="Normal 9 5 5" xfId="3586" xr:uid="{00000000-0005-0000-0000-0000C2110000}"/>
    <cellStyle name="Normal 9 5 6" xfId="2885" xr:uid="{00000000-0005-0000-0000-0000C3110000}"/>
    <cellStyle name="Normal 9 5 7" xfId="2187" xr:uid="{00000000-0005-0000-0000-0000C4110000}"/>
    <cellStyle name="Normal 9 6" xfId="561" xr:uid="{00000000-0005-0000-0000-0000C5110000}"/>
    <cellStyle name="Normal 9 6 2" xfId="1024" xr:uid="{00000000-0005-0000-0000-0000C6110000}"/>
    <cellStyle name="Normal 9 6 2 2" xfId="4103" xr:uid="{00000000-0005-0000-0000-0000C7110000}"/>
    <cellStyle name="Normal 9 6 3" xfId="1499" xr:uid="{00000000-0005-0000-0000-0000C8110000}"/>
    <cellStyle name="Normal 9 6 3 2" xfId="4565" xr:uid="{00000000-0005-0000-0000-0000C9110000}"/>
    <cellStyle name="Normal 9 6 4" xfId="3648" xr:uid="{00000000-0005-0000-0000-0000CA110000}"/>
    <cellStyle name="Normal 9 6 5" xfId="2951" xr:uid="{00000000-0005-0000-0000-0000CB110000}"/>
    <cellStyle name="Normal 9 6 6" xfId="2252" xr:uid="{00000000-0005-0000-0000-0000CC110000}"/>
    <cellStyle name="Normal 9 7" xfId="795" xr:uid="{00000000-0005-0000-0000-0000CD110000}"/>
    <cellStyle name="Normal 9 7 2" xfId="1736" xr:uid="{00000000-0005-0000-0000-0000CE110000}"/>
    <cellStyle name="Normal 9 7 2 2" xfId="4798" xr:uid="{00000000-0005-0000-0000-0000CF110000}"/>
    <cellStyle name="Normal 9 7 3" xfId="3876" xr:uid="{00000000-0005-0000-0000-0000D0110000}"/>
    <cellStyle name="Normal 9 7 4" xfId="3182" xr:uid="{00000000-0005-0000-0000-0000D1110000}"/>
    <cellStyle name="Normal 9 7 5" xfId="2483" xr:uid="{00000000-0005-0000-0000-0000D2110000}"/>
    <cellStyle name="Normal 9 8" xfId="1254" xr:uid="{00000000-0005-0000-0000-0000D3110000}"/>
    <cellStyle name="Normal 9 8 2" xfId="4330" xr:uid="{00000000-0005-0000-0000-0000D4110000}"/>
    <cellStyle name="Normal 9 9" xfId="1965" xr:uid="{00000000-0005-0000-0000-0000D5110000}"/>
    <cellStyle name="Normal 9 9 2" xfId="3417" xr:uid="{00000000-0005-0000-0000-0000D6110000}"/>
    <cellStyle name="Normal GHG Numbers (0.00)" xfId="456" xr:uid="{00000000-0005-0000-0000-0000D7110000}"/>
    <cellStyle name="Normal GHG Numbers (0.00) 2" xfId="1844" xr:uid="{00000000-0005-0000-0000-0000D8110000}"/>
    <cellStyle name="Normal GHG Numbers (0.00) 2 2" xfId="4906" xr:uid="{00000000-0005-0000-0000-0000D9110000}"/>
    <cellStyle name="Normal GHG Numbers (0.00) 2 2 2" xfId="5121" xr:uid="{00000000-0005-0000-0000-0000DA110000}"/>
    <cellStyle name="Normal GHG Numbers (0.00) 2 2 3" xfId="5051" xr:uid="{00000000-0005-0000-0000-0000DB110000}"/>
    <cellStyle name="Normal GHG Numbers (0.00) 2 3" xfId="5193" xr:uid="{00000000-0005-0000-0000-0000DC110000}"/>
    <cellStyle name="Normal GHG Numbers (0.00) 2 4" xfId="5097" xr:uid="{00000000-0005-0000-0000-0000DD110000}"/>
    <cellStyle name="Normal GHG Numbers (0.00) 3" xfId="5141" xr:uid="{00000000-0005-0000-0000-0000DE110000}"/>
    <cellStyle name="Normal GHG Numbers (0.00) 4" xfId="5149" xr:uid="{00000000-0005-0000-0000-0000DF110000}"/>
    <cellStyle name="Normal GHG-Shade" xfId="457" xr:uid="{00000000-0005-0000-0000-0000E0110000}"/>
    <cellStyle name="Normal GHG-Shade 2" xfId="458" xr:uid="{00000000-0005-0000-0000-0000E1110000}"/>
    <cellStyle name="Normal_HAND SUBS 3Q03 VALUES ONLY" xfId="5" xr:uid="{00000000-0005-0000-0000-0000E2110000}"/>
    <cellStyle name="Normal_RETS43 VALUES" xfId="6" xr:uid="{00000000-0005-0000-0000-0000E3110000}"/>
    <cellStyle name="Note 2" xfId="139" xr:uid="{00000000-0005-0000-0000-0000E4110000}"/>
    <cellStyle name="Note 2 2" xfId="140" xr:uid="{00000000-0005-0000-0000-0000E5110000}"/>
    <cellStyle name="Note 2 2 2" xfId="459" xr:uid="{00000000-0005-0000-0000-0000E6110000}"/>
    <cellStyle name="Note 2 2 2 2" xfId="460" xr:uid="{00000000-0005-0000-0000-0000E7110000}"/>
    <cellStyle name="Note 2 2 2 2 2" xfId="731" xr:uid="{00000000-0005-0000-0000-0000E8110000}"/>
    <cellStyle name="Note 2 2 2 2 2 2" xfId="1194" xr:uid="{00000000-0005-0000-0000-0000E9110000}"/>
    <cellStyle name="Note 2 2 2 2 2 2 2" xfId="4273" xr:uid="{00000000-0005-0000-0000-0000EA110000}"/>
    <cellStyle name="Note 2 2 2 2 2 3" xfId="1669" xr:uid="{00000000-0005-0000-0000-0000EB110000}"/>
    <cellStyle name="Note 2 2 2 2 2 3 2" xfId="4735" xr:uid="{00000000-0005-0000-0000-0000EC110000}"/>
    <cellStyle name="Note 2 2 2 2 2 4" xfId="3818" xr:uid="{00000000-0005-0000-0000-0000ED110000}"/>
    <cellStyle name="Note 2 2 2 2 2 5" xfId="3121" xr:uid="{00000000-0005-0000-0000-0000EE110000}"/>
    <cellStyle name="Note 2 2 2 2 2 6" xfId="2422" xr:uid="{00000000-0005-0000-0000-0000EF110000}"/>
    <cellStyle name="Note 2 2 2 2 3" xfId="967" xr:uid="{00000000-0005-0000-0000-0000F0110000}"/>
    <cellStyle name="Note 2 2 2 2 3 2" xfId="1915" xr:uid="{00000000-0005-0000-0000-0000F1110000}"/>
    <cellStyle name="Note 2 2 2 2 3 2 2" xfId="4977" xr:uid="{00000000-0005-0000-0000-0000F2110000}"/>
    <cellStyle name="Note 2 2 2 2 3 3" xfId="4046" xr:uid="{00000000-0005-0000-0000-0000F3110000}"/>
    <cellStyle name="Note 2 2 2 2 3 4" xfId="3353" xr:uid="{00000000-0005-0000-0000-0000F4110000}"/>
    <cellStyle name="Note 2 2 2 2 3 5" xfId="2654" xr:uid="{00000000-0005-0000-0000-0000F5110000}"/>
    <cellStyle name="Note 2 2 2 2 4" xfId="1425" xr:uid="{00000000-0005-0000-0000-0000F6110000}"/>
    <cellStyle name="Note 2 2 2 2 4 2" xfId="4501" xr:uid="{00000000-0005-0000-0000-0000F7110000}"/>
    <cellStyle name="Note 2 2 2 2 5" xfId="3588" xr:uid="{00000000-0005-0000-0000-0000F8110000}"/>
    <cellStyle name="Note 2 2 2 2 6" xfId="2887" xr:uid="{00000000-0005-0000-0000-0000F9110000}"/>
    <cellStyle name="Note 2 2 2 2 7" xfId="2189" xr:uid="{00000000-0005-0000-0000-0000FA110000}"/>
    <cellStyle name="Note 2 2 2 3" xfId="730" xr:uid="{00000000-0005-0000-0000-0000FB110000}"/>
    <cellStyle name="Note 2 2 2 3 2" xfId="1193" xr:uid="{00000000-0005-0000-0000-0000FC110000}"/>
    <cellStyle name="Note 2 2 2 3 2 2" xfId="4272" xr:uid="{00000000-0005-0000-0000-0000FD110000}"/>
    <cellStyle name="Note 2 2 2 3 3" xfId="1668" xr:uid="{00000000-0005-0000-0000-0000FE110000}"/>
    <cellStyle name="Note 2 2 2 3 3 2" xfId="4734" xr:uid="{00000000-0005-0000-0000-0000FF110000}"/>
    <cellStyle name="Note 2 2 2 3 4" xfId="3817" xr:uid="{00000000-0005-0000-0000-000000120000}"/>
    <cellStyle name="Note 2 2 2 3 5" xfId="3120" xr:uid="{00000000-0005-0000-0000-000001120000}"/>
    <cellStyle name="Note 2 2 2 3 6" xfId="2421" xr:uid="{00000000-0005-0000-0000-000002120000}"/>
    <cellStyle name="Note 2 2 2 4" xfId="966" xr:uid="{00000000-0005-0000-0000-000003120000}"/>
    <cellStyle name="Note 2 2 2 4 2" xfId="1914" xr:uid="{00000000-0005-0000-0000-000004120000}"/>
    <cellStyle name="Note 2 2 2 4 2 2" xfId="4976" xr:uid="{00000000-0005-0000-0000-000005120000}"/>
    <cellStyle name="Note 2 2 2 4 3" xfId="4045" xr:uid="{00000000-0005-0000-0000-000006120000}"/>
    <cellStyle name="Note 2 2 2 4 4" xfId="3352" xr:uid="{00000000-0005-0000-0000-000007120000}"/>
    <cellStyle name="Note 2 2 2 4 5" xfId="2653" xr:uid="{00000000-0005-0000-0000-000008120000}"/>
    <cellStyle name="Note 2 2 2 5" xfId="1424" xr:uid="{00000000-0005-0000-0000-000009120000}"/>
    <cellStyle name="Note 2 2 2 5 2" xfId="4500" xr:uid="{00000000-0005-0000-0000-00000A120000}"/>
    <cellStyle name="Note 2 2 2 6" xfId="3587" xr:uid="{00000000-0005-0000-0000-00000B120000}"/>
    <cellStyle name="Note 2 2 2 7" xfId="2886" xr:uid="{00000000-0005-0000-0000-00000C120000}"/>
    <cellStyle name="Note 2 2 2 8" xfId="2188" xr:uid="{00000000-0005-0000-0000-00000D120000}"/>
    <cellStyle name="Note 2 2 3" xfId="461" xr:uid="{00000000-0005-0000-0000-00000E120000}"/>
    <cellStyle name="Note 2 2 3 2" xfId="732" xr:uid="{00000000-0005-0000-0000-00000F120000}"/>
    <cellStyle name="Note 2 2 3 2 2" xfId="1195" xr:uid="{00000000-0005-0000-0000-000010120000}"/>
    <cellStyle name="Note 2 2 3 2 2 2" xfId="4274" xr:uid="{00000000-0005-0000-0000-000011120000}"/>
    <cellStyle name="Note 2 2 3 2 3" xfId="1670" xr:uid="{00000000-0005-0000-0000-000012120000}"/>
    <cellStyle name="Note 2 2 3 2 3 2" xfId="4736" xr:uid="{00000000-0005-0000-0000-000013120000}"/>
    <cellStyle name="Note 2 2 3 2 4" xfId="3819" xr:uid="{00000000-0005-0000-0000-000014120000}"/>
    <cellStyle name="Note 2 2 3 2 5" xfId="3122" xr:uid="{00000000-0005-0000-0000-000015120000}"/>
    <cellStyle name="Note 2 2 3 2 6" xfId="2423" xr:uid="{00000000-0005-0000-0000-000016120000}"/>
    <cellStyle name="Note 2 2 3 3" xfId="968" xr:uid="{00000000-0005-0000-0000-000017120000}"/>
    <cellStyle name="Note 2 2 3 3 2" xfId="1916" xr:uid="{00000000-0005-0000-0000-000018120000}"/>
    <cellStyle name="Note 2 2 3 3 2 2" xfId="4978" xr:uid="{00000000-0005-0000-0000-000019120000}"/>
    <cellStyle name="Note 2 2 3 3 3" xfId="4047" xr:uid="{00000000-0005-0000-0000-00001A120000}"/>
    <cellStyle name="Note 2 2 3 3 4" xfId="3354" xr:uid="{00000000-0005-0000-0000-00001B120000}"/>
    <cellStyle name="Note 2 2 3 3 5" xfId="2655" xr:uid="{00000000-0005-0000-0000-00001C120000}"/>
    <cellStyle name="Note 2 2 3 4" xfId="1426" xr:uid="{00000000-0005-0000-0000-00001D120000}"/>
    <cellStyle name="Note 2 2 3 4 2" xfId="4502" xr:uid="{00000000-0005-0000-0000-00001E120000}"/>
    <cellStyle name="Note 2 2 3 5" xfId="3589" xr:uid="{00000000-0005-0000-0000-00001F120000}"/>
    <cellStyle name="Note 2 2 3 6" xfId="2888" xr:uid="{00000000-0005-0000-0000-000020120000}"/>
    <cellStyle name="Note 2 2 3 7" xfId="2190" xr:uid="{00000000-0005-0000-0000-000021120000}"/>
    <cellStyle name="Note 2 2 4" xfId="564" xr:uid="{00000000-0005-0000-0000-000022120000}"/>
    <cellStyle name="Note 2 2 4 2" xfId="1027" xr:uid="{00000000-0005-0000-0000-000023120000}"/>
    <cellStyle name="Note 2 2 4 2 2" xfId="4106" xr:uid="{00000000-0005-0000-0000-000024120000}"/>
    <cellStyle name="Note 2 2 4 3" xfId="1502" xr:uid="{00000000-0005-0000-0000-000025120000}"/>
    <cellStyle name="Note 2 2 4 3 2" xfId="4568" xr:uid="{00000000-0005-0000-0000-000026120000}"/>
    <cellStyle name="Note 2 2 4 4" xfId="3651" xr:uid="{00000000-0005-0000-0000-000027120000}"/>
    <cellStyle name="Note 2 2 4 5" xfId="2954" xr:uid="{00000000-0005-0000-0000-000028120000}"/>
    <cellStyle name="Note 2 2 4 6" xfId="2255" xr:uid="{00000000-0005-0000-0000-000029120000}"/>
    <cellStyle name="Note 2 2 5" xfId="798" xr:uid="{00000000-0005-0000-0000-00002A120000}"/>
    <cellStyle name="Note 2 2 5 2" xfId="1739" xr:uid="{00000000-0005-0000-0000-00002B120000}"/>
    <cellStyle name="Note 2 2 5 2 2" xfId="4801" xr:uid="{00000000-0005-0000-0000-00002C120000}"/>
    <cellStyle name="Note 2 2 5 3" xfId="3879" xr:uid="{00000000-0005-0000-0000-00002D120000}"/>
    <cellStyle name="Note 2 2 5 4" xfId="3185" xr:uid="{00000000-0005-0000-0000-00002E120000}"/>
    <cellStyle name="Note 2 2 5 5" xfId="2486" xr:uid="{00000000-0005-0000-0000-00002F120000}"/>
    <cellStyle name="Note 2 2 6" xfId="1257" xr:uid="{00000000-0005-0000-0000-000030120000}"/>
    <cellStyle name="Note 2 2 6 2" xfId="4333" xr:uid="{00000000-0005-0000-0000-000031120000}"/>
    <cellStyle name="Note 2 2 7" xfId="3420" xr:uid="{00000000-0005-0000-0000-000032120000}"/>
    <cellStyle name="Note 2 2 8" xfId="2719" xr:uid="{00000000-0005-0000-0000-000033120000}"/>
    <cellStyle name="Note 2 2 9" xfId="2018" xr:uid="{00000000-0005-0000-0000-000034120000}"/>
    <cellStyle name="Note 2 3" xfId="462" xr:uid="{00000000-0005-0000-0000-000035120000}"/>
    <cellStyle name="Note 2 4" xfId="463" xr:uid="{00000000-0005-0000-0000-000036120000}"/>
    <cellStyle name="Note 2 4 2" xfId="464" xr:uid="{00000000-0005-0000-0000-000037120000}"/>
    <cellStyle name="Note 2 4 2 2" xfId="734" xr:uid="{00000000-0005-0000-0000-000038120000}"/>
    <cellStyle name="Note 2 4 2 2 2" xfId="1197" xr:uid="{00000000-0005-0000-0000-000039120000}"/>
    <cellStyle name="Note 2 4 2 2 2 2" xfId="4276" xr:uid="{00000000-0005-0000-0000-00003A120000}"/>
    <cellStyle name="Note 2 4 2 2 3" xfId="1672" xr:uid="{00000000-0005-0000-0000-00003B120000}"/>
    <cellStyle name="Note 2 4 2 2 3 2" xfId="4738" xr:uid="{00000000-0005-0000-0000-00003C120000}"/>
    <cellStyle name="Note 2 4 2 2 4" xfId="3821" xr:uid="{00000000-0005-0000-0000-00003D120000}"/>
    <cellStyle name="Note 2 4 2 2 5" xfId="3124" xr:uid="{00000000-0005-0000-0000-00003E120000}"/>
    <cellStyle name="Note 2 4 2 2 6" xfId="2425" xr:uid="{00000000-0005-0000-0000-00003F120000}"/>
    <cellStyle name="Note 2 4 2 3" xfId="970" xr:uid="{00000000-0005-0000-0000-000040120000}"/>
    <cellStyle name="Note 2 4 2 3 2" xfId="1918" xr:uid="{00000000-0005-0000-0000-000041120000}"/>
    <cellStyle name="Note 2 4 2 3 2 2" xfId="4980" xr:uid="{00000000-0005-0000-0000-000042120000}"/>
    <cellStyle name="Note 2 4 2 3 3" xfId="4049" xr:uid="{00000000-0005-0000-0000-000043120000}"/>
    <cellStyle name="Note 2 4 2 3 4" xfId="3356" xr:uid="{00000000-0005-0000-0000-000044120000}"/>
    <cellStyle name="Note 2 4 2 3 5" xfId="2657" xr:uid="{00000000-0005-0000-0000-000045120000}"/>
    <cellStyle name="Note 2 4 2 4" xfId="1428" xr:uid="{00000000-0005-0000-0000-000046120000}"/>
    <cellStyle name="Note 2 4 2 4 2" xfId="4504" xr:uid="{00000000-0005-0000-0000-000047120000}"/>
    <cellStyle name="Note 2 4 2 5" xfId="3591" xr:uid="{00000000-0005-0000-0000-000048120000}"/>
    <cellStyle name="Note 2 4 2 6" xfId="2890" xr:uid="{00000000-0005-0000-0000-000049120000}"/>
    <cellStyle name="Note 2 4 2 7" xfId="2192" xr:uid="{00000000-0005-0000-0000-00004A120000}"/>
    <cellStyle name="Note 2 4 3" xfId="733" xr:uid="{00000000-0005-0000-0000-00004B120000}"/>
    <cellStyle name="Note 2 4 3 2" xfId="1196" xr:uid="{00000000-0005-0000-0000-00004C120000}"/>
    <cellStyle name="Note 2 4 3 2 2" xfId="4275" xr:uid="{00000000-0005-0000-0000-00004D120000}"/>
    <cellStyle name="Note 2 4 3 3" xfId="1671" xr:uid="{00000000-0005-0000-0000-00004E120000}"/>
    <cellStyle name="Note 2 4 3 3 2" xfId="4737" xr:uid="{00000000-0005-0000-0000-00004F120000}"/>
    <cellStyle name="Note 2 4 3 4" xfId="3820" xr:uid="{00000000-0005-0000-0000-000050120000}"/>
    <cellStyle name="Note 2 4 3 5" xfId="3123" xr:uid="{00000000-0005-0000-0000-000051120000}"/>
    <cellStyle name="Note 2 4 3 6" xfId="2424" xr:uid="{00000000-0005-0000-0000-000052120000}"/>
    <cellStyle name="Note 2 4 4" xfId="969" xr:uid="{00000000-0005-0000-0000-000053120000}"/>
    <cellStyle name="Note 2 4 4 2" xfId="1917" xr:uid="{00000000-0005-0000-0000-000054120000}"/>
    <cellStyle name="Note 2 4 4 2 2" xfId="4979" xr:uid="{00000000-0005-0000-0000-000055120000}"/>
    <cellStyle name="Note 2 4 4 3" xfId="4048" xr:uid="{00000000-0005-0000-0000-000056120000}"/>
    <cellStyle name="Note 2 4 4 4" xfId="3355" xr:uid="{00000000-0005-0000-0000-000057120000}"/>
    <cellStyle name="Note 2 4 4 5" xfId="2656" xr:uid="{00000000-0005-0000-0000-000058120000}"/>
    <cellStyle name="Note 2 4 5" xfId="1427" xr:uid="{00000000-0005-0000-0000-000059120000}"/>
    <cellStyle name="Note 2 4 5 2" xfId="4503" xr:uid="{00000000-0005-0000-0000-00005A120000}"/>
    <cellStyle name="Note 2 4 6" xfId="3590" xr:uid="{00000000-0005-0000-0000-00005B120000}"/>
    <cellStyle name="Note 2 4 7" xfId="2889" xr:uid="{00000000-0005-0000-0000-00005C120000}"/>
    <cellStyle name="Note 2 4 8" xfId="2191" xr:uid="{00000000-0005-0000-0000-00005D120000}"/>
    <cellStyle name="Note 2 5" xfId="5300" xr:uid="{51E04E4D-7E7F-485C-AE8A-48F1016915B7}"/>
    <cellStyle name="Note 3" xfId="5262" xr:uid="{00000000-0005-0000-0000-00001F150000}"/>
    <cellStyle name="Output" xfId="5239" builtinId="21" customBuiltin="1"/>
    <cellStyle name="Output 2" xfId="142" xr:uid="{00000000-0005-0000-0000-00005E120000}"/>
    <cellStyle name="Output 2 2" xfId="5301" xr:uid="{DE7AED75-706D-4FCF-9B51-2D2FD3258459}"/>
    <cellStyle name="Output 3" xfId="141" xr:uid="{00000000-0005-0000-0000-00005F120000}"/>
    <cellStyle name="Percent" xfId="7" builtinId="5"/>
    <cellStyle name="Percent 10" xfId="1964" xr:uid="{00000000-0005-0000-0000-000061120000}"/>
    <cellStyle name="Percent 10 2" xfId="5022" xr:uid="{00000000-0005-0000-0000-000062120000}"/>
    <cellStyle name="Percent 11" xfId="5033" xr:uid="{00000000-0005-0000-0000-000063120000}"/>
    <cellStyle name="Percent 12" xfId="5231" xr:uid="{55FCFE00-DDFE-4A52-8C0D-8F3F7E11B035}"/>
    <cellStyle name="Percent 13" xfId="5260" xr:uid="{00000000-0005-0000-0000-000022150000}"/>
    <cellStyle name="Percent 2" xfId="143" xr:uid="{00000000-0005-0000-0000-000064120000}"/>
    <cellStyle name="Percent 2 2" xfId="144" xr:uid="{00000000-0005-0000-0000-000065120000}"/>
    <cellStyle name="Percent 2 2 2" xfId="465" xr:uid="{00000000-0005-0000-0000-000066120000}"/>
    <cellStyle name="Percent 2 2 3" xfId="466" xr:uid="{00000000-0005-0000-0000-000067120000}"/>
    <cellStyle name="Percent 2 2 4" xfId="467" xr:uid="{00000000-0005-0000-0000-000068120000}"/>
    <cellStyle name="Percent 2 3" xfId="145" xr:uid="{00000000-0005-0000-0000-000069120000}"/>
    <cellStyle name="Percent 2 3 2" xfId="468" xr:uid="{00000000-0005-0000-0000-00006A120000}"/>
    <cellStyle name="Percent 2 4" xfId="469" xr:uid="{00000000-0005-0000-0000-00006B120000}"/>
    <cellStyle name="Percent 2 5" xfId="470" xr:uid="{00000000-0005-0000-0000-00006C120000}"/>
    <cellStyle name="Percent 2 6" xfId="1450" xr:uid="{00000000-0005-0000-0000-00006D120000}"/>
    <cellStyle name="Percent 3" xfId="146" xr:uid="{00000000-0005-0000-0000-00006E120000}"/>
    <cellStyle name="Percent 3 2" xfId="471" xr:uid="{00000000-0005-0000-0000-00006F120000}"/>
    <cellStyle name="Percent 3 2 2" xfId="472" xr:uid="{00000000-0005-0000-0000-000070120000}"/>
    <cellStyle name="Percent 3 2 3" xfId="5342" xr:uid="{1A4FF738-8417-4455-BDCA-314893C3B3D2}"/>
    <cellStyle name="Percent 3 3" xfId="473" xr:uid="{00000000-0005-0000-0000-000071120000}"/>
    <cellStyle name="Percent 3 3 2" xfId="5347" xr:uid="{8BEB285E-CAF1-431A-A3EB-B46688AF8AA5}"/>
    <cellStyle name="Percent 3 4" xfId="1458" xr:uid="{00000000-0005-0000-0000-000072120000}"/>
    <cellStyle name="Percent 3 4 2" xfId="1695" xr:uid="{00000000-0005-0000-0000-000073120000}"/>
    <cellStyle name="Percent 3 4 2 2" xfId="4758" xr:uid="{00000000-0005-0000-0000-000074120000}"/>
    <cellStyle name="Percent 3 4 2 3" xfId="3144" xr:uid="{00000000-0005-0000-0000-000075120000}"/>
    <cellStyle name="Percent 3 4 2 4" xfId="2445" xr:uid="{00000000-0005-0000-0000-000076120000}"/>
    <cellStyle name="Percent 3 4 3" xfId="1943" xr:uid="{00000000-0005-0000-0000-000077120000}"/>
    <cellStyle name="Percent 3 4 3 2" xfId="5005" xr:uid="{00000000-0005-0000-0000-000078120000}"/>
    <cellStyle name="Percent 3 4 3 3" xfId="3376" xr:uid="{00000000-0005-0000-0000-000079120000}"/>
    <cellStyle name="Percent 3 4 3 4" xfId="2677" xr:uid="{00000000-0005-0000-0000-00007A120000}"/>
    <cellStyle name="Percent 3 4 4" xfId="4527" xr:uid="{00000000-0005-0000-0000-00007B120000}"/>
    <cellStyle name="Percent 3 4 5" xfId="2913" xr:uid="{00000000-0005-0000-0000-00007C120000}"/>
    <cellStyle name="Percent 3 4 6" xfId="2213" xr:uid="{00000000-0005-0000-0000-00007D120000}"/>
    <cellStyle name="Percent 3 4 7" xfId="5316" xr:uid="{DBC32BB1-D059-47B9-8A92-131AB4425C85}"/>
    <cellStyle name="Percent 4" xfId="147" xr:uid="{00000000-0005-0000-0000-00007E120000}"/>
    <cellStyle name="Percent 4 2" xfId="474" xr:uid="{00000000-0005-0000-0000-00007F120000}"/>
    <cellStyle name="Percent 4 2 10" xfId="2193" xr:uid="{00000000-0005-0000-0000-000080120000}"/>
    <cellStyle name="Percent 4 2 2" xfId="475" xr:uid="{00000000-0005-0000-0000-000081120000}"/>
    <cellStyle name="Percent 4 2 2 2" xfId="476" xr:uid="{00000000-0005-0000-0000-000082120000}"/>
    <cellStyle name="Percent 4 2 2 2 2" xfId="737" xr:uid="{00000000-0005-0000-0000-000083120000}"/>
    <cellStyle name="Percent 4 2 2 2 2 2" xfId="1200" xr:uid="{00000000-0005-0000-0000-000084120000}"/>
    <cellStyle name="Percent 4 2 2 2 2 2 2" xfId="4279" xr:uid="{00000000-0005-0000-0000-000085120000}"/>
    <cellStyle name="Percent 4 2 2 2 2 3" xfId="1675" xr:uid="{00000000-0005-0000-0000-000086120000}"/>
    <cellStyle name="Percent 4 2 2 2 2 3 2" xfId="4741" xr:uid="{00000000-0005-0000-0000-000087120000}"/>
    <cellStyle name="Percent 4 2 2 2 2 4" xfId="3824" xr:uid="{00000000-0005-0000-0000-000088120000}"/>
    <cellStyle name="Percent 4 2 2 2 2 5" xfId="3127" xr:uid="{00000000-0005-0000-0000-000089120000}"/>
    <cellStyle name="Percent 4 2 2 2 2 6" xfId="2428" xr:uid="{00000000-0005-0000-0000-00008A120000}"/>
    <cellStyle name="Percent 4 2 2 2 3" xfId="973" xr:uid="{00000000-0005-0000-0000-00008B120000}"/>
    <cellStyle name="Percent 4 2 2 2 3 2" xfId="1921" xr:uid="{00000000-0005-0000-0000-00008C120000}"/>
    <cellStyle name="Percent 4 2 2 2 3 2 2" xfId="4983" xr:uid="{00000000-0005-0000-0000-00008D120000}"/>
    <cellStyle name="Percent 4 2 2 2 3 3" xfId="4052" xr:uid="{00000000-0005-0000-0000-00008E120000}"/>
    <cellStyle name="Percent 4 2 2 2 3 4" xfId="3359" xr:uid="{00000000-0005-0000-0000-00008F120000}"/>
    <cellStyle name="Percent 4 2 2 2 3 5" xfId="2660" xr:uid="{00000000-0005-0000-0000-000090120000}"/>
    <cellStyle name="Percent 4 2 2 2 4" xfId="1431" xr:uid="{00000000-0005-0000-0000-000091120000}"/>
    <cellStyle name="Percent 4 2 2 2 4 2" xfId="4507" xr:uid="{00000000-0005-0000-0000-000092120000}"/>
    <cellStyle name="Percent 4 2 2 2 5" xfId="3594" xr:uid="{00000000-0005-0000-0000-000093120000}"/>
    <cellStyle name="Percent 4 2 2 2 6" xfId="2893" xr:uid="{00000000-0005-0000-0000-000094120000}"/>
    <cellStyle name="Percent 4 2 2 2 7" xfId="2195" xr:uid="{00000000-0005-0000-0000-000095120000}"/>
    <cellStyle name="Percent 4 2 2 3" xfId="736" xr:uid="{00000000-0005-0000-0000-000096120000}"/>
    <cellStyle name="Percent 4 2 2 3 2" xfId="1199" xr:uid="{00000000-0005-0000-0000-000097120000}"/>
    <cellStyle name="Percent 4 2 2 3 2 2" xfId="4278" xr:uid="{00000000-0005-0000-0000-000098120000}"/>
    <cellStyle name="Percent 4 2 2 3 3" xfId="1674" xr:uid="{00000000-0005-0000-0000-000099120000}"/>
    <cellStyle name="Percent 4 2 2 3 3 2" xfId="4740" xr:uid="{00000000-0005-0000-0000-00009A120000}"/>
    <cellStyle name="Percent 4 2 2 3 4" xfId="3823" xr:uid="{00000000-0005-0000-0000-00009B120000}"/>
    <cellStyle name="Percent 4 2 2 3 5" xfId="3126" xr:uid="{00000000-0005-0000-0000-00009C120000}"/>
    <cellStyle name="Percent 4 2 2 3 6" xfId="2427" xr:uid="{00000000-0005-0000-0000-00009D120000}"/>
    <cellStyle name="Percent 4 2 2 4" xfId="972" xr:uid="{00000000-0005-0000-0000-00009E120000}"/>
    <cellStyle name="Percent 4 2 2 4 2" xfId="1920" xr:uid="{00000000-0005-0000-0000-00009F120000}"/>
    <cellStyle name="Percent 4 2 2 4 2 2" xfId="4982" xr:uid="{00000000-0005-0000-0000-0000A0120000}"/>
    <cellStyle name="Percent 4 2 2 4 3" xfId="4051" xr:uid="{00000000-0005-0000-0000-0000A1120000}"/>
    <cellStyle name="Percent 4 2 2 4 4" xfId="3358" xr:uid="{00000000-0005-0000-0000-0000A2120000}"/>
    <cellStyle name="Percent 4 2 2 4 5" xfId="2659" xr:uid="{00000000-0005-0000-0000-0000A3120000}"/>
    <cellStyle name="Percent 4 2 2 5" xfId="1430" xr:uid="{00000000-0005-0000-0000-0000A4120000}"/>
    <cellStyle name="Percent 4 2 2 5 2" xfId="4506" xr:uid="{00000000-0005-0000-0000-0000A5120000}"/>
    <cellStyle name="Percent 4 2 2 6" xfId="3593" xr:uid="{00000000-0005-0000-0000-0000A6120000}"/>
    <cellStyle name="Percent 4 2 2 7" xfId="2892" xr:uid="{00000000-0005-0000-0000-0000A7120000}"/>
    <cellStyle name="Percent 4 2 2 8" xfId="2194" xr:uid="{00000000-0005-0000-0000-0000A8120000}"/>
    <cellStyle name="Percent 4 2 3" xfId="477" xr:uid="{00000000-0005-0000-0000-0000A9120000}"/>
    <cellStyle name="Percent 4 2 4" xfId="478" xr:uid="{00000000-0005-0000-0000-0000AA120000}"/>
    <cellStyle name="Percent 4 2 4 2" xfId="738" xr:uid="{00000000-0005-0000-0000-0000AB120000}"/>
    <cellStyle name="Percent 4 2 4 2 2" xfId="1201" xr:uid="{00000000-0005-0000-0000-0000AC120000}"/>
    <cellStyle name="Percent 4 2 4 2 2 2" xfId="4280" xr:uid="{00000000-0005-0000-0000-0000AD120000}"/>
    <cellStyle name="Percent 4 2 4 2 3" xfId="1676" xr:uid="{00000000-0005-0000-0000-0000AE120000}"/>
    <cellStyle name="Percent 4 2 4 2 3 2" xfId="4742" xr:uid="{00000000-0005-0000-0000-0000AF120000}"/>
    <cellStyle name="Percent 4 2 4 2 4" xfId="3825" xr:uid="{00000000-0005-0000-0000-0000B0120000}"/>
    <cellStyle name="Percent 4 2 4 2 5" xfId="3128" xr:uid="{00000000-0005-0000-0000-0000B1120000}"/>
    <cellStyle name="Percent 4 2 4 2 6" xfId="2429" xr:uid="{00000000-0005-0000-0000-0000B2120000}"/>
    <cellStyle name="Percent 4 2 4 3" xfId="974" xr:uid="{00000000-0005-0000-0000-0000B3120000}"/>
    <cellStyle name="Percent 4 2 4 3 2" xfId="1922" xr:uid="{00000000-0005-0000-0000-0000B4120000}"/>
    <cellStyle name="Percent 4 2 4 3 2 2" xfId="4984" xr:uid="{00000000-0005-0000-0000-0000B5120000}"/>
    <cellStyle name="Percent 4 2 4 3 3" xfId="4053" xr:uid="{00000000-0005-0000-0000-0000B6120000}"/>
    <cellStyle name="Percent 4 2 4 3 4" xfId="3360" xr:uid="{00000000-0005-0000-0000-0000B7120000}"/>
    <cellStyle name="Percent 4 2 4 3 5" xfId="2661" xr:uid="{00000000-0005-0000-0000-0000B8120000}"/>
    <cellStyle name="Percent 4 2 4 4" xfId="1432" xr:uid="{00000000-0005-0000-0000-0000B9120000}"/>
    <cellStyle name="Percent 4 2 4 4 2" xfId="4508" xr:uid="{00000000-0005-0000-0000-0000BA120000}"/>
    <cellStyle name="Percent 4 2 4 5" xfId="3595" xr:uid="{00000000-0005-0000-0000-0000BB120000}"/>
    <cellStyle name="Percent 4 2 4 6" xfId="2894" xr:uid="{00000000-0005-0000-0000-0000BC120000}"/>
    <cellStyle name="Percent 4 2 4 7" xfId="2196" xr:uid="{00000000-0005-0000-0000-0000BD120000}"/>
    <cellStyle name="Percent 4 2 5" xfId="735" xr:uid="{00000000-0005-0000-0000-0000BE120000}"/>
    <cellStyle name="Percent 4 2 5 2" xfId="1198" xr:uid="{00000000-0005-0000-0000-0000BF120000}"/>
    <cellStyle name="Percent 4 2 5 2 2" xfId="4277" xr:uid="{00000000-0005-0000-0000-0000C0120000}"/>
    <cellStyle name="Percent 4 2 5 3" xfId="1673" xr:uid="{00000000-0005-0000-0000-0000C1120000}"/>
    <cellStyle name="Percent 4 2 5 3 2" xfId="4739" xr:uid="{00000000-0005-0000-0000-0000C2120000}"/>
    <cellStyle name="Percent 4 2 5 4" xfId="3822" xr:uid="{00000000-0005-0000-0000-0000C3120000}"/>
    <cellStyle name="Percent 4 2 5 5" xfId="3125" xr:uid="{00000000-0005-0000-0000-0000C4120000}"/>
    <cellStyle name="Percent 4 2 5 6" xfId="2426" xr:uid="{00000000-0005-0000-0000-0000C5120000}"/>
    <cellStyle name="Percent 4 2 6" xfId="971" xr:uid="{00000000-0005-0000-0000-0000C6120000}"/>
    <cellStyle name="Percent 4 2 6 2" xfId="1919" xr:uid="{00000000-0005-0000-0000-0000C7120000}"/>
    <cellStyle name="Percent 4 2 6 2 2" xfId="4981" xr:uid="{00000000-0005-0000-0000-0000C8120000}"/>
    <cellStyle name="Percent 4 2 6 3" xfId="4050" xr:uid="{00000000-0005-0000-0000-0000C9120000}"/>
    <cellStyle name="Percent 4 2 6 4" xfId="3357" xr:uid="{00000000-0005-0000-0000-0000CA120000}"/>
    <cellStyle name="Percent 4 2 6 5" xfId="2658" xr:uid="{00000000-0005-0000-0000-0000CB120000}"/>
    <cellStyle name="Percent 4 2 7" xfId="1429" xr:uid="{00000000-0005-0000-0000-0000CC120000}"/>
    <cellStyle name="Percent 4 2 7 2" xfId="4505" xr:uid="{00000000-0005-0000-0000-0000CD120000}"/>
    <cellStyle name="Percent 4 2 8" xfId="3592" xr:uid="{00000000-0005-0000-0000-0000CE120000}"/>
    <cellStyle name="Percent 4 2 9" xfId="2891" xr:uid="{00000000-0005-0000-0000-0000CF120000}"/>
    <cellStyle name="Percent 4 3" xfId="479" xr:uid="{00000000-0005-0000-0000-0000D0120000}"/>
    <cellStyle name="Percent 5" xfId="148" xr:uid="{00000000-0005-0000-0000-0000D1120000}"/>
    <cellStyle name="Percent 5 2" xfId="149" xr:uid="{00000000-0005-0000-0000-0000D2120000}"/>
    <cellStyle name="Percent 5 2 2" xfId="480" xr:uid="{00000000-0005-0000-0000-0000D3120000}"/>
    <cellStyle name="Percent 5 2 2 2" xfId="739" xr:uid="{00000000-0005-0000-0000-0000D4120000}"/>
    <cellStyle name="Percent 5 2 2 2 2" xfId="1202" xr:uid="{00000000-0005-0000-0000-0000D5120000}"/>
    <cellStyle name="Percent 5 2 2 2 2 2" xfId="4281" xr:uid="{00000000-0005-0000-0000-0000D6120000}"/>
    <cellStyle name="Percent 5 2 2 2 3" xfId="1678" xr:uid="{00000000-0005-0000-0000-0000D7120000}"/>
    <cellStyle name="Percent 5 2 2 2 3 2" xfId="4743" xr:uid="{00000000-0005-0000-0000-0000D8120000}"/>
    <cellStyle name="Percent 5 2 2 2 4" xfId="3826" xr:uid="{00000000-0005-0000-0000-0000D9120000}"/>
    <cellStyle name="Percent 5 2 2 2 5" xfId="3129" xr:uid="{00000000-0005-0000-0000-0000DA120000}"/>
    <cellStyle name="Percent 5 2 2 2 6" xfId="2430" xr:uid="{00000000-0005-0000-0000-0000DB120000}"/>
    <cellStyle name="Percent 5 2 2 3" xfId="975" xr:uid="{00000000-0005-0000-0000-0000DC120000}"/>
    <cellStyle name="Percent 5 2 2 3 2" xfId="1923" xr:uid="{00000000-0005-0000-0000-0000DD120000}"/>
    <cellStyle name="Percent 5 2 2 3 2 2" xfId="4985" xr:uid="{00000000-0005-0000-0000-0000DE120000}"/>
    <cellStyle name="Percent 5 2 2 3 3" xfId="4054" xr:uid="{00000000-0005-0000-0000-0000DF120000}"/>
    <cellStyle name="Percent 5 2 2 3 4" xfId="3361" xr:uid="{00000000-0005-0000-0000-0000E0120000}"/>
    <cellStyle name="Percent 5 2 2 3 5" xfId="2662" xr:uid="{00000000-0005-0000-0000-0000E1120000}"/>
    <cellStyle name="Percent 5 2 2 4" xfId="1433" xr:uid="{00000000-0005-0000-0000-0000E2120000}"/>
    <cellStyle name="Percent 5 2 2 4 2" xfId="4509" xr:uid="{00000000-0005-0000-0000-0000E3120000}"/>
    <cellStyle name="Percent 5 2 2 5" xfId="3596" xr:uid="{00000000-0005-0000-0000-0000E4120000}"/>
    <cellStyle name="Percent 5 2 2 6" xfId="2895" xr:uid="{00000000-0005-0000-0000-0000E5120000}"/>
    <cellStyle name="Percent 5 2 2 7" xfId="2197" xr:uid="{00000000-0005-0000-0000-0000E6120000}"/>
    <cellStyle name="Percent 5 2 3" xfId="565" xr:uid="{00000000-0005-0000-0000-0000E7120000}"/>
    <cellStyle name="Percent 5 2 3 2" xfId="1028" xr:uid="{00000000-0005-0000-0000-0000E8120000}"/>
    <cellStyle name="Percent 5 2 3 2 2" xfId="4107" xr:uid="{00000000-0005-0000-0000-0000E9120000}"/>
    <cellStyle name="Percent 5 2 3 3" xfId="1503" xr:uid="{00000000-0005-0000-0000-0000EA120000}"/>
    <cellStyle name="Percent 5 2 3 3 2" xfId="4569" xr:uid="{00000000-0005-0000-0000-0000EB120000}"/>
    <cellStyle name="Percent 5 2 3 4" xfId="3652" xr:uid="{00000000-0005-0000-0000-0000EC120000}"/>
    <cellStyle name="Percent 5 2 3 5" xfId="2955" xr:uid="{00000000-0005-0000-0000-0000ED120000}"/>
    <cellStyle name="Percent 5 2 3 6" xfId="2256" xr:uid="{00000000-0005-0000-0000-0000EE120000}"/>
    <cellStyle name="Percent 5 2 4" xfId="799" xr:uid="{00000000-0005-0000-0000-0000EF120000}"/>
    <cellStyle name="Percent 5 2 4 2" xfId="1740" xr:uid="{00000000-0005-0000-0000-0000F0120000}"/>
    <cellStyle name="Percent 5 2 4 2 2" xfId="4802" xr:uid="{00000000-0005-0000-0000-0000F1120000}"/>
    <cellStyle name="Percent 5 2 4 3" xfId="3880" xr:uid="{00000000-0005-0000-0000-0000F2120000}"/>
    <cellStyle name="Percent 5 2 4 4" xfId="3186" xr:uid="{00000000-0005-0000-0000-0000F3120000}"/>
    <cellStyle name="Percent 5 2 4 5" xfId="2487" xr:uid="{00000000-0005-0000-0000-0000F4120000}"/>
    <cellStyle name="Percent 5 2 5" xfId="1258" xr:uid="{00000000-0005-0000-0000-0000F5120000}"/>
    <cellStyle name="Percent 5 2 5 2" xfId="4334" xr:uid="{00000000-0005-0000-0000-0000F6120000}"/>
    <cellStyle name="Percent 5 2 6" xfId="3421" xr:uid="{00000000-0005-0000-0000-0000F7120000}"/>
    <cellStyle name="Percent 5 2 7" xfId="2720" xr:uid="{00000000-0005-0000-0000-0000F8120000}"/>
    <cellStyle name="Percent 5 2 8" xfId="2020" xr:uid="{00000000-0005-0000-0000-0000F9120000}"/>
    <cellStyle name="Percent 5 3" xfId="481" xr:uid="{00000000-0005-0000-0000-0000FA120000}"/>
    <cellStyle name="Percent 6" xfId="482" xr:uid="{00000000-0005-0000-0000-0000FB120000}"/>
    <cellStyle name="Percent 6 2" xfId="483" xr:uid="{00000000-0005-0000-0000-0000FC120000}"/>
    <cellStyle name="Percent 6 2 2" xfId="484" xr:uid="{00000000-0005-0000-0000-0000FD120000}"/>
    <cellStyle name="Percent 6 2 2 2" xfId="742" xr:uid="{00000000-0005-0000-0000-0000FE120000}"/>
    <cellStyle name="Percent 6 2 2 2 2" xfId="1205" xr:uid="{00000000-0005-0000-0000-0000FF120000}"/>
    <cellStyle name="Percent 6 2 2 2 2 2" xfId="4284" xr:uid="{00000000-0005-0000-0000-000000130000}"/>
    <cellStyle name="Percent 6 2 2 2 3" xfId="1682" xr:uid="{00000000-0005-0000-0000-000001130000}"/>
    <cellStyle name="Percent 6 2 2 2 3 2" xfId="4746" xr:uid="{00000000-0005-0000-0000-000002130000}"/>
    <cellStyle name="Percent 6 2 2 2 4" xfId="3829" xr:uid="{00000000-0005-0000-0000-000003130000}"/>
    <cellStyle name="Percent 6 2 2 2 5" xfId="3132" xr:uid="{00000000-0005-0000-0000-000004130000}"/>
    <cellStyle name="Percent 6 2 2 2 6" xfId="2433" xr:uid="{00000000-0005-0000-0000-000005130000}"/>
    <cellStyle name="Percent 6 2 2 3" xfId="978" xr:uid="{00000000-0005-0000-0000-000006130000}"/>
    <cellStyle name="Percent 6 2 2 3 2" xfId="1926" xr:uid="{00000000-0005-0000-0000-000007130000}"/>
    <cellStyle name="Percent 6 2 2 3 2 2" xfId="4988" xr:uid="{00000000-0005-0000-0000-000008130000}"/>
    <cellStyle name="Percent 6 2 2 3 3" xfId="4057" xr:uid="{00000000-0005-0000-0000-000009130000}"/>
    <cellStyle name="Percent 6 2 2 3 4" xfId="3364" xr:uid="{00000000-0005-0000-0000-00000A130000}"/>
    <cellStyle name="Percent 6 2 2 3 5" xfId="2665" xr:uid="{00000000-0005-0000-0000-00000B130000}"/>
    <cellStyle name="Percent 6 2 2 4" xfId="1436" xr:uid="{00000000-0005-0000-0000-00000C130000}"/>
    <cellStyle name="Percent 6 2 2 4 2" xfId="4512" xr:uid="{00000000-0005-0000-0000-00000D130000}"/>
    <cellStyle name="Percent 6 2 2 5" xfId="3599" xr:uid="{00000000-0005-0000-0000-00000E130000}"/>
    <cellStyle name="Percent 6 2 2 6" xfId="2898" xr:uid="{00000000-0005-0000-0000-00000F130000}"/>
    <cellStyle name="Percent 6 2 2 7" xfId="2200" xr:uid="{00000000-0005-0000-0000-000010130000}"/>
    <cellStyle name="Percent 6 2 3" xfId="741" xr:uid="{00000000-0005-0000-0000-000011130000}"/>
    <cellStyle name="Percent 6 2 3 2" xfId="1204" xr:uid="{00000000-0005-0000-0000-000012130000}"/>
    <cellStyle name="Percent 6 2 3 2 2" xfId="4283" xr:uid="{00000000-0005-0000-0000-000013130000}"/>
    <cellStyle name="Percent 6 2 3 3" xfId="1681" xr:uid="{00000000-0005-0000-0000-000014130000}"/>
    <cellStyle name="Percent 6 2 3 3 2" xfId="4745" xr:uid="{00000000-0005-0000-0000-000015130000}"/>
    <cellStyle name="Percent 6 2 3 4" xfId="3828" xr:uid="{00000000-0005-0000-0000-000016130000}"/>
    <cellStyle name="Percent 6 2 3 5" xfId="3131" xr:uid="{00000000-0005-0000-0000-000017130000}"/>
    <cellStyle name="Percent 6 2 3 6" xfId="2432" xr:uid="{00000000-0005-0000-0000-000018130000}"/>
    <cellStyle name="Percent 6 2 4" xfId="977" xr:uid="{00000000-0005-0000-0000-000019130000}"/>
    <cellStyle name="Percent 6 2 4 2" xfId="1925" xr:uid="{00000000-0005-0000-0000-00001A130000}"/>
    <cellStyle name="Percent 6 2 4 2 2" xfId="4987" xr:uid="{00000000-0005-0000-0000-00001B130000}"/>
    <cellStyle name="Percent 6 2 4 3" xfId="4056" xr:uid="{00000000-0005-0000-0000-00001C130000}"/>
    <cellStyle name="Percent 6 2 4 4" xfId="3363" xr:uid="{00000000-0005-0000-0000-00001D130000}"/>
    <cellStyle name="Percent 6 2 4 5" xfId="2664" xr:uid="{00000000-0005-0000-0000-00001E130000}"/>
    <cellStyle name="Percent 6 2 5" xfId="1435" xr:uid="{00000000-0005-0000-0000-00001F130000}"/>
    <cellStyle name="Percent 6 2 5 2" xfId="4511" xr:uid="{00000000-0005-0000-0000-000020130000}"/>
    <cellStyle name="Percent 6 2 6" xfId="3598" xr:uid="{00000000-0005-0000-0000-000021130000}"/>
    <cellStyle name="Percent 6 2 7" xfId="2897" xr:uid="{00000000-0005-0000-0000-000022130000}"/>
    <cellStyle name="Percent 6 2 8" xfId="2199" xr:uid="{00000000-0005-0000-0000-000023130000}"/>
    <cellStyle name="Percent 6 3" xfId="485" xr:uid="{00000000-0005-0000-0000-000024130000}"/>
    <cellStyle name="Percent 6 3 2" xfId="743" xr:uid="{00000000-0005-0000-0000-000025130000}"/>
    <cellStyle name="Percent 6 3 2 2" xfId="1206" xr:uid="{00000000-0005-0000-0000-000026130000}"/>
    <cellStyle name="Percent 6 3 2 2 2" xfId="4285" xr:uid="{00000000-0005-0000-0000-000027130000}"/>
    <cellStyle name="Percent 6 3 2 3" xfId="1683" xr:uid="{00000000-0005-0000-0000-000028130000}"/>
    <cellStyle name="Percent 6 3 2 3 2" xfId="4747" xr:uid="{00000000-0005-0000-0000-000029130000}"/>
    <cellStyle name="Percent 6 3 2 4" xfId="3830" xr:uid="{00000000-0005-0000-0000-00002A130000}"/>
    <cellStyle name="Percent 6 3 2 5" xfId="3133" xr:uid="{00000000-0005-0000-0000-00002B130000}"/>
    <cellStyle name="Percent 6 3 2 6" xfId="2434" xr:uid="{00000000-0005-0000-0000-00002C130000}"/>
    <cellStyle name="Percent 6 3 3" xfId="979" xr:uid="{00000000-0005-0000-0000-00002D130000}"/>
    <cellStyle name="Percent 6 3 3 2" xfId="1927" xr:uid="{00000000-0005-0000-0000-00002E130000}"/>
    <cellStyle name="Percent 6 3 3 2 2" xfId="4989" xr:uid="{00000000-0005-0000-0000-00002F130000}"/>
    <cellStyle name="Percent 6 3 3 3" xfId="4058" xr:uid="{00000000-0005-0000-0000-000030130000}"/>
    <cellStyle name="Percent 6 3 3 4" xfId="3365" xr:uid="{00000000-0005-0000-0000-000031130000}"/>
    <cellStyle name="Percent 6 3 3 5" xfId="2666" xr:uid="{00000000-0005-0000-0000-000032130000}"/>
    <cellStyle name="Percent 6 3 4" xfId="1437" xr:uid="{00000000-0005-0000-0000-000033130000}"/>
    <cellStyle name="Percent 6 3 4 2" xfId="4513" xr:uid="{00000000-0005-0000-0000-000034130000}"/>
    <cellStyle name="Percent 6 3 5" xfId="3600" xr:uid="{00000000-0005-0000-0000-000035130000}"/>
    <cellStyle name="Percent 6 3 6" xfId="2899" xr:uid="{00000000-0005-0000-0000-000036130000}"/>
    <cellStyle name="Percent 6 3 7" xfId="2201" xr:uid="{00000000-0005-0000-0000-000037130000}"/>
    <cellStyle name="Percent 6 4" xfId="740" xr:uid="{00000000-0005-0000-0000-000038130000}"/>
    <cellStyle name="Percent 6 4 2" xfId="1203" xr:uid="{00000000-0005-0000-0000-000039130000}"/>
    <cellStyle name="Percent 6 4 2 2" xfId="4282" xr:uid="{00000000-0005-0000-0000-00003A130000}"/>
    <cellStyle name="Percent 6 4 3" xfId="1680" xr:uid="{00000000-0005-0000-0000-00003B130000}"/>
    <cellStyle name="Percent 6 4 3 2" xfId="4744" xr:uid="{00000000-0005-0000-0000-00003C130000}"/>
    <cellStyle name="Percent 6 4 4" xfId="3827" xr:uid="{00000000-0005-0000-0000-00003D130000}"/>
    <cellStyle name="Percent 6 4 5" xfId="3130" xr:uid="{00000000-0005-0000-0000-00003E130000}"/>
    <cellStyle name="Percent 6 4 6" xfId="2431" xr:uid="{00000000-0005-0000-0000-00003F130000}"/>
    <cellStyle name="Percent 6 5" xfId="976" xr:uid="{00000000-0005-0000-0000-000040130000}"/>
    <cellStyle name="Percent 6 5 2" xfId="1924" xr:uid="{00000000-0005-0000-0000-000041130000}"/>
    <cellStyle name="Percent 6 5 2 2" xfId="4986" xr:uid="{00000000-0005-0000-0000-000042130000}"/>
    <cellStyle name="Percent 6 5 3" xfId="4055" xr:uid="{00000000-0005-0000-0000-000043130000}"/>
    <cellStyle name="Percent 6 5 4" xfId="3362" xr:uid="{00000000-0005-0000-0000-000044130000}"/>
    <cellStyle name="Percent 6 5 5" xfId="2663" xr:uid="{00000000-0005-0000-0000-000045130000}"/>
    <cellStyle name="Percent 6 6" xfId="1434" xr:uid="{00000000-0005-0000-0000-000046130000}"/>
    <cellStyle name="Percent 6 6 2" xfId="4510" xr:uid="{00000000-0005-0000-0000-000047130000}"/>
    <cellStyle name="Percent 6 7" xfId="3597" xr:uid="{00000000-0005-0000-0000-000048130000}"/>
    <cellStyle name="Percent 6 8" xfId="2896" xr:uid="{00000000-0005-0000-0000-000049130000}"/>
    <cellStyle name="Percent 6 9" xfId="2198" xr:uid="{00000000-0005-0000-0000-00004A130000}"/>
    <cellStyle name="Percent 7" xfId="486" xr:uid="{00000000-0005-0000-0000-00004B130000}"/>
    <cellStyle name="Percent 8" xfId="487" xr:uid="{00000000-0005-0000-0000-00004C130000}"/>
    <cellStyle name="Percent 8 2" xfId="488" xr:uid="{00000000-0005-0000-0000-00004D130000}"/>
    <cellStyle name="Percent 8 2 2" xfId="489" xr:uid="{00000000-0005-0000-0000-00004E130000}"/>
    <cellStyle name="Percent 8 2 2 2" xfId="746" xr:uid="{00000000-0005-0000-0000-00004F130000}"/>
    <cellStyle name="Percent 8 2 2 2 2" xfId="1209" xr:uid="{00000000-0005-0000-0000-000050130000}"/>
    <cellStyle name="Percent 8 2 2 2 2 2" xfId="4288" xr:uid="{00000000-0005-0000-0000-000051130000}"/>
    <cellStyle name="Percent 8 2 2 2 3" xfId="1686" xr:uid="{00000000-0005-0000-0000-000052130000}"/>
    <cellStyle name="Percent 8 2 2 2 3 2" xfId="4750" xr:uid="{00000000-0005-0000-0000-000053130000}"/>
    <cellStyle name="Percent 8 2 2 2 4" xfId="3833" xr:uid="{00000000-0005-0000-0000-000054130000}"/>
    <cellStyle name="Percent 8 2 2 2 5" xfId="3136" xr:uid="{00000000-0005-0000-0000-000055130000}"/>
    <cellStyle name="Percent 8 2 2 2 6" xfId="2437" xr:uid="{00000000-0005-0000-0000-000056130000}"/>
    <cellStyle name="Percent 8 2 2 3" xfId="982" xr:uid="{00000000-0005-0000-0000-000057130000}"/>
    <cellStyle name="Percent 8 2 2 3 2" xfId="1930" xr:uid="{00000000-0005-0000-0000-000058130000}"/>
    <cellStyle name="Percent 8 2 2 3 2 2" xfId="4992" xr:uid="{00000000-0005-0000-0000-000059130000}"/>
    <cellStyle name="Percent 8 2 2 3 3" xfId="4061" xr:uid="{00000000-0005-0000-0000-00005A130000}"/>
    <cellStyle name="Percent 8 2 2 3 4" xfId="3368" xr:uid="{00000000-0005-0000-0000-00005B130000}"/>
    <cellStyle name="Percent 8 2 2 3 5" xfId="2669" xr:uid="{00000000-0005-0000-0000-00005C130000}"/>
    <cellStyle name="Percent 8 2 2 4" xfId="1440" xr:uid="{00000000-0005-0000-0000-00005D130000}"/>
    <cellStyle name="Percent 8 2 2 4 2" xfId="4516" xr:uid="{00000000-0005-0000-0000-00005E130000}"/>
    <cellStyle name="Percent 8 2 2 5" xfId="3603" xr:uid="{00000000-0005-0000-0000-00005F130000}"/>
    <cellStyle name="Percent 8 2 2 6" xfId="2902" xr:uid="{00000000-0005-0000-0000-000060130000}"/>
    <cellStyle name="Percent 8 2 2 7" xfId="2204" xr:uid="{00000000-0005-0000-0000-000061130000}"/>
    <cellStyle name="Percent 8 2 3" xfId="745" xr:uid="{00000000-0005-0000-0000-000062130000}"/>
    <cellStyle name="Percent 8 2 3 2" xfId="1208" xr:uid="{00000000-0005-0000-0000-000063130000}"/>
    <cellStyle name="Percent 8 2 3 2 2" xfId="4287" xr:uid="{00000000-0005-0000-0000-000064130000}"/>
    <cellStyle name="Percent 8 2 3 3" xfId="1685" xr:uid="{00000000-0005-0000-0000-000065130000}"/>
    <cellStyle name="Percent 8 2 3 3 2" xfId="4749" xr:uid="{00000000-0005-0000-0000-000066130000}"/>
    <cellStyle name="Percent 8 2 3 4" xfId="3832" xr:uid="{00000000-0005-0000-0000-000067130000}"/>
    <cellStyle name="Percent 8 2 3 5" xfId="3135" xr:uid="{00000000-0005-0000-0000-000068130000}"/>
    <cellStyle name="Percent 8 2 3 6" xfId="2436" xr:uid="{00000000-0005-0000-0000-000069130000}"/>
    <cellStyle name="Percent 8 2 4" xfId="981" xr:uid="{00000000-0005-0000-0000-00006A130000}"/>
    <cellStyle name="Percent 8 2 4 2" xfId="1929" xr:uid="{00000000-0005-0000-0000-00006B130000}"/>
    <cellStyle name="Percent 8 2 4 2 2" xfId="4991" xr:uid="{00000000-0005-0000-0000-00006C130000}"/>
    <cellStyle name="Percent 8 2 4 3" xfId="4060" xr:uid="{00000000-0005-0000-0000-00006D130000}"/>
    <cellStyle name="Percent 8 2 4 4" xfId="3367" xr:uid="{00000000-0005-0000-0000-00006E130000}"/>
    <cellStyle name="Percent 8 2 4 5" xfId="2668" xr:uid="{00000000-0005-0000-0000-00006F130000}"/>
    <cellStyle name="Percent 8 2 5" xfId="1439" xr:uid="{00000000-0005-0000-0000-000070130000}"/>
    <cellStyle name="Percent 8 2 5 2" xfId="4515" xr:uid="{00000000-0005-0000-0000-000071130000}"/>
    <cellStyle name="Percent 8 2 6" xfId="3602" xr:uid="{00000000-0005-0000-0000-000072130000}"/>
    <cellStyle name="Percent 8 2 7" xfId="2901" xr:uid="{00000000-0005-0000-0000-000073130000}"/>
    <cellStyle name="Percent 8 2 8" xfId="2203" xr:uid="{00000000-0005-0000-0000-000074130000}"/>
    <cellStyle name="Percent 8 3" xfId="490" xr:uid="{00000000-0005-0000-0000-000075130000}"/>
    <cellStyle name="Percent 8 3 2" xfId="747" xr:uid="{00000000-0005-0000-0000-000076130000}"/>
    <cellStyle name="Percent 8 3 2 2" xfId="1210" xr:uid="{00000000-0005-0000-0000-000077130000}"/>
    <cellStyle name="Percent 8 3 2 2 2" xfId="4289" xr:uid="{00000000-0005-0000-0000-000078130000}"/>
    <cellStyle name="Percent 8 3 2 3" xfId="1687" xr:uid="{00000000-0005-0000-0000-000079130000}"/>
    <cellStyle name="Percent 8 3 2 3 2" xfId="4751" xr:uid="{00000000-0005-0000-0000-00007A130000}"/>
    <cellStyle name="Percent 8 3 2 4" xfId="3834" xr:uid="{00000000-0005-0000-0000-00007B130000}"/>
    <cellStyle name="Percent 8 3 2 5" xfId="3137" xr:uid="{00000000-0005-0000-0000-00007C130000}"/>
    <cellStyle name="Percent 8 3 2 6" xfId="2438" xr:uid="{00000000-0005-0000-0000-00007D130000}"/>
    <cellStyle name="Percent 8 3 3" xfId="983" xr:uid="{00000000-0005-0000-0000-00007E130000}"/>
    <cellStyle name="Percent 8 3 3 2" xfId="1931" xr:uid="{00000000-0005-0000-0000-00007F130000}"/>
    <cellStyle name="Percent 8 3 3 2 2" xfId="4993" xr:uid="{00000000-0005-0000-0000-000080130000}"/>
    <cellStyle name="Percent 8 3 3 3" xfId="4062" xr:uid="{00000000-0005-0000-0000-000081130000}"/>
    <cellStyle name="Percent 8 3 3 4" xfId="3369" xr:uid="{00000000-0005-0000-0000-000082130000}"/>
    <cellStyle name="Percent 8 3 3 5" xfId="2670" xr:uid="{00000000-0005-0000-0000-000083130000}"/>
    <cellStyle name="Percent 8 3 4" xfId="1441" xr:uid="{00000000-0005-0000-0000-000084130000}"/>
    <cellStyle name="Percent 8 3 4 2" xfId="4517" xr:uid="{00000000-0005-0000-0000-000085130000}"/>
    <cellStyle name="Percent 8 3 5" xfId="3604" xr:uid="{00000000-0005-0000-0000-000086130000}"/>
    <cellStyle name="Percent 8 3 6" xfId="2903" xr:uid="{00000000-0005-0000-0000-000087130000}"/>
    <cellStyle name="Percent 8 3 7" xfId="2205" xr:uid="{00000000-0005-0000-0000-000088130000}"/>
    <cellStyle name="Percent 8 4" xfId="744" xr:uid="{00000000-0005-0000-0000-000089130000}"/>
    <cellStyle name="Percent 8 4 2" xfId="1207" xr:uid="{00000000-0005-0000-0000-00008A130000}"/>
    <cellStyle name="Percent 8 4 2 2" xfId="4286" xr:uid="{00000000-0005-0000-0000-00008B130000}"/>
    <cellStyle name="Percent 8 4 3" xfId="1684" xr:uid="{00000000-0005-0000-0000-00008C130000}"/>
    <cellStyle name="Percent 8 4 3 2" xfId="4748" xr:uid="{00000000-0005-0000-0000-00008D130000}"/>
    <cellStyle name="Percent 8 4 4" xfId="3831" xr:uid="{00000000-0005-0000-0000-00008E130000}"/>
    <cellStyle name="Percent 8 4 5" xfId="3134" xr:uid="{00000000-0005-0000-0000-00008F130000}"/>
    <cellStyle name="Percent 8 4 6" xfId="2435" xr:uid="{00000000-0005-0000-0000-000090130000}"/>
    <cellStyle name="Percent 8 5" xfId="980" xr:uid="{00000000-0005-0000-0000-000091130000}"/>
    <cellStyle name="Percent 8 5 2" xfId="1928" xr:uid="{00000000-0005-0000-0000-000092130000}"/>
    <cellStyle name="Percent 8 5 2 2" xfId="4990" xr:uid="{00000000-0005-0000-0000-000093130000}"/>
    <cellStyle name="Percent 8 5 3" xfId="4059" xr:uid="{00000000-0005-0000-0000-000094130000}"/>
    <cellStyle name="Percent 8 5 4" xfId="3366" xr:uid="{00000000-0005-0000-0000-000095130000}"/>
    <cellStyle name="Percent 8 5 5" xfId="2667" xr:uid="{00000000-0005-0000-0000-000096130000}"/>
    <cellStyle name="Percent 8 6" xfId="1438" xr:uid="{00000000-0005-0000-0000-000097130000}"/>
    <cellStyle name="Percent 8 6 2" xfId="4514" xr:uid="{00000000-0005-0000-0000-000098130000}"/>
    <cellStyle name="Percent 8 7" xfId="3601" xr:uid="{00000000-0005-0000-0000-000099130000}"/>
    <cellStyle name="Percent 8 8" xfId="2900" xr:uid="{00000000-0005-0000-0000-00009A130000}"/>
    <cellStyle name="Percent 8 9" xfId="2202" xr:uid="{00000000-0005-0000-0000-00009B130000}"/>
    <cellStyle name="Percent 9" xfId="491" xr:uid="{00000000-0005-0000-0000-00009C130000}"/>
    <cellStyle name="Percent 9 2" xfId="492" xr:uid="{00000000-0005-0000-0000-00009D130000}"/>
    <cellStyle name="Percent 9 2 2" xfId="749" xr:uid="{00000000-0005-0000-0000-00009E130000}"/>
    <cellStyle name="Percent 9 2 2 2" xfId="1212" xr:uid="{00000000-0005-0000-0000-00009F130000}"/>
    <cellStyle name="Percent 9 2 2 2 2" xfId="4291" xr:uid="{00000000-0005-0000-0000-0000A0130000}"/>
    <cellStyle name="Percent 9 2 2 3" xfId="1689" xr:uid="{00000000-0005-0000-0000-0000A1130000}"/>
    <cellStyle name="Percent 9 2 2 3 2" xfId="4753" xr:uid="{00000000-0005-0000-0000-0000A2130000}"/>
    <cellStyle name="Percent 9 2 2 4" xfId="3836" xr:uid="{00000000-0005-0000-0000-0000A3130000}"/>
    <cellStyle name="Percent 9 2 2 5" xfId="3139" xr:uid="{00000000-0005-0000-0000-0000A4130000}"/>
    <cellStyle name="Percent 9 2 2 6" xfId="2440" xr:uid="{00000000-0005-0000-0000-0000A5130000}"/>
    <cellStyle name="Percent 9 2 3" xfId="985" xr:uid="{00000000-0005-0000-0000-0000A6130000}"/>
    <cellStyle name="Percent 9 2 3 2" xfId="1933" xr:uid="{00000000-0005-0000-0000-0000A7130000}"/>
    <cellStyle name="Percent 9 2 3 2 2" xfId="4995" xr:uid="{00000000-0005-0000-0000-0000A8130000}"/>
    <cellStyle name="Percent 9 2 3 3" xfId="4064" xr:uid="{00000000-0005-0000-0000-0000A9130000}"/>
    <cellStyle name="Percent 9 2 3 4" xfId="3371" xr:uid="{00000000-0005-0000-0000-0000AA130000}"/>
    <cellStyle name="Percent 9 2 3 5" xfId="2672" xr:uid="{00000000-0005-0000-0000-0000AB130000}"/>
    <cellStyle name="Percent 9 2 4" xfId="1443" xr:uid="{00000000-0005-0000-0000-0000AC130000}"/>
    <cellStyle name="Percent 9 2 4 2" xfId="4519" xr:uid="{00000000-0005-0000-0000-0000AD130000}"/>
    <cellStyle name="Percent 9 2 5" xfId="3606" xr:uid="{00000000-0005-0000-0000-0000AE130000}"/>
    <cellStyle name="Percent 9 2 6" xfId="2905" xr:uid="{00000000-0005-0000-0000-0000AF130000}"/>
    <cellStyle name="Percent 9 2 7" xfId="2207" xr:uid="{00000000-0005-0000-0000-0000B0130000}"/>
    <cellStyle name="Percent 9 3" xfId="748" xr:uid="{00000000-0005-0000-0000-0000B1130000}"/>
    <cellStyle name="Percent 9 3 2" xfId="1211" xr:uid="{00000000-0005-0000-0000-0000B2130000}"/>
    <cellStyle name="Percent 9 3 2 2" xfId="4290" xr:uid="{00000000-0005-0000-0000-0000B3130000}"/>
    <cellStyle name="Percent 9 3 3" xfId="1688" xr:uid="{00000000-0005-0000-0000-0000B4130000}"/>
    <cellStyle name="Percent 9 3 3 2" xfId="4752" xr:uid="{00000000-0005-0000-0000-0000B5130000}"/>
    <cellStyle name="Percent 9 3 4" xfId="3835" xr:uid="{00000000-0005-0000-0000-0000B6130000}"/>
    <cellStyle name="Percent 9 3 5" xfId="3138" xr:uid="{00000000-0005-0000-0000-0000B7130000}"/>
    <cellStyle name="Percent 9 3 6" xfId="2439" xr:uid="{00000000-0005-0000-0000-0000B8130000}"/>
    <cellStyle name="Percent 9 4" xfId="984" xr:uid="{00000000-0005-0000-0000-0000B9130000}"/>
    <cellStyle name="Percent 9 4 2" xfId="1932" xr:uid="{00000000-0005-0000-0000-0000BA130000}"/>
    <cellStyle name="Percent 9 4 2 2" xfId="4994" xr:uid="{00000000-0005-0000-0000-0000BB130000}"/>
    <cellStyle name="Percent 9 4 3" xfId="4063" xr:uid="{00000000-0005-0000-0000-0000BC130000}"/>
    <cellStyle name="Percent 9 4 4" xfId="3370" xr:uid="{00000000-0005-0000-0000-0000BD130000}"/>
    <cellStyle name="Percent 9 4 5" xfId="2671" xr:uid="{00000000-0005-0000-0000-0000BE130000}"/>
    <cellStyle name="Percent 9 5" xfId="1442" xr:uid="{00000000-0005-0000-0000-0000BF130000}"/>
    <cellStyle name="Percent 9 5 2" xfId="4518" xr:uid="{00000000-0005-0000-0000-0000C0130000}"/>
    <cellStyle name="Percent 9 6" xfId="3605" xr:uid="{00000000-0005-0000-0000-0000C1130000}"/>
    <cellStyle name="Percent 9 7" xfId="2904" xr:uid="{00000000-0005-0000-0000-0000C2130000}"/>
    <cellStyle name="Percent 9 8" xfId="2206" xr:uid="{00000000-0005-0000-0000-0000C3130000}"/>
    <cellStyle name="PerDay" xfId="5363" xr:uid="{A161AC43-98E0-4BE3-BCB8-9699136C1E89}"/>
    <cellStyle name="SAPBEXstdData" xfId="5390" xr:uid="{3D6BB926-61BF-4A58-989B-D2F3D7EBDADF}"/>
    <cellStyle name="Standard 2" xfId="493" xr:uid="{00000000-0005-0000-0000-0000C4130000}"/>
    <cellStyle name="tableau | cellule | normal | decimal 1" xfId="494" xr:uid="{00000000-0005-0000-0000-0000C5130000}"/>
    <cellStyle name="tableau | cellule | normal | decimal 1 2" xfId="1945" xr:uid="{00000000-0005-0000-0000-0000C6130000}"/>
    <cellStyle name="tableau | cellule | normal | decimal 1 2 2" xfId="5007" xr:uid="{00000000-0005-0000-0000-0000C7130000}"/>
    <cellStyle name="tableau | cellule | normal | decimal 1 2 2 2" xfId="5049" xr:uid="{00000000-0005-0000-0000-0000C8130000}"/>
    <cellStyle name="tableau | cellule | normal | decimal 1 2 2 3" xfId="5217" xr:uid="{00000000-0005-0000-0000-0000C9130000}"/>
    <cellStyle name="tableau | cellule | normal | decimal 1 2 3" xfId="3377" xr:uid="{00000000-0005-0000-0000-0000CA130000}"/>
    <cellStyle name="tableau | cellule | normal | decimal 1 2 3 2" xfId="5107" xr:uid="{00000000-0005-0000-0000-0000CB130000}"/>
    <cellStyle name="tableau | cellule | normal | decimal 1 2 3 3" xfId="5043" xr:uid="{00000000-0005-0000-0000-0000CC130000}"/>
    <cellStyle name="tableau | cellule | normal | decimal 1 2 4" xfId="5118" xr:uid="{00000000-0005-0000-0000-0000CD130000}"/>
    <cellStyle name="tableau | cellule | normal | decimal 1 2 5" xfId="2005" xr:uid="{00000000-0005-0000-0000-0000CE130000}"/>
    <cellStyle name="tableau | cellule | normal | decimal 1 3" xfId="1444" xr:uid="{00000000-0005-0000-0000-0000CF130000}"/>
    <cellStyle name="tableau | cellule | normal | decimal 1 3 2" xfId="4520" xr:uid="{00000000-0005-0000-0000-0000D0130000}"/>
    <cellStyle name="tableau | cellule | normal | decimal 1 3 3" xfId="5111" xr:uid="{00000000-0005-0000-0000-0000D1130000}"/>
    <cellStyle name="tableau | cellule | normal | decimal 1 3 4" xfId="5173" xr:uid="{00000000-0005-0000-0000-0000D2130000}"/>
    <cellStyle name="tableau | cellule | normal | decimal 1 4" xfId="3607" xr:uid="{00000000-0005-0000-0000-0000D3130000}"/>
    <cellStyle name="tableau | cellule | normal | decimal 1 4 2" xfId="5200" xr:uid="{00000000-0005-0000-0000-0000D4130000}"/>
    <cellStyle name="tableau | cellule | normal | decimal 1 4 3" xfId="5172" xr:uid="{00000000-0005-0000-0000-0000D5130000}"/>
    <cellStyle name="tableau | cellule | normal | decimal 1 5" xfId="2906" xr:uid="{00000000-0005-0000-0000-0000D6130000}"/>
    <cellStyle name="tableau | cellule | normal | decimal 1 5 2" xfId="5148" xr:uid="{00000000-0005-0000-0000-0000D7130000}"/>
    <cellStyle name="tableau | cellule | normal | decimal 1 5 3" xfId="5096" xr:uid="{00000000-0005-0000-0000-0000D8130000}"/>
    <cellStyle name="tableau | cellule | normal | decimal 1 6" xfId="5151" xr:uid="{00000000-0005-0000-0000-0000D9130000}"/>
    <cellStyle name="tableau | cellule | normal | decimal 1 7" xfId="5153" xr:uid="{00000000-0005-0000-0000-0000DA130000}"/>
    <cellStyle name="tableau | cellule | normal | pourcentage | decimal 1" xfId="495" xr:uid="{00000000-0005-0000-0000-0000DB130000}"/>
    <cellStyle name="tableau | cellule | normal | pourcentage | decimal 1 2" xfId="1946" xr:uid="{00000000-0005-0000-0000-0000DC130000}"/>
    <cellStyle name="tableau | cellule | normal | pourcentage | decimal 1 2 2" xfId="5008" xr:uid="{00000000-0005-0000-0000-0000DD130000}"/>
    <cellStyle name="tableau | cellule | normal | pourcentage | decimal 1 2 2 2" xfId="2117" xr:uid="{00000000-0005-0000-0000-0000DE130000}"/>
    <cellStyle name="tableau | cellule | normal | pourcentage | decimal 1 2 2 3" xfId="5218" xr:uid="{00000000-0005-0000-0000-0000DF130000}"/>
    <cellStyle name="tableau | cellule | normal | pourcentage | decimal 1 2 3" xfId="3378" xr:uid="{00000000-0005-0000-0000-0000E0130000}"/>
    <cellStyle name="tableau | cellule | normal | pourcentage | decimal 1 2 3 2" xfId="5139" xr:uid="{00000000-0005-0000-0000-0000E1130000}"/>
    <cellStyle name="tableau | cellule | normal | pourcentage | decimal 1 2 3 3" xfId="5181" xr:uid="{00000000-0005-0000-0000-0000E2130000}"/>
    <cellStyle name="tableau | cellule | normal | pourcentage | decimal 1 2 4" xfId="2159" xr:uid="{00000000-0005-0000-0000-0000E3130000}"/>
    <cellStyle name="tableau | cellule | normal | pourcentage | decimal 1 2 5" xfId="2566" xr:uid="{00000000-0005-0000-0000-0000E4130000}"/>
    <cellStyle name="tableau | cellule | normal | pourcentage | decimal 1 3" xfId="1445" xr:uid="{00000000-0005-0000-0000-0000E5130000}"/>
    <cellStyle name="tableau | cellule | normal | pourcentage | decimal 1 3 2" xfId="4521" xr:uid="{00000000-0005-0000-0000-0000E6130000}"/>
    <cellStyle name="tableau | cellule | normal | pourcentage | decimal 1 3 3" xfId="5144" xr:uid="{00000000-0005-0000-0000-0000E7130000}"/>
    <cellStyle name="tableau | cellule | normal | pourcentage | decimal 1 3 4" xfId="1973" xr:uid="{00000000-0005-0000-0000-0000E8130000}"/>
    <cellStyle name="tableau | cellule | normal | pourcentage | decimal 1 4" xfId="3608" xr:uid="{00000000-0005-0000-0000-0000E9130000}"/>
    <cellStyle name="tableau | cellule | normal | pourcentage | decimal 1 4 2" xfId="5062" xr:uid="{00000000-0005-0000-0000-0000EA130000}"/>
    <cellStyle name="tableau | cellule | normal | pourcentage | decimal 1 4 3" xfId="1997" xr:uid="{00000000-0005-0000-0000-0000EB130000}"/>
    <cellStyle name="tableau | cellule | normal | pourcentage | decimal 1 5" xfId="2907" xr:uid="{00000000-0005-0000-0000-0000EC130000}"/>
    <cellStyle name="tableau | cellule | normal | pourcentage | decimal 1 5 2" xfId="5202" xr:uid="{00000000-0005-0000-0000-0000ED130000}"/>
    <cellStyle name="tableau | cellule | normal | pourcentage | decimal 1 5 3" xfId="5094" xr:uid="{00000000-0005-0000-0000-0000EE130000}"/>
    <cellStyle name="tableau | cellule | normal | pourcentage | decimal 1 6" xfId="5206" xr:uid="{00000000-0005-0000-0000-0000EF130000}"/>
    <cellStyle name="tableau | cellule | normal | pourcentage | decimal 1 7" xfId="5177" xr:uid="{00000000-0005-0000-0000-0000F0130000}"/>
    <cellStyle name="tableau | cellule | total | decimal 1" xfId="496" xr:uid="{00000000-0005-0000-0000-0000F1130000}"/>
    <cellStyle name="tableau | cellule | total | decimal 1 2" xfId="1947" xr:uid="{00000000-0005-0000-0000-0000F2130000}"/>
    <cellStyle name="tableau | cellule | total | decimal 1 2 2" xfId="5009" xr:uid="{00000000-0005-0000-0000-0000F3130000}"/>
    <cellStyle name="tableau | cellule | total | decimal 1 2 2 2" xfId="5078" xr:uid="{00000000-0005-0000-0000-0000F4130000}"/>
    <cellStyle name="tableau | cellule | total | decimal 1 2 2 3" xfId="5219" xr:uid="{00000000-0005-0000-0000-0000F5130000}"/>
    <cellStyle name="tableau | cellule | total | decimal 1 2 3" xfId="3379" xr:uid="{00000000-0005-0000-0000-0000F6130000}"/>
    <cellStyle name="tableau | cellule | total | decimal 1 2 3 2" xfId="5191" xr:uid="{00000000-0005-0000-0000-0000F7130000}"/>
    <cellStyle name="tableau | cellule | total | decimal 1 2 3 3" xfId="5147" xr:uid="{00000000-0005-0000-0000-0000F8130000}"/>
    <cellStyle name="tableau | cellule | total | decimal 1 2 4" xfId="5040" xr:uid="{00000000-0005-0000-0000-0000F9130000}"/>
    <cellStyle name="tableau | cellule | total | decimal 1 2 5" xfId="5081" xr:uid="{00000000-0005-0000-0000-0000FA130000}"/>
    <cellStyle name="tableau | cellule | total | decimal 1 3" xfId="1446" xr:uid="{00000000-0005-0000-0000-0000FB130000}"/>
    <cellStyle name="tableau | cellule | total | decimal 1 3 2" xfId="4522" xr:uid="{00000000-0005-0000-0000-0000FC130000}"/>
    <cellStyle name="tableau | cellule | total | decimal 1 3 3" xfId="5198" xr:uid="{00000000-0005-0000-0000-0000FD130000}"/>
    <cellStyle name="tableau | cellule | total | decimal 1 3 4" xfId="5082" xr:uid="{00000000-0005-0000-0000-0000FE130000}"/>
    <cellStyle name="tableau | cellule | total | decimal 1 4" xfId="3609" xr:uid="{00000000-0005-0000-0000-0000FF130000}"/>
    <cellStyle name="tableau | cellule | total | decimal 1 4 2" xfId="5100" xr:uid="{00000000-0005-0000-0000-000000140000}"/>
    <cellStyle name="tableau | cellule | total | decimal 1 4 3" xfId="2678" xr:uid="{00000000-0005-0000-0000-000001140000}"/>
    <cellStyle name="tableau | cellule | total | decimal 1 5" xfId="2908" xr:uid="{00000000-0005-0000-0000-000002140000}"/>
    <cellStyle name="tableau | cellule | total | decimal 1 5 2" xfId="5064" xr:uid="{00000000-0005-0000-0000-000003140000}"/>
    <cellStyle name="tableau | cellule | total | decimal 1 5 3" xfId="5157" xr:uid="{00000000-0005-0000-0000-000004140000}"/>
    <cellStyle name="tableau | cellule | total | decimal 1 6" xfId="5069" xr:uid="{00000000-0005-0000-0000-000005140000}"/>
    <cellStyle name="tableau | cellule | total | decimal 1 7" xfId="5140" xr:uid="{00000000-0005-0000-0000-000006140000}"/>
    <cellStyle name="tableau | coin superieur gauche" xfId="497" xr:uid="{00000000-0005-0000-0000-000007140000}"/>
    <cellStyle name="tableau | coin superieur gauche 2" xfId="1957" xr:uid="{00000000-0005-0000-0000-000008140000}"/>
    <cellStyle name="tableau | coin superieur gauche 2 2" xfId="5018" xr:uid="{00000000-0005-0000-0000-000009140000}"/>
    <cellStyle name="tableau | coin superieur gauche 2 2 2" xfId="5183" xr:uid="{00000000-0005-0000-0000-00000A140000}"/>
    <cellStyle name="tableau | coin superieur gauche 2 2 3" xfId="5228" xr:uid="{00000000-0005-0000-0000-00000B140000}"/>
    <cellStyle name="tableau | coin superieur gauche 2 3" xfId="5101" xr:uid="{00000000-0005-0000-0000-00000C140000}"/>
    <cellStyle name="tableau | coin superieur gauche 2 4" xfId="2006" xr:uid="{00000000-0005-0000-0000-00000D140000}"/>
    <cellStyle name="tableau | coin superieur gauche 3" xfId="5103" xr:uid="{00000000-0005-0000-0000-00000E140000}"/>
    <cellStyle name="tableau | coin superieur gauche 4" xfId="5068" xr:uid="{00000000-0005-0000-0000-00000F140000}"/>
    <cellStyle name="tableau | entete-colonne | series" xfId="498" xr:uid="{00000000-0005-0000-0000-000010140000}"/>
    <cellStyle name="tableau | entete-colonne | series 2" xfId="1948" xr:uid="{00000000-0005-0000-0000-000011140000}"/>
    <cellStyle name="tableau | entete-colonne | series 2 2" xfId="5010" xr:uid="{00000000-0005-0000-0000-000012140000}"/>
    <cellStyle name="tableau | entete-colonne | series 2 2 2" xfId="5119" xr:uid="{00000000-0005-0000-0000-000013140000}"/>
    <cellStyle name="tableau | entete-colonne | series 2 2 3" xfId="5220" xr:uid="{00000000-0005-0000-0000-000014140000}"/>
    <cellStyle name="tableau | entete-colonne | series 2 3" xfId="5039" xr:uid="{00000000-0005-0000-0000-000015140000}"/>
    <cellStyle name="tableau | entete-colonne | series 2 4" xfId="5197" xr:uid="{00000000-0005-0000-0000-000016140000}"/>
    <cellStyle name="tableau | entete-colonne | series 3" xfId="5137" xr:uid="{00000000-0005-0000-0000-000017140000}"/>
    <cellStyle name="tableau | entete-colonne | series 4" xfId="5204" xr:uid="{00000000-0005-0000-0000-000018140000}"/>
    <cellStyle name="tableau | entete-ligne | normal" xfId="499" xr:uid="{00000000-0005-0000-0000-000019140000}"/>
    <cellStyle name="tableau | entete-ligne | normal 2" xfId="1949" xr:uid="{00000000-0005-0000-0000-00001A140000}"/>
    <cellStyle name="tableau | entete-ligne | normal 2 2" xfId="5011" xr:uid="{00000000-0005-0000-0000-00001B140000}"/>
    <cellStyle name="tableau | entete-ligne | normal 2 2 2" xfId="5169" xr:uid="{00000000-0005-0000-0000-00001C140000}"/>
    <cellStyle name="tableau | entete-ligne | normal 2 2 3" xfId="5221" xr:uid="{00000000-0005-0000-0000-00001D140000}"/>
    <cellStyle name="tableau | entete-ligne | normal 2 3" xfId="5038" xr:uid="{00000000-0005-0000-0000-00001E140000}"/>
    <cellStyle name="tableau | entete-ligne | normal 2 4" xfId="5053" xr:uid="{00000000-0005-0000-0000-00001F140000}"/>
    <cellStyle name="tableau | entete-ligne | normal 3" xfId="5186" xr:uid="{00000000-0005-0000-0000-000020140000}"/>
    <cellStyle name="tableau | entete-ligne | normal 4" xfId="5041" xr:uid="{00000000-0005-0000-0000-000021140000}"/>
    <cellStyle name="tableau | entete-ligne | total" xfId="500" xr:uid="{00000000-0005-0000-0000-000022140000}"/>
    <cellStyle name="tableau | entete-ligne | total 2" xfId="1950" xr:uid="{00000000-0005-0000-0000-000023140000}"/>
    <cellStyle name="tableau | entete-ligne | total 2 2" xfId="5012" xr:uid="{00000000-0005-0000-0000-000024140000}"/>
    <cellStyle name="tableau | entete-ligne | total 2 2 2" xfId="5110" xr:uid="{00000000-0005-0000-0000-000025140000}"/>
    <cellStyle name="tableau | entete-ligne | total 2 2 3" xfId="5222" xr:uid="{00000000-0005-0000-0000-000026140000}"/>
    <cellStyle name="tableau | entete-ligne | total 2 3" xfId="5084" xr:uid="{00000000-0005-0000-0000-000027140000}"/>
    <cellStyle name="tableau | entete-ligne | total 2 4" xfId="5047" xr:uid="{00000000-0005-0000-0000-000028140000}"/>
    <cellStyle name="tableau | entete-ligne | total 3" xfId="5165" xr:uid="{00000000-0005-0000-0000-000029140000}"/>
    <cellStyle name="tableau | entete-ligne | total 4" xfId="5209" xr:uid="{00000000-0005-0000-0000-00002A140000}"/>
    <cellStyle name="tableau | ligne-titre | niveau1" xfId="501" xr:uid="{00000000-0005-0000-0000-00002B140000}"/>
    <cellStyle name="tableau | ligne-titre | niveau1 2" xfId="1956" xr:uid="{00000000-0005-0000-0000-00002C140000}"/>
    <cellStyle name="tableau | ligne-titre | niveau1 2 2" xfId="5017" xr:uid="{00000000-0005-0000-0000-00002D140000}"/>
    <cellStyle name="tableau | ligne-titre | niveau1 2 2 2" xfId="5132" xr:uid="{00000000-0005-0000-0000-00002E140000}"/>
    <cellStyle name="tableau | ligne-titre | niveau1 2 2 3" xfId="5227" xr:uid="{00000000-0005-0000-0000-00002F140000}"/>
    <cellStyle name="tableau | ligne-titre | niveau1 2 3" xfId="5066" xr:uid="{00000000-0005-0000-0000-000030140000}"/>
    <cellStyle name="tableau | ligne-titre | niveau1 2 4" xfId="5146" xr:uid="{00000000-0005-0000-0000-000031140000}"/>
    <cellStyle name="tableau | ligne-titre | niveau1 3" xfId="5055" xr:uid="{00000000-0005-0000-0000-000032140000}"/>
    <cellStyle name="tableau | ligne-titre | niveau1 4" xfId="5187" xr:uid="{00000000-0005-0000-0000-000033140000}"/>
    <cellStyle name="tableau | ligne-titre | niveau2" xfId="502" xr:uid="{00000000-0005-0000-0000-000034140000}"/>
    <cellStyle name="tableau | ligne-titre | niveau2 2" xfId="1951" xr:uid="{00000000-0005-0000-0000-000035140000}"/>
    <cellStyle name="tableau | ligne-titre | niveau2 2 2" xfId="5013" xr:uid="{00000000-0005-0000-0000-000036140000}"/>
    <cellStyle name="tableau | ligne-titre | niveau2 2 2 2" xfId="5142" xr:uid="{00000000-0005-0000-0000-000037140000}"/>
    <cellStyle name="tableau | ligne-titre | niveau2 2 2 3" xfId="5223" xr:uid="{00000000-0005-0000-0000-000038140000}"/>
    <cellStyle name="tableau | ligne-titre | niveau2 2 3" xfId="5125" xr:uid="{00000000-0005-0000-0000-000039140000}"/>
    <cellStyle name="tableau | ligne-titre | niveau2 2 4" xfId="2019" xr:uid="{00000000-0005-0000-0000-00003A140000}"/>
    <cellStyle name="tableau | ligne-titre | niveau2 3" xfId="5042" xr:uid="{00000000-0005-0000-0000-00003B140000}"/>
    <cellStyle name="tableau | ligne-titre | niveau2 4" xfId="5070" xr:uid="{00000000-0005-0000-0000-00003C140000}"/>
    <cellStyle name="Title 2" xfId="151" xr:uid="{00000000-0005-0000-0000-00003D140000}"/>
    <cellStyle name="Title 2 2" xfId="5302" xr:uid="{BC8D850D-0EA7-4023-8A38-0B4E261F3D5D}"/>
    <cellStyle name="Title 3" xfId="150" xr:uid="{00000000-0005-0000-0000-00003E140000}"/>
    <cellStyle name="Title 3 2" xfId="5350" xr:uid="{F4918395-E43B-4421-8EFC-DFF2B9D465A9}"/>
    <cellStyle name="Titre colonne" xfId="503" xr:uid="{00000000-0005-0000-0000-00003F140000}"/>
    <cellStyle name="Titre colonnes" xfId="504" xr:uid="{00000000-0005-0000-0000-000040140000}"/>
    <cellStyle name="Titre colonnes 2" xfId="505" xr:uid="{00000000-0005-0000-0000-000041140000}"/>
    <cellStyle name="Titre colonnes 3" xfId="506" xr:uid="{00000000-0005-0000-0000-000042140000}"/>
    <cellStyle name="Titre general" xfId="507" xr:uid="{00000000-0005-0000-0000-000043140000}"/>
    <cellStyle name="Titre général" xfId="508" xr:uid="{00000000-0005-0000-0000-000044140000}"/>
    <cellStyle name="Titre ligne" xfId="509" xr:uid="{00000000-0005-0000-0000-000045140000}"/>
    <cellStyle name="Titre lignes" xfId="510" xr:uid="{00000000-0005-0000-0000-000046140000}"/>
    <cellStyle name="Titre lignes 2" xfId="511" xr:uid="{00000000-0005-0000-0000-000047140000}"/>
    <cellStyle name="Titre lignes 3" xfId="512" xr:uid="{00000000-0005-0000-0000-000048140000}"/>
    <cellStyle name="Titre page" xfId="513" xr:uid="{00000000-0005-0000-0000-000049140000}"/>
    <cellStyle name="Titre tableau" xfId="514" xr:uid="{00000000-0005-0000-0000-00004A140000}"/>
    <cellStyle name="Total" xfId="5241" builtinId="25" customBuiltin="1"/>
    <cellStyle name="Total 2" xfId="153" xr:uid="{00000000-0005-0000-0000-00004B140000}"/>
    <cellStyle name="Total 2 2" xfId="515" xr:uid="{00000000-0005-0000-0000-00004C140000}"/>
    <cellStyle name="Total 2 2 2" xfId="5344" xr:uid="{AD16EC77-1CFE-4D1E-812C-FC2F7A8AFF50}"/>
    <cellStyle name="Total 2 3" xfId="5317" xr:uid="{FA960146-0D65-418B-8FE8-F5387A6E1C3F}"/>
    <cellStyle name="Total 2 4" xfId="5303" xr:uid="{793A6A27-B4A0-46C0-88A1-45A16BDDA64F}"/>
    <cellStyle name="Total 3" xfId="152" xr:uid="{00000000-0005-0000-0000-00004D140000}"/>
    <cellStyle name="Total 3 2" xfId="1741" xr:uid="{00000000-0005-0000-0000-00004E140000}"/>
    <cellStyle name="Total 3 2 2" xfId="4803" xr:uid="{00000000-0005-0000-0000-00004F140000}"/>
    <cellStyle name="Total 3 2 2 2" xfId="5171" xr:uid="{00000000-0005-0000-0000-000050140000}"/>
    <cellStyle name="Total 3 2 2 3" xfId="5106" xr:uid="{00000000-0005-0000-0000-000051140000}"/>
    <cellStyle name="Total 3 2 3" xfId="3187" xr:uid="{00000000-0005-0000-0000-000052140000}"/>
    <cellStyle name="Total 3 2 3 2" xfId="2214" xr:uid="{00000000-0005-0000-0000-000053140000}"/>
    <cellStyle name="Total 3 2 3 3" xfId="5160" xr:uid="{00000000-0005-0000-0000-000054140000}"/>
    <cellStyle name="Total 3 2 4" xfId="5164" xr:uid="{00000000-0005-0000-0000-000055140000}"/>
    <cellStyle name="Total 3 2 5" xfId="5050" xr:uid="{00000000-0005-0000-0000-000056140000}"/>
    <cellStyle name="Total 3 3" xfId="1259" xr:uid="{00000000-0005-0000-0000-000057140000}"/>
    <cellStyle name="Total 3 3 2" xfId="4335" xr:uid="{00000000-0005-0000-0000-000058140000}"/>
    <cellStyle name="Total 3 3 3" xfId="5145" xr:uid="{00000000-0005-0000-0000-000059140000}"/>
    <cellStyle name="Total 3 3 4" xfId="5065" xr:uid="{00000000-0005-0000-0000-00005A140000}"/>
    <cellStyle name="Total 3 4" xfId="3422" xr:uid="{00000000-0005-0000-0000-00005B140000}"/>
    <cellStyle name="Total 3 4 2" xfId="5161" xr:uid="{00000000-0005-0000-0000-00005C140000}"/>
    <cellStyle name="Total 3 4 3" xfId="5073" xr:uid="{00000000-0005-0000-0000-00005D140000}"/>
    <cellStyle name="Total 3 5" xfId="2721" xr:uid="{00000000-0005-0000-0000-00005E140000}"/>
    <cellStyle name="Total 3 5 2" xfId="5184" xr:uid="{00000000-0005-0000-0000-00005F140000}"/>
    <cellStyle name="Total 3 5 3" xfId="5136" xr:uid="{00000000-0005-0000-0000-000060140000}"/>
    <cellStyle name="Total 3 6" xfId="5088" xr:uid="{00000000-0005-0000-0000-000061140000}"/>
    <cellStyle name="Total 3 7" xfId="5155" xr:uid="{00000000-0005-0000-0000-000062140000}"/>
    <cellStyle name="Total 3 8" xfId="5343" xr:uid="{34AC6715-AB33-4A51-9180-DAF5126D5EC3}"/>
    <cellStyle name="Total 4" xfId="516" xr:uid="{00000000-0005-0000-0000-000063140000}"/>
    <cellStyle name="Total intermediaire" xfId="154" xr:uid="{00000000-0005-0000-0000-000064140000}"/>
    <cellStyle name="Total intermediaire 0" xfId="517" xr:uid="{00000000-0005-0000-0000-000065140000}"/>
    <cellStyle name="Total intermediaire 1" xfId="518" xr:uid="{00000000-0005-0000-0000-000066140000}"/>
    <cellStyle name="Total intermediaire 2" xfId="155" xr:uid="{00000000-0005-0000-0000-000067140000}"/>
    <cellStyle name="Total intermediaire 2 2" xfId="519" xr:uid="{00000000-0005-0000-0000-000068140000}"/>
    <cellStyle name="Total intermediaire 3" xfId="520" xr:uid="{00000000-0005-0000-0000-000069140000}"/>
    <cellStyle name="Total intermediaire 4" xfId="521" xr:uid="{00000000-0005-0000-0000-00006A140000}"/>
    <cellStyle name="Total tableau" xfId="522" xr:uid="{00000000-0005-0000-0000-00006B140000}"/>
    <cellStyle name="Warning Text" xfId="13" builtinId="11" customBuiltin="1"/>
    <cellStyle name="Warning Text 2" xfId="5304" xr:uid="{593E7CCA-2C47-4D33-8B0D-7286B74A8FB2}"/>
    <cellStyle name="Warning Text 2 2" xfId="5346" xr:uid="{0FA0030B-1737-4CB2-AB67-6309622F0479}"/>
    <cellStyle name="Warning Text 2 3" xfId="5318" xr:uid="{6AE6B517-BA04-49B0-A974-A54028CAF76F}"/>
    <cellStyle name="Warning Text 3" xfId="5345" xr:uid="{819B2015-223B-43A7-8525-A9708FE38C52}"/>
  </cellStyles>
  <dxfs count="4">
    <dxf>
      <fill>
        <patternFill>
          <bgColor theme="7"/>
        </patternFill>
      </fill>
    </dxf>
    <dxf>
      <font>
        <color rgb="FF9C0006"/>
      </font>
      <fill>
        <patternFill>
          <bgColor rgb="FFFFC7CE"/>
        </patternFill>
      </fill>
    </dxf>
    <dxf>
      <fill>
        <patternFill>
          <bgColor theme="7"/>
        </patternFill>
      </fill>
    </dxf>
    <dxf>
      <font>
        <color rgb="FF9C0006"/>
      </font>
      <fill>
        <patternFill>
          <bgColor rgb="FFFFC7CE"/>
        </patternFill>
      </fill>
    </dxf>
  </dxfs>
  <tableStyles count="0" defaultTableStyle="TableStyleMedium9" defaultPivotStyle="PivotStyleLight16"/>
  <colors>
    <mruColors>
      <color rgb="FFDCDDDE"/>
      <color rgb="FFBABCBD"/>
      <color rgb="FF95D600"/>
      <color rgb="FFF2F2F2"/>
      <color rgb="FFD9D9D9"/>
      <color rgb="FF0093C9"/>
      <color rgb="FF009365"/>
      <color rgb="FF545759"/>
      <color rgb="FF555759"/>
      <color rgb="FFEDFF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customXml" Target="../ink/ink4.xml"/><Relationship Id="rId13" Type="http://schemas.openxmlformats.org/officeDocument/2006/relationships/image" Target="../media/image9.png"/><Relationship Id="rId18" Type="http://schemas.openxmlformats.org/officeDocument/2006/relationships/customXml" Target="../ink/ink9.xml"/><Relationship Id="rId26" Type="http://schemas.openxmlformats.org/officeDocument/2006/relationships/image" Target="../media/image15.png"/><Relationship Id="rId3" Type="http://schemas.openxmlformats.org/officeDocument/2006/relationships/image" Target="../media/image4.png"/><Relationship Id="rId21" Type="http://schemas.openxmlformats.org/officeDocument/2006/relationships/image" Target="../media/image13.png"/><Relationship Id="rId7" Type="http://schemas.openxmlformats.org/officeDocument/2006/relationships/image" Target="../media/image6.png"/><Relationship Id="rId12" Type="http://schemas.openxmlformats.org/officeDocument/2006/relationships/customXml" Target="../ink/ink6.xml"/><Relationship Id="rId17" Type="http://schemas.openxmlformats.org/officeDocument/2006/relationships/image" Target="../media/image11.png"/><Relationship Id="rId25" Type="http://schemas.openxmlformats.org/officeDocument/2006/relationships/customXml" Target="../ink/ink13.xml"/><Relationship Id="rId2" Type="http://schemas.openxmlformats.org/officeDocument/2006/relationships/customXml" Target="../ink/ink1.xml"/><Relationship Id="rId16" Type="http://schemas.openxmlformats.org/officeDocument/2006/relationships/customXml" Target="../ink/ink8.xml"/><Relationship Id="rId20" Type="http://schemas.openxmlformats.org/officeDocument/2006/relationships/customXml" Target="../ink/ink10.xml"/><Relationship Id="rId1" Type="http://schemas.openxmlformats.org/officeDocument/2006/relationships/image" Target="../media/image3.png"/><Relationship Id="rId6" Type="http://schemas.openxmlformats.org/officeDocument/2006/relationships/customXml" Target="../ink/ink3.xml"/><Relationship Id="rId11" Type="http://schemas.openxmlformats.org/officeDocument/2006/relationships/image" Target="../media/image8.png"/><Relationship Id="rId24" Type="http://schemas.openxmlformats.org/officeDocument/2006/relationships/image" Target="../media/image14.png"/><Relationship Id="rId5" Type="http://schemas.openxmlformats.org/officeDocument/2006/relationships/image" Target="../media/image5.png"/><Relationship Id="rId15" Type="http://schemas.openxmlformats.org/officeDocument/2006/relationships/image" Target="../media/image10.png"/><Relationship Id="rId23" Type="http://schemas.openxmlformats.org/officeDocument/2006/relationships/customXml" Target="../ink/ink12.xml"/><Relationship Id="rId10" Type="http://schemas.openxmlformats.org/officeDocument/2006/relationships/customXml" Target="../ink/ink5.xml"/><Relationship Id="rId19" Type="http://schemas.openxmlformats.org/officeDocument/2006/relationships/image" Target="../media/image12.png"/><Relationship Id="rId4" Type="http://schemas.openxmlformats.org/officeDocument/2006/relationships/customXml" Target="../ink/ink2.xml"/><Relationship Id="rId9" Type="http://schemas.openxmlformats.org/officeDocument/2006/relationships/image" Target="../media/image7.png"/><Relationship Id="rId14" Type="http://schemas.openxmlformats.org/officeDocument/2006/relationships/customXml" Target="../ink/ink7.xml"/><Relationship Id="rId22" Type="http://schemas.openxmlformats.org/officeDocument/2006/relationships/customXml" Target="../ink/ink11.xml"/></Relationships>
</file>

<file path=xl/drawings/_rels/drawing9.xml.rels><?xml version="1.0" encoding="UTF-8" standalone="yes"?>
<Relationships xmlns="http://schemas.openxmlformats.org/package/2006/relationships"><Relationship Id="rId3" Type="http://schemas.openxmlformats.org/officeDocument/2006/relationships/image" Target="../media/image16.png"/><Relationship Id="rId7" Type="http://schemas.openxmlformats.org/officeDocument/2006/relationships/customXml" Target="../ink/ink17.xml"/><Relationship Id="rId2" Type="http://schemas.openxmlformats.org/officeDocument/2006/relationships/customXml" Target="../ink/ink14.xml"/><Relationship Id="rId1" Type="http://schemas.openxmlformats.org/officeDocument/2006/relationships/image" Target="../media/image3.png"/><Relationship Id="rId6" Type="http://schemas.openxmlformats.org/officeDocument/2006/relationships/customXml" Target="../ink/ink16.xml"/><Relationship Id="rId5" Type="http://schemas.openxmlformats.org/officeDocument/2006/relationships/image" Target="../media/image17.png"/><Relationship Id="rId4" Type="http://schemas.openxmlformats.org/officeDocument/2006/relationships/customXml" Target="../ink/ink15.xml"/></Relationships>
</file>

<file path=xl/drawings/drawing1.xml><?xml version="1.0" encoding="utf-8"?>
<xdr:wsDr xmlns:xdr="http://schemas.openxmlformats.org/drawingml/2006/spreadsheetDrawing" xmlns:a="http://schemas.openxmlformats.org/drawingml/2006/main">
  <xdr:twoCellAnchor editAs="oneCell">
    <xdr:from>
      <xdr:col>3</xdr:col>
      <xdr:colOff>142875</xdr:colOff>
      <xdr:row>9</xdr:row>
      <xdr:rowOff>0</xdr:rowOff>
    </xdr:from>
    <xdr:to>
      <xdr:col>5</xdr:col>
      <xdr:colOff>571500</xdr:colOff>
      <xdr:row>10</xdr:row>
      <xdr:rowOff>140970</xdr:rowOff>
    </xdr:to>
    <xdr:pic>
      <xdr:nvPicPr>
        <xdr:cNvPr id="4" name="Picture 3" descr="C:\Users\nbeaman\AppData\Local\Microsoft\Windows\INetCache\Content.MSO\808746FA.tmp">
          <a:extLst>
            <a:ext uri="{FF2B5EF4-FFF2-40B4-BE49-F238E27FC236}">
              <a16:creationId xmlns:a16="http://schemas.microsoft.com/office/drawing/2014/main" id="{21D28971-574A-431B-959D-99FFDCC41A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0" y="2409825"/>
          <a:ext cx="1857375" cy="369570"/>
        </a:xfrm>
        <a:prstGeom prst="rect">
          <a:avLst/>
        </a:prstGeom>
      </xdr:spPr>
    </xdr:pic>
    <xdr:clientData/>
  </xdr:twoCellAnchor>
  <xdr:twoCellAnchor editAs="oneCell">
    <xdr:from>
      <xdr:col>1</xdr:col>
      <xdr:colOff>609600</xdr:colOff>
      <xdr:row>2</xdr:row>
      <xdr:rowOff>9525</xdr:rowOff>
    </xdr:from>
    <xdr:to>
      <xdr:col>7</xdr:col>
      <xdr:colOff>171450</xdr:colOff>
      <xdr:row>6</xdr:row>
      <xdr:rowOff>152136</xdr:rowOff>
    </xdr:to>
    <xdr:pic>
      <xdr:nvPicPr>
        <xdr:cNvPr id="5" name="Picture 4" descr="Advisory, Consulting, Outsourcing Services | Guidehouse">
          <a:extLst>
            <a:ext uri="{FF2B5EF4-FFF2-40B4-BE49-F238E27FC236}">
              <a16:creationId xmlns:a16="http://schemas.microsoft.com/office/drawing/2014/main" id="{E4903AE4-21E3-4B20-9D1B-F08D58B2089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3202" b="38339"/>
        <a:stretch/>
      </xdr:blipFill>
      <xdr:spPr bwMode="auto">
        <a:xfrm>
          <a:off x="1323975" y="333375"/>
          <a:ext cx="3848100" cy="10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50</xdr:rowOff>
    </xdr:to>
    <xdr:pic>
      <xdr:nvPicPr>
        <xdr:cNvPr id="5" name="Picture 4" descr="Advisory, Consulting, Outsourcing Services | Guidehouse">
          <a:extLst>
            <a:ext uri="{FF2B5EF4-FFF2-40B4-BE49-F238E27FC236}">
              <a16:creationId xmlns:a16="http://schemas.microsoft.com/office/drawing/2014/main" id="{EF4F1E92-5CF5-4A8E-A757-89A21CCECF9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7</xdr:row>
      <xdr:rowOff>3810</xdr:rowOff>
    </xdr:from>
    <xdr:to>
      <xdr:col>11</xdr:col>
      <xdr:colOff>0</xdr:colOff>
      <xdr:row>8</xdr:row>
      <xdr:rowOff>83820</xdr:rowOff>
    </xdr:to>
    <xdr:sp macro="" textlink="">
      <xdr:nvSpPr>
        <xdr:cNvPr id="11" name="Rectangle 10">
          <a:extLst>
            <a:ext uri="{FF2B5EF4-FFF2-40B4-BE49-F238E27FC236}">
              <a16:creationId xmlns:a16="http://schemas.microsoft.com/office/drawing/2014/main" id="{9E874B5D-4266-44B2-832D-50A9E9E05D0A}"/>
            </a:ext>
          </a:extLst>
        </xdr:cNvPr>
        <xdr:cNvSpPr/>
      </xdr:nvSpPr>
      <xdr:spPr>
        <a:xfrm>
          <a:off x="0" y="1695450"/>
          <a:ext cx="1270254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claim any savings in PY2.</a:t>
          </a:r>
          <a:endParaRPr lang="en-US" sz="1200">
            <a:solidFill>
              <a:schemeClr val="accent2"/>
            </a:solidFill>
          </a:endParaRPr>
        </a:p>
      </xdr:txBody>
    </xdr:sp>
    <xdr:clientData/>
  </xdr:twoCellAnchor>
  <xdr:twoCellAnchor>
    <xdr:from>
      <xdr:col>0</xdr:col>
      <xdr:colOff>0</xdr:colOff>
      <xdr:row>7</xdr:row>
      <xdr:rowOff>3810</xdr:rowOff>
    </xdr:from>
    <xdr:to>
      <xdr:col>11</xdr:col>
      <xdr:colOff>0</xdr:colOff>
      <xdr:row>8</xdr:row>
      <xdr:rowOff>83820</xdr:rowOff>
    </xdr:to>
    <xdr:sp macro="" textlink="">
      <xdr:nvSpPr>
        <xdr:cNvPr id="18" name="Rectangle 17">
          <a:extLst>
            <a:ext uri="{FF2B5EF4-FFF2-40B4-BE49-F238E27FC236}">
              <a16:creationId xmlns:a16="http://schemas.microsoft.com/office/drawing/2014/main" id="{D4222CC5-B3DA-4983-8AED-1DCBF6085E03}"/>
            </a:ext>
          </a:extLst>
        </xdr:cNvPr>
        <xdr:cNvSpPr/>
      </xdr:nvSpPr>
      <xdr:spPr>
        <a:xfrm>
          <a:off x="0" y="1699260"/>
          <a:ext cx="12353925" cy="2514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report any savings in PY1 or PY2 of MEEIA Cycle 3.</a:t>
          </a:r>
          <a:endParaRPr lang="en-US" sz="1200">
            <a:solidFill>
              <a:schemeClr val="accent2"/>
            </a:solidFill>
          </a:endParaRPr>
        </a:p>
      </xdr:txBody>
    </xdr:sp>
    <xdr:clientData/>
  </xdr:twoCellAnchor>
  <xdr:twoCellAnchor editAs="oneCell">
    <xdr:from>
      <xdr:col>0</xdr:col>
      <xdr:colOff>0</xdr:colOff>
      <xdr:row>1</xdr:row>
      <xdr:rowOff>0</xdr:rowOff>
    </xdr:from>
    <xdr:to>
      <xdr:col>0</xdr:col>
      <xdr:colOff>1562100</xdr:colOff>
      <xdr:row>1</xdr:row>
      <xdr:rowOff>444550</xdr:rowOff>
    </xdr:to>
    <xdr:pic>
      <xdr:nvPicPr>
        <xdr:cNvPr id="6" name="Picture 5" descr="Advisory, Consulting, Outsourcing Services | Guidehouse">
          <a:extLst>
            <a:ext uri="{FF2B5EF4-FFF2-40B4-BE49-F238E27FC236}">
              <a16:creationId xmlns:a16="http://schemas.microsoft.com/office/drawing/2014/main" id="{1604B762-4F92-4094-B421-638BCB6ECD5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15925</xdr:rowOff>
    </xdr:to>
    <xdr:pic>
      <xdr:nvPicPr>
        <xdr:cNvPr id="2" name="Picture 1" descr="Advisory, Consulting, Outsourcing Services | Guidehouse">
          <a:extLst>
            <a:ext uri="{FF2B5EF4-FFF2-40B4-BE49-F238E27FC236}">
              <a16:creationId xmlns:a16="http://schemas.microsoft.com/office/drawing/2014/main" id="{47A621A5-C6B3-4B41-957E-1BB0D2DDC75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5100"/>
          <a:ext cx="1562100" cy="4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15925</xdr:rowOff>
    </xdr:to>
    <xdr:pic>
      <xdr:nvPicPr>
        <xdr:cNvPr id="2" name="Picture 1" descr="Advisory, Consulting, Outsourcing Services | Guidehouse">
          <a:extLst>
            <a:ext uri="{FF2B5EF4-FFF2-40B4-BE49-F238E27FC236}">
              <a16:creationId xmlns:a16="http://schemas.microsoft.com/office/drawing/2014/main" id="{376A8CCF-234E-4E00-82D4-2B4C9C427EB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5100"/>
          <a:ext cx="1562100" cy="4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15925</xdr:rowOff>
    </xdr:to>
    <xdr:pic>
      <xdr:nvPicPr>
        <xdr:cNvPr id="31" name="Picture 30" descr="Advisory, Consulting, Outsourcing Services | Guidehouse">
          <a:extLst>
            <a:ext uri="{FF2B5EF4-FFF2-40B4-BE49-F238E27FC236}">
              <a16:creationId xmlns:a16="http://schemas.microsoft.com/office/drawing/2014/main" id="{10D933D7-6966-42E6-9628-72DAF22AE3F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15925</xdr:rowOff>
    </xdr:to>
    <xdr:pic>
      <xdr:nvPicPr>
        <xdr:cNvPr id="2" name="Picture 1" descr="Advisory, Consulting, Outsourcing Services | Guidehouse">
          <a:extLst>
            <a:ext uri="{FF2B5EF4-FFF2-40B4-BE49-F238E27FC236}">
              <a16:creationId xmlns:a16="http://schemas.microsoft.com/office/drawing/2014/main" id="{D2444C9E-8B1E-4043-9436-D245559EF75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0</xdr:rowOff>
    </xdr:from>
    <xdr:ext cx="1562100" cy="447725"/>
    <xdr:pic>
      <xdr:nvPicPr>
        <xdr:cNvPr id="2" name="Picture 1" descr="Advisory, Consulting, Outsourcing Services | Guidehouse">
          <a:extLst>
            <a:ext uri="{FF2B5EF4-FFF2-40B4-BE49-F238E27FC236}">
              <a16:creationId xmlns:a16="http://schemas.microsoft.com/office/drawing/2014/main" id="{FCEE219F-36F5-49B1-9C54-60C1CEBBF62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58750"/>
          <a:ext cx="1562100" cy="447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0</xdr:rowOff>
    </xdr:from>
    <xdr:ext cx="1562100" cy="447725"/>
    <xdr:pic>
      <xdr:nvPicPr>
        <xdr:cNvPr id="2" name="Picture 1" descr="Advisory, Consulting, Outsourcing Services | Guidehouse">
          <a:extLst>
            <a:ext uri="{FF2B5EF4-FFF2-40B4-BE49-F238E27FC236}">
              <a16:creationId xmlns:a16="http://schemas.microsoft.com/office/drawing/2014/main" id="{2F7CE7CD-F5D5-46D4-831D-907C375D568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58750"/>
          <a:ext cx="1562100" cy="447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50</xdr:rowOff>
    </xdr:to>
    <xdr:pic>
      <xdr:nvPicPr>
        <xdr:cNvPr id="10" name="Picture 9" descr="Advisory, Consulting, Outsourcing Services | Guidehouse">
          <a:extLst>
            <a:ext uri="{FF2B5EF4-FFF2-40B4-BE49-F238E27FC236}">
              <a16:creationId xmlns:a16="http://schemas.microsoft.com/office/drawing/2014/main" id="{6DD0542A-2ECD-470A-A463-4BC9C00428D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1149040</xdr:colOff>
      <xdr:row>107</xdr:row>
      <xdr:rowOff>196220</xdr:rowOff>
    </xdr:from>
    <xdr:to>
      <xdr:col>1</xdr:col>
      <xdr:colOff>1155030</xdr:colOff>
      <xdr:row>108</xdr:row>
      <xdr:rowOff>2905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
          <xdr14:nvContentPartPr>
            <xdr14:cNvPr id="4" name="Ink 3">
              <a:extLst>
                <a:ext uri="{FF2B5EF4-FFF2-40B4-BE49-F238E27FC236}">
                  <a16:creationId xmlns:a16="http://schemas.microsoft.com/office/drawing/2014/main" id="{E2EE943E-6CB4-49D6-A96E-FBE24E0519B6}"/>
                </a:ext>
              </a:extLst>
            </xdr14:cNvPr>
            <xdr14:cNvContentPartPr/>
          </xdr14:nvContentPartPr>
          <xdr14:nvPr macro=""/>
          <xdr14:xfrm>
            <a:off x="3765240" y="23691220"/>
            <a:ext cx="360" cy="360"/>
          </xdr14:xfrm>
        </xdr:contentPart>
      </mc:Choice>
      <mc:Fallback xmlns="">
        <xdr:pic>
          <xdr:nvPicPr>
            <xdr:cNvPr id="4" name="Ink 3">
              <a:extLst>
                <a:ext uri="{FF2B5EF4-FFF2-40B4-BE49-F238E27FC236}">
                  <a16:creationId xmlns:a16="http://schemas.microsoft.com/office/drawing/2014/main" id="{E2EE943E-6CB4-49D6-A96E-FBE24E0519B6}"/>
                </a:ext>
              </a:extLst>
            </xdr:cNvPr>
            <xdr:cNvPicPr/>
          </xdr:nvPicPr>
          <xdr:blipFill>
            <a:blip xmlns:r="http://schemas.openxmlformats.org/officeDocument/2006/relationships" r:embed="rId3"/>
            <a:stretch>
              <a:fillRect/>
            </a:stretch>
          </xdr:blipFill>
          <xdr:spPr>
            <a:xfrm>
              <a:off x="3747240" y="23583580"/>
              <a:ext cx="36000" cy="216000"/>
            </a:xfrm>
            <a:prstGeom prst="rect">
              <a:avLst/>
            </a:prstGeom>
          </xdr:spPr>
        </xdr:pic>
      </mc:Fallback>
    </mc:AlternateContent>
    <xdr:clientData/>
  </xdr:twoCellAnchor>
  <xdr:twoCellAnchor editAs="oneCell">
    <xdr:from>
      <xdr:col>1</xdr:col>
      <xdr:colOff>1009360</xdr:colOff>
      <xdr:row>107</xdr:row>
      <xdr:rowOff>171020</xdr:rowOff>
    </xdr:from>
    <xdr:to>
      <xdr:col>1</xdr:col>
      <xdr:colOff>1009720</xdr:colOff>
      <xdr:row>108</xdr:row>
      <xdr:rowOff>3105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
          <xdr14:nvContentPartPr>
            <xdr14:cNvPr id="5" name="Ink 4">
              <a:extLst>
                <a:ext uri="{FF2B5EF4-FFF2-40B4-BE49-F238E27FC236}">
                  <a16:creationId xmlns:a16="http://schemas.microsoft.com/office/drawing/2014/main" id="{DD7E13FE-2DB6-4548-9247-E0C7E0E962BB}"/>
                </a:ext>
              </a:extLst>
            </xdr14:cNvPr>
            <xdr14:cNvContentPartPr/>
          </xdr14:nvContentPartPr>
          <xdr14:nvPr macro=""/>
          <xdr14:xfrm>
            <a:off x="3625560" y="23666020"/>
            <a:ext cx="360" cy="360"/>
          </xdr14:xfrm>
        </xdr:contentPart>
      </mc:Choice>
      <mc:Fallback xmlns="">
        <xdr:pic>
          <xdr:nvPicPr>
            <xdr:cNvPr id="5" name="Ink 4">
              <a:extLst>
                <a:ext uri="{FF2B5EF4-FFF2-40B4-BE49-F238E27FC236}">
                  <a16:creationId xmlns:a16="http://schemas.microsoft.com/office/drawing/2014/main" id="{DD7E13FE-2DB6-4548-9247-E0C7E0E962BB}"/>
                </a:ext>
              </a:extLst>
            </xdr:cNvPr>
            <xdr:cNvPicPr/>
          </xdr:nvPicPr>
          <xdr:blipFill>
            <a:blip xmlns:r="http://schemas.openxmlformats.org/officeDocument/2006/relationships" r:embed="rId5"/>
            <a:stretch>
              <a:fillRect/>
            </a:stretch>
          </xdr:blipFill>
          <xdr:spPr>
            <a:xfrm>
              <a:off x="3607560" y="23558380"/>
              <a:ext cx="36000" cy="216000"/>
            </a:xfrm>
            <a:prstGeom prst="rect">
              <a:avLst/>
            </a:prstGeom>
          </xdr:spPr>
        </xdr:pic>
      </mc:Fallback>
    </mc:AlternateContent>
    <xdr:clientData/>
  </xdr:twoCellAnchor>
  <xdr:twoCellAnchor editAs="oneCell">
    <xdr:from>
      <xdr:col>3</xdr:col>
      <xdr:colOff>1130210</xdr:colOff>
      <xdr:row>110</xdr:row>
      <xdr:rowOff>37510</xdr:rowOff>
    </xdr:from>
    <xdr:to>
      <xdr:col>3</xdr:col>
      <xdr:colOff>1136200</xdr:colOff>
      <xdr:row>110</xdr:row>
      <xdr:rowOff>37870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
          <xdr14:nvContentPartPr>
            <xdr14:cNvPr id="6" name="Ink 5">
              <a:extLst>
                <a:ext uri="{FF2B5EF4-FFF2-40B4-BE49-F238E27FC236}">
                  <a16:creationId xmlns:a16="http://schemas.microsoft.com/office/drawing/2014/main" id="{3CCDF88B-C331-4EC1-A705-1EA14F855F13}"/>
                </a:ext>
              </a:extLst>
            </xdr14:cNvPr>
            <xdr14:cNvContentPartPr/>
          </xdr14:nvContentPartPr>
          <xdr14:nvPr macro=""/>
          <xdr14:xfrm>
            <a:off x="6800760" y="24326260"/>
            <a:ext cx="360" cy="360"/>
          </xdr14:xfrm>
        </xdr:contentPart>
      </mc:Choice>
      <mc:Fallback xmlns="">
        <xdr:pic>
          <xdr:nvPicPr>
            <xdr:cNvPr id="6" name="Ink 5">
              <a:extLst>
                <a:ext uri="{FF2B5EF4-FFF2-40B4-BE49-F238E27FC236}">
                  <a16:creationId xmlns:a16="http://schemas.microsoft.com/office/drawing/2014/main" id="{3CCDF88B-C331-4EC1-A705-1EA14F855F13}"/>
                </a:ext>
              </a:extLst>
            </xdr:cNvPr>
            <xdr:cNvPicPr/>
          </xdr:nvPicPr>
          <xdr:blipFill>
            <a:blip xmlns:r="http://schemas.openxmlformats.org/officeDocument/2006/relationships" r:embed="rId7"/>
            <a:stretch>
              <a:fillRect/>
            </a:stretch>
          </xdr:blipFill>
          <xdr:spPr>
            <a:xfrm>
              <a:off x="6782760" y="24218620"/>
              <a:ext cx="36000" cy="216000"/>
            </a:xfrm>
            <a:prstGeom prst="rect">
              <a:avLst/>
            </a:prstGeom>
          </xdr:spPr>
        </xdr:pic>
      </mc:Fallback>
    </mc:AlternateContent>
    <xdr:clientData/>
  </xdr:twoCellAnchor>
  <xdr:twoCellAnchor editAs="oneCell">
    <xdr:from>
      <xdr:col>4</xdr:col>
      <xdr:colOff>1257230</xdr:colOff>
      <xdr:row>109</xdr:row>
      <xdr:rowOff>94730</xdr:rowOff>
    </xdr:from>
    <xdr:to>
      <xdr:col>4</xdr:col>
      <xdr:colOff>1257590</xdr:colOff>
      <xdr:row>109</xdr:row>
      <xdr:rowOff>95090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
          <xdr14:nvContentPartPr>
            <xdr14:cNvPr id="7" name="Ink 6">
              <a:extLst>
                <a:ext uri="{FF2B5EF4-FFF2-40B4-BE49-F238E27FC236}">
                  <a16:creationId xmlns:a16="http://schemas.microsoft.com/office/drawing/2014/main" id="{4953F067-DFE7-4D70-B8F9-3555227855C1}"/>
                </a:ext>
              </a:extLst>
            </xdr14:cNvPr>
            <xdr14:cNvContentPartPr/>
          </xdr14:nvContentPartPr>
          <xdr14:nvPr macro=""/>
          <xdr14:xfrm>
            <a:off x="8134280" y="24224730"/>
            <a:ext cx="360" cy="360"/>
          </xdr14:xfrm>
        </xdr:contentPart>
      </mc:Choice>
      <mc:Fallback xmlns="">
        <xdr:pic>
          <xdr:nvPicPr>
            <xdr:cNvPr id="7" name="Ink 6">
              <a:extLst>
                <a:ext uri="{FF2B5EF4-FFF2-40B4-BE49-F238E27FC236}">
                  <a16:creationId xmlns:a16="http://schemas.microsoft.com/office/drawing/2014/main" id="{4953F067-DFE7-4D70-B8F9-3555227855C1}"/>
                </a:ext>
              </a:extLst>
            </xdr:cNvPr>
            <xdr:cNvPicPr/>
          </xdr:nvPicPr>
          <xdr:blipFill>
            <a:blip xmlns:r="http://schemas.openxmlformats.org/officeDocument/2006/relationships" r:embed="rId9"/>
            <a:stretch>
              <a:fillRect/>
            </a:stretch>
          </xdr:blipFill>
          <xdr:spPr>
            <a:xfrm>
              <a:off x="8116280" y="24117090"/>
              <a:ext cx="36000" cy="216000"/>
            </a:xfrm>
            <a:prstGeom prst="rect">
              <a:avLst/>
            </a:prstGeom>
          </xdr:spPr>
        </xdr:pic>
      </mc:Fallback>
    </mc:AlternateContent>
    <xdr:clientData/>
  </xdr:twoCellAnchor>
  <xdr:twoCellAnchor editAs="oneCell">
    <xdr:from>
      <xdr:col>4</xdr:col>
      <xdr:colOff>1180910</xdr:colOff>
      <xdr:row>111</xdr:row>
      <xdr:rowOff>56590</xdr:rowOff>
    </xdr:from>
    <xdr:to>
      <xdr:col>4</xdr:col>
      <xdr:colOff>1181270</xdr:colOff>
      <xdr:row>111</xdr:row>
      <xdr:rowOff>56950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0">
          <xdr14:nvContentPartPr>
            <xdr14:cNvPr id="8" name="Ink 7">
              <a:extLst>
                <a:ext uri="{FF2B5EF4-FFF2-40B4-BE49-F238E27FC236}">
                  <a16:creationId xmlns:a16="http://schemas.microsoft.com/office/drawing/2014/main" id="{95CF5237-E57A-42EF-BEF5-955D1BA406F7}"/>
                </a:ext>
              </a:extLst>
            </xdr14:cNvPr>
            <xdr14:cNvContentPartPr/>
          </xdr14:nvContentPartPr>
          <xdr14:nvPr macro=""/>
          <xdr14:xfrm>
            <a:off x="8057960" y="24504090"/>
            <a:ext cx="360" cy="360"/>
          </xdr14:xfrm>
        </xdr:contentPart>
      </mc:Choice>
      <mc:Fallback xmlns="">
        <xdr:pic>
          <xdr:nvPicPr>
            <xdr:cNvPr id="8" name="Ink 7">
              <a:extLst>
                <a:ext uri="{FF2B5EF4-FFF2-40B4-BE49-F238E27FC236}">
                  <a16:creationId xmlns:a16="http://schemas.microsoft.com/office/drawing/2014/main" id="{95CF5237-E57A-42EF-BEF5-955D1BA406F7}"/>
                </a:ext>
              </a:extLst>
            </xdr:cNvPr>
            <xdr:cNvPicPr/>
          </xdr:nvPicPr>
          <xdr:blipFill>
            <a:blip xmlns:r="http://schemas.openxmlformats.org/officeDocument/2006/relationships" r:embed="rId11"/>
            <a:stretch>
              <a:fillRect/>
            </a:stretch>
          </xdr:blipFill>
          <xdr:spPr>
            <a:xfrm>
              <a:off x="8039960" y="24396450"/>
              <a:ext cx="36000" cy="216000"/>
            </a:xfrm>
            <a:prstGeom prst="rect">
              <a:avLst/>
            </a:prstGeom>
          </xdr:spPr>
        </xdr:pic>
      </mc:Fallback>
    </mc:AlternateContent>
    <xdr:clientData/>
  </xdr:twoCellAnchor>
  <xdr:twoCellAnchor editAs="oneCell">
    <xdr:from>
      <xdr:col>4</xdr:col>
      <xdr:colOff>177590</xdr:colOff>
      <xdr:row>108</xdr:row>
      <xdr:rowOff>24870</xdr:rowOff>
    </xdr:from>
    <xdr:to>
      <xdr:col>4</xdr:col>
      <xdr:colOff>183580</xdr:colOff>
      <xdr:row>108</xdr:row>
      <xdr:rowOff>31580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2">
          <xdr14:nvContentPartPr>
            <xdr14:cNvPr id="9" name="Ink 8">
              <a:extLst>
                <a:ext uri="{FF2B5EF4-FFF2-40B4-BE49-F238E27FC236}">
                  <a16:creationId xmlns:a16="http://schemas.microsoft.com/office/drawing/2014/main" id="{659EB8F0-B4A7-44CE-99FF-643BE2925C00}"/>
                </a:ext>
              </a:extLst>
            </xdr14:cNvPr>
            <xdr14:cNvContentPartPr/>
          </xdr14:nvContentPartPr>
          <xdr14:nvPr macro=""/>
          <xdr14:xfrm>
            <a:off x="7054640" y="23837370"/>
            <a:ext cx="360" cy="360"/>
          </xdr14:xfrm>
        </xdr:contentPart>
      </mc:Choice>
      <mc:Fallback xmlns="">
        <xdr:pic>
          <xdr:nvPicPr>
            <xdr:cNvPr id="9" name="Ink 8">
              <a:extLst>
                <a:ext uri="{FF2B5EF4-FFF2-40B4-BE49-F238E27FC236}">
                  <a16:creationId xmlns:a16="http://schemas.microsoft.com/office/drawing/2014/main" id="{659EB8F0-B4A7-44CE-99FF-643BE2925C00}"/>
                </a:ext>
              </a:extLst>
            </xdr:cNvPr>
            <xdr:cNvPicPr/>
          </xdr:nvPicPr>
          <xdr:blipFill>
            <a:blip xmlns:r="http://schemas.openxmlformats.org/officeDocument/2006/relationships" r:embed="rId13"/>
            <a:stretch>
              <a:fillRect/>
            </a:stretch>
          </xdr:blipFill>
          <xdr:spPr>
            <a:xfrm>
              <a:off x="7036640" y="23729730"/>
              <a:ext cx="36000" cy="216000"/>
            </a:xfrm>
            <a:prstGeom prst="rect">
              <a:avLst/>
            </a:prstGeom>
          </xdr:spPr>
        </xdr:pic>
      </mc:Fallback>
    </mc:AlternateContent>
    <xdr:clientData/>
  </xdr:twoCellAnchor>
  <xdr:twoCellAnchor editAs="oneCell">
    <xdr:from>
      <xdr:col>6</xdr:col>
      <xdr:colOff>1136600</xdr:colOff>
      <xdr:row>106</xdr:row>
      <xdr:rowOff>183590</xdr:rowOff>
    </xdr:from>
    <xdr:to>
      <xdr:col>6</xdr:col>
      <xdr:colOff>1136960</xdr:colOff>
      <xdr:row>107</xdr:row>
      <xdr:rowOff>2975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4">
          <xdr14:nvContentPartPr>
            <xdr14:cNvPr id="11" name="Ink 10">
              <a:extLst>
                <a:ext uri="{FF2B5EF4-FFF2-40B4-BE49-F238E27FC236}">
                  <a16:creationId xmlns:a16="http://schemas.microsoft.com/office/drawing/2014/main" id="{84628158-0865-425C-A918-8DA25F0C4C43}"/>
                </a:ext>
              </a:extLst>
            </xdr14:cNvPr>
            <xdr14:cNvContentPartPr/>
          </xdr14:nvContentPartPr>
          <xdr14:nvPr macro=""/>
          <xdr14:xfrm>
            <a:off x="10737800" y="23361090"/>
            <a:ext cx="360" cy="360"/>
          </xdr14:xfrm>
        </xdr:contentPart>
      </mc:Choice>
      <mc:Fallback xmlns="">
        <xdr:pic>
          <xdr:nvPicPr>
            <xdr:cNvPr id="11" name="Ink 10">
              <a:extLst>
                <a:ext uri="{FF2B5EF4-FFF2-40B4-BE49-F238E27FC236}">
                  <a16:creationId xmlns:a16="http://schemas.microsoft.com/office/drawing/2014/main" id="{84628158-0865-425C-A918-8DA25F0C4C43}"/>
                </a:ext>
              </a:extLst>
            </xdr:cNvPr>
            <xdr:cNvPicPr/>
          </xdr:nvPicPr>
          <xdr:blipFill>
            <a:blip xmlns:r="http://schemas.openxmlformats.org/officeDocument/2006/relationships" r:embed="rId15"/>
            <a:stretch>
              <a:fillRect/>
            </a:stretch>
          </xdr:blipFill>
          <xdr:spPr>
            <a:xfrm>
              <a:off x="10720160" y="23253450"/>
              <a:ext cx="36000" cy="216000"/>
            </a:xfrm>
            <a:prstGeom prst="rect">
              <a:avLst/>
            </a:prstGeom>
          </xdr:spPr>
        </xdr:pic>
      </mc:Fallback>
    </mc:AlternateContent>
    <xdr:clientData/>
  </xdr:twoCellAnchor>
  <xdr:twoCellAnchor editAs="oneCell">
    <xdr:from>
      <xdr:col>7</xdr:col>
      <xdr:colOff>355520</xdr:colOff>
      <xdr:row>108</xdr:row>
      <xdr:rowOff>63030</xdr:rowOff>
    </xdr:from>
    <xdr:to>
      <xdr:col>7</xdr:col>
      <xdr:colOff>355880</xdr:colOff>
      <xdr:row>108</xdr:row>
      <xdr:rowOff>69740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6">
          <xdr14:nvContentPartPr>
            <xdr14:cNvPr id="12" name="Ink 11">
              <a:extLst>
                <a:ext uri="{FF2B5EF4-FFF2-40B4-BE49-F238E27FC236}">
                  <a16:creationId xmlns:a16="http://schemas.microsoft.com/office/drawing/2014/main" id="{24AF7D74-0B1D-4685-AB25-2EE835125357}"/>
                </a:ext>
              </a:extLst>
            </xdr14:cNvPr>
            <xdr14:cNvContentPartPr/>
          </xdr14:nvContentPartPr>
          <xdr14:nvPr macro=""/>
          <xdr14:xfrm>
            <a:off x="11175920" y="23875530"/>
            <a:ext cx="360" cy="360"/>
          </xdr14:xfrm>
        </xdr:contentPart>
      </mc:Choice>
      <mc:Fallback xmlns="">
        <xdr:pic>
          <xdr:nvPicPr>
            <xdr:cNvPr id="12" name="Ink 11">
              <a:extLst>
                <a:ext uri="{FF2B5EF4-FFF2-40B4-BE49-F238E27FC236}">
                  <a16:creationId xmlns:a16="http://schemas.microsoft.com/office/drawing/2014/main" id="{24AF7D74-0B1D-4685-AB25-2EE835125357}"/>
                </a:ext>
              </a:extLst>
            </xdr:cNvPr>
            <xdr:cNvPicPr/>
          </xdr:nvPicPr>
          <xdr:blipFill>
            <a:blip xmlns:r="http://schemas.openxmlformats.org/officeDocument/2006/relationships" r:embed="rId17"/>
            <a:stretch>
              <a:fillRect/>
            </a:stretch>
          </xdr:blipFill>
          <xdr:spPr>
            <a:xfrm>
              <a:off x="11158280" y="23767890"/>
              <a:ext cx="36000" cy="216000"/>
            </a:xfrm>
            <a:prstGeom prst="rect">
              <a:avLst/>
            </a:prstGeom>
          </xdr:spPr>
        </xdr:pic>
      </mc:Fallback>
    </mc:AlternateContent>
    <xdr:clientData/>
  </xdr:twoCellAnchor>
  <xdr:twoCellAnchor editAs="oneCell">
    <xdr:from>
      <xdr:col>5</xdr:col>
      <xdr:colOff>958610</xdr:colOff>
      <xdr:row>108</xdr:row>
      <xdr:rowOff>24870</xdr:rowOff>
    </xdr:from>
    <xdr:to>
      <xdr:col>5</xdr:col>
      <xdr:colOff>964600</xdr:colOff>
      <xdr:row>108</xdr:row>
      <xdr:rowOff>31580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8">
          <xdr14:nvContentPartPr>
            <xdr14:cNvPr id="13" name="Ink 12">
              <a:extLst>
                <a:ext uri="{FF2B5EF4-FFF2-40B4-BE49-F238E27FC236}">
                  <a16:creationId xmlns:a16="http://schemas.microsoft.com/office/drawing/2014/main" id="{45BEB256-3850-4227-A911-A04B63012235}"/>
                </a:ext>
              </a:extLst>
            </xdr14:cNvPr>
            <xdr14:cNvContentPartPr/>
          </xdr14:nvContentPartPr>
          <xdr14:nvPr macro=""/>
          <xdr14:xfrm>
            <a:off x="9321560" y="23837370"/>
            <a:ext cx="360" cy="360"/>
          </xdr14:xfrm>
        </xdr:contentPart>
      </mc:Choice>
      <mc:Fallback xmlns="">
        <xdr:pic>
          <xdr:nvPicPr>
            <xdr:cNvPr id="13" name="Ink 12">
              <a:extLst>
                <a:ext uri="{FF2B5EF4-FFF2-40B4-BE49-F238E27FC236}">
                  <a16:creationId xmlns:a16="http://schemas.microsoft.com/office/drawing/2014/main" id="{45BEB256-3850-4227-A911-A04B63012235}"/>
                </a:ext>
              </a:extLst>
            </xdr:cNvPr>
            <xdr:cNvPicPr/>
          </xdr:nvPicPr>
          <xdr:blipFill>
            <a:blip xmlns:r="http://schemas.openxmlformats.org/officeDocument/2006/relationships" r:embed="rId19"/>
            <a:stretch>
              <a:fillRect/>
            </a:stretch>
          </xdr:blipFill>
          <xdr:spPr>
            <a:xfrm>
              <a:off x="9303560" y="23729730"/>
              <a:ext cx="36000" cy="216000"/>
            </a:xfrm>
            <a:prstGeom prst="rect">
              <a:avLst/>
            </a:prstGeom>
          </xdr:spPr>
        </xdr:pic>
      </mc:Fallback>
    </mc:AlternateContent>
    <xdr:clientData/>
  </xdr:twoCellAnchor>
  <xdr:twoCellAnchor editAs="oneCell">
    <xdr:from>
      <xdr:col>5</xdr:col>
      <xdr:colOff>831530</xdr:colOff>
      <xdr:row>107</xdr:row>
      <xdr:rowOff>279010</xdr:rowOff>
    </xdr:from>
    <xdr:to>
      <xdr:col>5</xdr:col>
      <xdr:colOff>831890</xdr:colOff>
      <xdr:row>108</xdr:row>
      <xdr:rowOff>3145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0">
          <xdr14:nvContentPartPr>
            <xdr14:cNvPr id="14" name="Ink 13">
              <a:extLst>
                <a:ext uri="{FF2B5EF4-FFF2-40B4-BE49-F238E27FC236}">
                  <a16:creationId xmlns:a16="http://schemas.microsoft.com/office/drawing/2014/main" id="{0EDEB731-0280-4506-A752-EA47DAED260D}"/>
                </a:ext>
              </a:extLst>
            </xdr14:cNvPr>
            <xdr14:cNvContentPartPr/>
          </xdr14:nvContentPartPr>
          <xdr14:nvPr macro=""/>
          <xdr14:xfrm>
            <a:off x="9194480" y="23774010"/>
            <a:ext cx="360" cy="360"/>
          </xdr14:xfrm>
        </xdr:contentPart>
      </mc:Choice>
      <mc:Fallback xmlns="">
        <xdr:pic>
          <xdr:nvPicPr>
            <xdr:cNvPr id="14" name="Ink 13">
              <a:extLst>
                <a:ext uri="{FF2B5EF4-FFF2-40B4-BE49-F238E27FC236}">
                  <a16:creationId xmlns:a16="http://schemas.microsoft.com/office/drawing/2014/main" id="{0EDEB731-0280-4506-A752-EA47DAED260D}"/>
                </a:ext>
              </a:extLst>
            </xdr:cNvPr>
            <xdr:cNvPicPr/>
          </xdr:nvPicPr>
          <xdr:blipFill>
            <a:blip xmlns:r="http://schemas.openxmlformats.org/officeDocument/2006/relationships" r:embed="rId21"/>
            <a:stretch>
              <a:fillRect/>
            </a:stretch>
          </xdr:blipFill>
          <xdr:spPr>
            <a:xfrm>
              <a:off x="9176480" y="23666370"/>
              <a:ext cx="36000" cy="216000"/>
            </a:xfrm>
            <a:prstGeom prst="rect">
              <a:avLst/>
            </a:prstGeom>
          </xdr:spPr>
        </xdr:pic>
      </mc:Fallback>
    </mc:AlternateContent>
    <xdr:clientData/>
  </xdr:twoCellAnchor>
  <xdr:twoCellAnchor editAs="oneCell">
    <xdr:from>
      <xdr:col>7</xdr:col>
      <xdr:colOff>355520</xdr:colOff>
      <xdr:row>108</xdr:row>
      <xdr:rowOff>5790</xdr:rowOff>
    </xdr:from>
    <xdr:to>
      <xdr:col>7</xdr:col>
      <xdr:colOff>355880</xdr:colOff>
      <xdr:row>108</xdr:row>
      <xdr:rowOff>12500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2">
          <xdr14:nvContentPartPr>
            <xdr14:cNvPr id="15" name="Ink 14">
              <a:extLst>
                <a:ext uri="{FF2B5EF4-FFF2-40B4-BE49-F238E27FC236}">
                  <a16:creationId xmlns:a16="http://schemas.microsoft.com/office/drawing/2014/main" id="{C9C74E3A-AF70-476A-8DA9-0243EF9B44B4}"/>
                </a:ext>
              </a:extLst>
            </xdr14:cNvPr>
            <xdr14:cNvContentPartPr/>
          </xdr14:nvContentPartPr>
          <xdr14:nvPr macro=""/>
          <xdr14:xfrm>
            <a:off x="11175920" y="23818290"/>
            <a:ext cx="360" cy="360"/>
          </xdr14:xfrm>
        </xdr:contentPart>
      </mc:Choice>
      <mc:Fallback xmlns="">
        <xdr:pic>
          <xdr:nvPicPr>
            <xdr:cNvPr id="15" name="Ink 14">
              <a:extLst>
                <a:ext uri="{FF2B5EF4-FFF2-40B4-BE49-F238E27FC236}">
                  <a16:creationId xmlns:a16="http://schemas.microsoft.com/office/drawing/2014/main" id="{C9C74E3A-AF70-476A-8DA9-0243EF9B44B4}"/>
                </a:ext>
              </a:extLst>
            </xdr:cNvPr>
            <xdr:cNvPicPr/>
          </xdr:nvPicPr>
          <xdr:blipFill>
            <a:blip xmlns:r="http://schemas.openxmlformats.org/officeDocument/2006/relationships" r:embed="rId15"/>
            <a:stretch>
              <a:fillRect/>
            </a:stretch>
          </xdr:blipFill>
          <xdr:spPr>
            <a:xfrm>
              <a:off x="11158280" y="23710650"/>
              <a:ext cx="36000" cy="216000"/>
            </a:xfrm>
            <a:prstGeom prst="rect">
              <a:avLst/>
            </a:prstGeom>
          </xdr:spPr>
        </xdr:pic>
      </mc:Fallback>
    </mc:AlternateContent>
    <xdr:clientData/>
  </xdr:twoCellAnchor>
  <xdr:twoCellAnchor editAs="oneCell">
    <xdr:from>
      <xdr:col>2</xdr:col>
      <xdr:colOff>875960</xdr:colOff>
      <xdr:row>109</xdr:row>
      <xdr:rowOff>0</xdr:rowOff>
    </xdr:from>
    <xdr:to>
      <xdr:col>2</xdr:col>
      <xdr:colOff>876320</xdr:colOff>
      <xdr:row>109</xdr:row>
      <xdr:rowOff>360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3">
          <xdr14:nvContentPartPr>
            <xdr14:cNvPr id="16" name="Ink 15">
              <a:extLst>
                <a:ext uri="{FF2B5EF4-FFF2-40B4-BE49-F238E27FC236}">
                  <a16:creationId xmlns:a16="http://schemas.microsoft.com/office/drawing/2014/main" id="{019785D5-4506-4E3C-B8CB-D9D36E6FD82A}"/>
                </a:ext>
              </a:extLst>
            </xdr14:cNvPr>
            <xdr14:cNvContentPartPr/>
          </xdr14:nvContentPartPr>
          <xdr14:nvPr macro=""/>
          <xdr14:xfrm>
            <a:off x="5447960" y="24021690"/>
            <a:ext cx="360" cy="360"/>
          </xdr14:xfrm>
        </xdr:contentPart>
      </mc:Choice>
      <mc:Fallback xmlns="">
        <xdr:pic>
          <xdr:nvPicPr>
            <xdr:cNvPr id="16" name="Ink 15">
              <a:extLst>
                <a:ext uri="{FF2B5EF4-FFF2-40B4-BE49-F238E27FC236}">
                  <a16:creationId xmlns:a16="http://schemas.microsoft.com/office/drawing/2014/main" id="{019785D5-4506-4E3C-B8CB-D9D36E6FD82A}"/>
                </a:ext>
              </a:extLst>
            </xdr:cNvPr>
            <xdr:cNvPicPr/>
          </xdr:nvPicPr>
          <xdr:blipFill>
            <a:blip xmlns:r="http://schemas.openxmlformats.org/officeDocument/2006/relationships" r:embed="rId24"/>
            <a:stretch>
              <a:fillRect/>
            </a:stretch>
          </xdr:blipFill>
          <xdr:spPr>
            <a:xfrm>
              <a:off x="5429960" y="23914050"/>
              <a:ext cx="36000" cy="216000"/>
            </a:xfrm>
            <a:prstGeom prst="rect">
              <a:avLst/>
            </a:prstGeom>
          </xdr:spPr>
        </xdr:pic>
      </mc:Fallback>
    </mc:AlternateContent>
    <xdr:clientData/>
  </xdr:twoCellAnchor>
  <xdr:twoCellAnchor editAs="oneCell">
    <xdr:from>
      <xdr:col>2</xdr:col>
      <xdr:colOff>533240</xdr:colOff>
      <xdr:row>108</xdr:row>
      <xdr:rowOff>56550</xdr:rowOff>
    </xdr:from>
    <xdr:to>
      <xdr:col>2</xdr:col>
      <xdr:colOff>533600</xdr:colOff>
      <xdr:row>108</xdr:row>
      <xdr:rowOff>56910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5">
          <xdr14:nvContentPartPr>
            <xdr14:cNvPr id="17" name="Ink 16">
              <a:extLst>
                <a:ext uri="{FF2B5EF4-FFF2-40B4-BE49-F238E27FC236}">
                  <a16:creationId xmlns:a16="http://schemas.microsoft.com/office/drawing/2014/main" id="{FE603A9C-C210-42C8-9499-6F399B0EB818}"/>
                </a:ext>
              </a:extLst>
            </xdr14:cNvPr>
            <xdr14:cNvContentPartPr/>
          </xdr14:nvContentPartPr>
          <xdr14:nvPr macro=""/>
          <xdr14:xfrm>
            <a:off x="5105240" y="23869050"/>
            <a:ext cx="360" cy="360"/>
          </xdr14:xfrm>
        </xdr:contentPart>
      </mc:Choice>
      <mc:Fallback xmlns="">
        <xdr:pic>
          <xdr:nvPicPr>
            <xdr:cNvPr id="17" name="Ink 16">
              <a:extLst>
                <a:ext uri="{FF2B5EF4-FFF2-40B4-BE49-F238E27FC236}">
                  <a16:creationId xmlns:a16="http://schemas.microsoft.com/office/drawing/2014/main" id="{FE603A9C-C210-42C8-9499-6F399B0EB818}"/>
                </a:ext>
              </a:extLst>
            </xdr:cNvPr>
            <xdr:cNvPicPr/>
          </xdr:nvPicPr>
          <xdr:blipFill>
            <a:blip xmlns:r="http://schemas.openxmlformats.org/officeDocument/2006/relationships" r:embed="rId26"/>
            <a:stretch>
              <a:fillRect/>
            </a:stretch>
          </xdr:blipFill>
          <xdr:spPr>
            <a:xfrm>
              <a:off x="5087240" y="23761410"/>
              <a:ext cx="36000" cy="216000"/>
            </a:xfrm>
            <a:prstGeom prst="rect">
              <a:avLst/>
            </a:prstGeom>
          </xdr:spPr>
        </xdr:pic>
      </mc:Fallback>
    </mc:AlternateContent>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6400</xdr:rowOff>
    </xdr:to>
    <xdr:pic>
      <xdr:nvPicPr>
        <xdr:cNvPr id="7" name="Picture 6" descr="Advisory, Consulting, Outsourcing Services | Guidehouse">
          <a:extLst>
            <a:ext uri="{FF2B5EF4-FFF2-40B4-BE49-F238E27FC236}">
              <a16:creationId xmlns:a16="http://schemas.microsoft.com/office/drawing/2014/main" id="{2CCFAD9A-B82C-4EEE-91EC-E88A7415ABA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1003150</xdr:colOff>
      <xdr:row>14</xdr:row>
      <xdr:rowOff>107650</xdr:rowOff>
    </xdr:from>
    <xdr:to>
      <xdr:col>2</xdr:col>
      <xdr:colOff>1003510</xdr:colOff>
      <xdr:row>14</xdr:row>
      <xdr:rowOff>108010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
          <xdr14:nvContentPartPr>
            <xdr14:cNvPr id="2" name="Ink 1">
              <a:extLst>
                <a:ext uri="{FF2B5EF4-FFF2-40B4-BE49-F238E27FC236}">
                  <a16:creationId xmlns:a16="http://schemas.microsoft.com/office/drawing/2014/main" id="{855F2AD4-D557-4404-961A-F495273BBE3D}"/>
                </a:ext>
              </a:extLst>
            </xdr14:cNvPr>
            <xdr14:cNvContentPartPr/>
          </xdr14:nvContentPartPr>
          <xdr14:nvPr macro=""/>
          <xdr14:xfrm>
            <a:off x="4705200" y="3009600"/>
            <a:ext cx="360" cy="360"/>
          </xdr14:xfrm>
        </xdr:contentPart>
      </mc:Choice>
      <mc:Fallback xmlns="">
        <xdr:pic>
          <xdr:nvPicPr>
            <xdr:cNvPr id="2" name="Ink 1">
              <a:extLst>
                <a:ext uri="{FF2B5EF4-FFF2-40B4-BE49-F238E27FC236}">
                  <a16:creationId xmlns:a16="http://schemas.microsoft.com/office/drawing/2014/main" id="{855F2AD4-D557-4404-961A-F495273BBE3D}"/>
                </a:ext>
              </a:extLst>
            </xdr:cNvPr>
            <xdr:cNvPicPr/>
          </xdr:nvPicPr>
          <xdr:blipFill>
            <a:blip xmlns:r="http://schemas.openxmlformats.org/officeDocument/2006/relationships" r:embed="rId3"/>
            <a:stretch>
              <a:fillRect/>
            </a:stretch>
          </xdr:blipFill>
          <xdr:spPr>
            <a:xfrm>
              <a:off x="4687200" y="2901960"/>
              <a:ext cx="36000" cy="216000"/>
            </a:xfrm>
            <a:prstGeom prst="rect">
              <a:avLst/>
            </a:prstGeom>
          </xdr:spPr>
        </xdr:pic>
      </mc:Fallback>
    </mc:AlternateContent>
    <xdr:clientData/>
  </xdr:twoCellAnchor>
  <xdr:twoCellAnchor editAs="oneCell">
    <xdr:from>
      <xdr:col>2</xdr:col>
      <xdr:colOff>952390</xdr:colOff>
      <xdr:row>31</xdr:row>
      <xdr:rowOff>62880</xdr:rowOff>
    </xdr:from>
    <xdr:to>
      <xdr:col>2</xdr:col>
      <xdr:colOff>952750</xdr:colOff>
      <xdr:row>31</xdr:row>
      <xdr:rowOff>69590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
          <xdr14:nvContentPartPr>
            <xdr14:cNvPr id="3" name="Ink 2">
              <a:extLst>
                <a:ext uri="{FF2B5EF4-FFF2-40B4-BE49-F238E27FC236}">
                  <a16:creationId xmlns:a16="http://schemas.microsoft.com/office/drawing/2014/main" id="{9880F5EA-ECF9-4A45-8BF2-988B322D1176}"/>
                </a:ext>
              </a:extLst>
            </xdr14:cNvPr>
            <xdr14:cNvContentPartPr/>
          </xdr14:nvContentPartPr>
          <xdr14:nvPr macro=""/>
          <xdr14:xfrm>
            <a:off x="4654440" y="4330080"/>
            <a:ext cx="360" cy="360"/>
          </xdr14:xfrm>
        </xdr:contentPart>
      </mc:Choice>
      <mc:Fallback xmlns="">
        <xdr:pic>
          <xdr:nvPicPr>
            <xdr:cNvPr id="3" name="Ink 2">
              <a:extLst>
                <a:ext uri="{FF2B5EF4-FFF2-40B4-BE49-F238E27FC236}">
                  <a16:creationId xmlns:a16="http://schemas.microsoft.com/office/drawing/2014/main" id="{9880F5EA-ECF9-4A45-8BF2-988B322D1176}"/>
                </a:ext>
              </a:extLst>
            </xdr:cNvPr>
            <xdr:cNvPicPr/>
          </xdr:nvPicPr>
          <xdr:blipFill>
            <a:blip xmlns:r="http://schemas.openxmlformats.org/officeDocument/2006/relationships" r:embed="rId5"/>
            <a:stretch>
              <a:fillRect/>
            </a:stretch>
          </xdr:blipFill>
          <xdr:spPr>
            <a:xfrm>
              <a:off x="4636440" y="4222440"/>
              <a:ext cx="36000" cy="216000"/>
            </a:xfrm>
            <a:prstGeom prst="rect">
              <a:avLst/>
            </a:prstGeom>
          </xdr:spPr>
        </xdr:pic>
      </mc:Fallback>
    </mc:AlternateContent>
    <xdr:clientData/>
  </xdr:twoCellAnchor>
  <xdr:oneCellAnchor>
    <xdr:from>
      <xdr:col>2</xdr:col>
      <xdr:colOff>1003150</xdr:colOff>
      <xdr:row>22</xdr:row>
      <xdr:rowOff>107650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
          <xdr14:nvContentPartPr>
            <xdr14:cNvPr id="5" name="Ink 4">
              <a:extLst>
                <a:ext uri="{FF2B5EF4-FFF2-40B4-BE49-F238E27FC236}">
                  <a16:creationId xmlns:a16="http://schemas.microsoft.com/office/drawing/2014/main" id="{AE1D1DC3-6172-4EB3-AC19-3EB4BDFAB4F4}"/>
                </a:ext>
              </a:extLst>
            </xdr14:cNvPr>
            <xdr14:cNvContentPartPr/>
          </xdr14:nvContentPartPr>
          <xdr14:nvPr macro=""/>
          <xdr14:xfrm>
            <a:off x="4705200" y="3009600"/>
            <a:ext cx="360" cy="360"/>
          </xdr14:xfrm>
        </xdr:contentPart>
      </mc:Choice>
      <mc:Fallback xmlns="">
        <xdr:pic>
          <xdr:nvPicPr>
            <xdr:cNvPr id="2" name="Ink 1">
              <a:extLst>
                <a:ext uri="{FF2B5EF4-FFF2-40B4-BE49-F238E27FC236}">
                  <a16:creationId xmlns:a16="http://schemas.microsoft.com/office/drawing/2014/main" id="{855F2AD4-D557-4404-961A-F495273BBE3D}"/>
                </a:ext>
              </a:extLst>
            </xdr:cNvPr>
            <xdr:cNvPicPr/>
          </xdr:nvPicPr>
          <xdr:blipFill>
            <a:blip xmlns:r="http://schemas.openxmlformats.org/officeDocument/2006/relationships" r:embed="rId3"/>
            <a:stretch>
              <a:fillRect/>
            </a:stretch>
          </xdr:blipFill>
          <xdr:spPr>
            <a:xfrm>
              <a:off x="4687200" y="2901960"/>
              <a:ext cx="36000" cy="216000"/>
            </a:xfrm>
            <a:prstGeom prst="rect">
              <a:avLst/>
            </a:prstGeom>
          </xdr:spPr>
        </xdr:pic>
      </mc:Fallback>
    </mc:AlternateContent>
    <xdr:clientData/>
  </xdr:oneCellAnchor>
  <xdr:oneCellAnchor>
    <xdr:from>
      <xdr:col>2</xdr:col>
      <xdr:colOff>952390</xdr:colOff>
      <xdr:row>39</xdr:row>
      <xdr:rowOff>62880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
          <xdr14:nvContentPartPr>
            <xdr14:cNvPr id="6" name="Ink 5">
              <a:extLst>
                <a:ext uri="{FF2B5EF4-FFF2-40B4-BE49-F238E27FC236}">
                  <a16:creationId xmlns:a16="http://schemas.microsoft.com/office/drawing/2014/main" id="{1C761361-2254-4EFE-BE7E-0A05E18BEB5C}"/>
                </a:ext>
              </a:extLst>
            </xdr14:cNvPr>
            <xdr14:cNvContentPartPr/>
          </xdr14:nvContentPartPr>
          <xdr14:nvPr macro=""/>
          <xdr14:xfrm>
            <a:off x="4654440" y="4330080"/>
            <a:ext cx="360" cy="360"/>
          </xdr14:xfrm>
        </xdr:contentPart>
      </mc:Choice>
      <mc:Fallback xmlns="">
        <xdr:pic>
          <xdr:nvPicPr>
            <xdr:cNvPr id="3" name="Ink 2">
              <a:extLst>
                <a:ext uri="{FF2B5EF4-FFF2-40B4-BE49-F238E27FC236}">
                  <a16:creationId xmlns:a16="http://schemas.microsoft.com/office/drawing/2014/main" id="{9880F5EA-ECF9-4A45-8BF2-988B322D1176}"/>
                </a:ext>
              </a:extLst>
            </xdr:cNvPr>
            <xdr:cNvPicPr/>
          </xdr:nvPicPr>
          <xdr:blipFill>
            <a:blip xmlns:r="http://schemas.openxmlformats.org/officeDocument/2006/relationships" r:embed="rId5"/>
            <a:stretch>
              <a:fillRect/>
            </a:stretch>
          </xdr:blipFill>
          <xdr:spPr>
            <a:xfrm>
              <a:off x="4636440" y="4222440"/>
              <a:ext cx="36000" cy="216000"/>
            </a:xfrm>
            <a:prstGeom prst="rect">
              <a:avLst/>
            </a:prstGeom>
          </xdr:spPr>
        </xdr:pic>
      </mc:Fallback>
    </mc:AlternateContent>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p.kcpl.com/CorpAcctg/MEEIA/Budget%202016-2020/KCPL%20Program%20Design%20Tool%206%2010%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572%20Mkt%20Intel\MEEIA\MEEIA%202019\CONF_MEEIA%202019%20Portfolio%20Analysis_RAP%20Modified_FILED_KCPL-MO_11292018%20updat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ccesshub.sharepoint.com/sites/EvergyMEEIACycle3Evaluation/Shared%20Documents/Standard%20Program/PY3%20Analysis%20Files/Evergy%20Cycle%203%20PY3%20Standard%20Lighting%20Analysis_Final_4.1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Tables"/>
      <sheetName val="Portfolio Summary"/>
      <sheetName val="Territory Summary"/>
      <sheetName val="2017 KS Monthly"/>
      <sheetName val="2016 Monthly"/>
      <sheetName val="KCPLMO Values 0616"/>
      <sheetName val="MPS Values 0616"/>
      <sheetName val="SJ Values 0616"/>
      <sheetName val="KCPLKS Values 0616"/>
      <sheetName val="KCPL Programs"/>
      <sheetName val="KCPL Measures"/>
      <sheetName val="General Inputs"/>
      <sheetName val="2016"/>
      <sheetName val="2017"/>
      <sheetName val="2018"/>
      <sheetName val="2019"/>
      <sheetName val="2020"/>
      <sheetName val="2021"/>
      <sheetName val="2022"/>
      <sheetName val="2023"/>
      <sheetName val="2024"/>
      <sheetName val="2025"/>
      <sheetName val="2026"/>
      <sheetName val="2027"/>
      <sheetName val="2028"/>
      <sheetName val="2029"/>
      <sheetName val="2030"/>
      <sheetName val="2031"/>
      <sheetName val="2032"/>
      <sheetName val="2033"/>
      <sheetName val="2034"/>
      <sheetName val="2035"/>
      <sheetName val="MAP Summary"/>
      <sheetName val="RAP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D5">
            <v>5.0048780487804923E-2</v>
          </cell>
        </row>
        <row r="6">
          <cell r="D6">
            <v>6.8860000000000005E-2</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SMore Results"/>
      <sheetName val="Summary Fin Tables for Report"/>
      <sheetName val="DSIM (Rider)"/>
      <sheetName val="Credit Metrics (Rider Scenario)"/>
      <sheetName val="Exec Summary"/>
      <sheetName val="Program Totals"/>
      <sheetName val="Monthly kWh-kW"/>
      <sheetName val="Monthly Program Costs"/>
      <sheetName val="Monthly TD Calc"/>
      <sheetName val="Net Benefits"/>
      <sheetName val="Impact on kWh Sales"/>
      <sheetName val="Rate Proposal Comparisons"/>
      <sheetName val="Customer Rate-Bill Impacts"/>
      <sheetName val="Cycle 3 DSIM Rate - Proposed"/>
      <sheetName val="Cycle 3 DSIM Rate - Annual"/>
      <sheetName val="Cycle 3 DSIM Rate - Status Quo"/>
      <sheetName val="Cycle 2 DSIM Rate - Cust Class"/>
      <sheetName val="Max Cycle 3 Rate - by Class"/>
      <sheetName val="Billed kWh Sales"/>
      <sheetName val="EO"/>
      <sheetName val="EO Cap"/>
      <sheetName val="NTG-RR"/>
      <sheetName val="EO Matrix @Meter"/>
      <sheetName val="EO Table"/>
    </sheetNames>
    <sheetDataSet>
      <sheetData sheetId="0">
        <row r="1">
          <cell r="U1">
            <v>2019</v>
          </cell>
        </row>
        <row r="2">
          <cell r="U2">
            <v>6.7298999999999998E-2</v>
          </cell>
        </row>
        <row r="3">
          <cell r="U3">
            <v>5.2659999999999998E-2</v>
          </cell>
        </row>
        <row r="4">
          <cell r="U4">
            <v>0.94733999999999996</v>
          </cell>
        </row>
        <row r="5">
          <cell r="U5" t="str">
            <v>KCPL-MO</v>
          </cell>
        </row>
        <row r="9">
          <cell r="L9">
            <v>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ps followed"/>
      <sheetName val="Baseline Wattage Discussion"/>
      <sheetName val="TRM Update Analysis"/>
      <sheetName val="Business ESP - Standard Databoo"/>
      <sheetName val="Summary GMO"/>
      <sheetName val="Summary KCPL"/>
      <sheetName val="CE GMO"/>
      <sheetName val="CE KCPL"/>
      <sheetName val="Summary GMO - Non Lighting"/>
      <sheetName val="Summary KCPL - Non Lighting"/>
      <sheetName val="Summary"/>
      <sheetName val="Analysis_Lighting"/>
      <sheetName val="Count Analysis"/>
      <sheetName val="TRM Spreadsheet_2022"/>
      <sheetName val="Baseline Wattage Codes"/>
      <sheetName val="Wave 1 Tracking Data"/>
      <sheetName val="Verified_HOU_CF"/>
      <sheetName val="Building Type_Mapping"/>
    </sheetNames>
    <sheetDataSet>
      <sheetData sheetId="0" refreshError="1"/>
      <sheetData sheetId="1" refreshError="1"/>
      <sheetData sheetId="2" refreshError="1"/>
      <sheetData sheetId="3" refreshError="1"/>
      <sheetData sheetId="4" refreshError="1">
        <row r="54">
          <cell r="E54">
            <v>18832545.090800002</v>
          </cell>
          <cell r="F54">
            <v>16532559.358926304</v>
          </cell>
          <cell r="G54">
            <v>6603.1909999999998</v>
          </cell>
          <cell r="H54">
            <v>3139.919218894378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2:58:17.291"/>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12.914"/>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14.423"/>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1 1,'0'0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20.136"/>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21.096"/>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33.460"/>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34.872"/>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6T03:58:49.047"/>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6T04:04:43.626"/>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2:58:18.890"/>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2:58:20.311"/>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7:54.339"/>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7:58.247"/>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8:20.923"/>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8:40.215"/>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1 1,'0'0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8:41.705"/>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1 1,'0'0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10.875"/>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persons/person.xml><?xml version="1.0" encoding="utf-8"?>
<personList xmlns="http://schemas.microsoft.com/office/spreadsheetml/2018/threadedcomments" xmlns:x="http://schemas.openxmlformats.org/spreadsheetml/2006/main">
  <person displayName="Ariel Crowley" id="{AA60A7FA-C823-44FF-BEB6-A8ABAC3F1E13}" userId="Ariel.Crowley@guidehouse.com" providerId="PeoplePicker"/>
  <person displayName="Courtney Golino" id="{AE312208-0FF2-43A3-AE0E-6CBCC78A5EA0}" userId="S::cgolino@guidehouse.com::4efe4f3d-4c34-4bed-ad98-998a4af107d1" providerId="AD"/>
</personList>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4" dT="2023-07-19T16:23:27.58" personId="{AE312208-0FF2-43A3-AE0E-6CBCC78A5EA0}" id="{41C52FBE-E2E4-4D68-8B07-81DD154667EA}">
    <text>@Ariel Crowley updated to 0</text>
    <mentions>
      <mention mentionpersonId="{AA60A7FA-C823-44FF-BEB6-A8ABAC3F1E13}" mentionId="{E1285ACE-22C7-480B-8239-ED39392AC121}" startIndex="0" length="14"/>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21"/>
  <sheetViews>
    <sheetView tabSelected="1" topLeftCell="A4" workbookViewId="0">
      <selection activeCell="J13" sqref="J13"/>
    </sheetView>
  </sheetViews>
  <sheetFormatPr defaultRowHeight="12.75"/>
  <cols>
    <col min="1" max="4" width="10.7109375" customWidth="1"/>
    <col min="5" max="5" width="10.7109375" style="2" customWidth="1"/>
    <col min="6" max="12" width="10.7109375" customWidth="1"/>
    <col min="13" max="13" width="10.7109375" style="2" customWidth="1"/>
    <col min="14" max="45" width="10.7109375" customWidth="1"/>
  </cols>
  <sheetData>
    <row r="1" spans="1:14">
      <c r="A1" s="459"/>
      <c r="B1" s="459"/>
      <c r="C1" s="459"/>
      <c r="D1" s="459"/>
      <c r="E1" s="459"/>
      <c r="F1" s="459"/>
      <c r="G1" s="459"/>
      <c r="H1" s="459"/>
      <c r="I1" s="459"/>
      <c r="J1" s="5"/>
      <c r="K1" s="5"/>
      <c r="L1" s="5"/>
      <c r="M1" s="5"/>
      <c r="N1" s="5"/>
    </row>
    <row r="2" spans="1:14">
      <c r="A2" s="17"/>
      <c r="B2" s="17"/>
      <c r="C2" s="17"/>
      <c r="D2" s="17"/>
      <c r="E2" s="17"/>
      <c r="F2" s="17"/>
      <c r="G2" s="17"/>
      <c r="H2" s="17"/>
      <c r="I2" s="17"/>
      <c r="J2" s="4"/>
      <c r="K2" s="4"/>
      <c r="L2" s="4"/>
      <c r="N2" s="5"/>
    </row>
    <row r="3" spans="1:14">
      <c r="A3" s="17"/>
      <c r="B3" s="17"/>
      <c r="C3" s="17"/>
      <c r="D3" s="17"/>
      <c r="E3" s="17"/>
      <c r="F3" s="17"/>
      <c r="G3" s="17"/>
      <c r="H3" s="17"/>
      <c r="I3" s="17"/>
    </row>
    <row r="4" spans="1:14" ht="36.75">
      <c r="A4" s="17"/>
      <c r="B4" s="17"/>
      <c r="C4" s="17"/>
      <c r="D4" s="461"/>
      <c r="E4" s="462"/>
      <c r="F4" s="462"/>
      <c r="G4" s="17"/>
      <c r="H4" s="17"/>
      <c r="I4" s="17"/>
      <c r="J4" s="7"/>
      <c r="K4" s="7"/>
      <c r="L4" s="7"/>
    </row>
    <row r="5" spans="1:14">
      <c r="A5" s="17"/>
      <c r="B5" s="17"/>
      <c r="C5" s="17"/>
      <c r="D5" s="17"/>
      <c r="E5" s="17"/>
      <c r="F5" s="17"/>
      <c r="G5" s="17"/>
      <c r="H5" s="17"/>
      <c r="I5" s="17"/>
      <c r="J5" s="7"/>
      <c r="K5" s="7"/>
      <c r="L5" s="7"/>
    </row>
    <row r="6" spans="1:14">
      <c r="A6" s="17"/>
      <c r="B6" s="17"/>
      <c r="C6" s="17"/>
      <c r="D6" s="17"/>
      <c r="E6" s="17"/>
      <c r="F6" s="17"/>
      <c r="G6" s="17"/>
      <c r="H6" s="17"/>
      <c r="I6" s="17"/>
      <c r="J6" s="7"/>
      <c r="K6" s="7"/>
      <c r="L6" s="7"/>
    </row>
    <row r="7" spans="1:14" ht="23.25">
      <c r="A7" s="17"/>
      <c r="B7" s="463"/>
      <c r="C7" s="464"/>
      <c r="D7" s="464"/>
      <c r="E7" s="464"/>
      <c r="F7" s="464"/>
      <c r="G7" s="464"/>
      <c r="H7" s="464"/>
      <c r="I7" s="17"/>
      <c r="J7" s="35"/>
      <c r="K7" s="35"/>
      <c r="L7" s="35"/>
    </row>
    <row r="8" spans="1:14" ht="69.75" customHeight="1">
      <c r="A8" s="17"/>
      <c r="B8" s="468" t="s">
        <v>0</v>
      </c>
      <c r="C8" s="468"/>
      <c r="D8" s="468"/>
      <c r="E8" s="468"/>
      <c r="F8" s="468"/>
      <c r="G8" s="468"/>
      <c r="H8" s="468"/>
      <c r="I8" s="17"/>
    </row>
    <row r="9" spans="1:14" ht="21" customHeight="1">
      <c r="A9" s="17"/>
      <c r="B9" s="18"/>
      <c r="C9" s="17"/>
      <c r="D9" s="17"/>
      <c r="E9" s="51" t="s">
        <v>1</v>
      </c>
      <c r="F9" s="17"/>
      <c r="G9" s="17"/>
      <c r="H9" s="17"/>
      <c r="I9" s="17"/>
      <c r="J9" s="7"/>
      <c r="K9" s="7"/>
      <c r="L9" s="7"/>
    </row>
    <row r="10" spans="1:14" ht="18">
      <c r="A10" s="19"/>
      <c r="B10" s="18"/>
      <c r="C10" s="17"/>
      <c r="D10" s="17"/>
      <c r="E10" s="17"/>
      <c r="F10" s="17"/>
      <c r="G10" s="17"/>
      <c r="H10" s="17"/>
      <c r="I10" s="17"/>
      <c r="J10" s="7"/>
      <c r="K10" s="7"/>
      <c r="L10" s="7"/>
    </row>
    <row r="11" spans="1:14" ht="12" customHeight="1">
      <c r="A11" s="19"/>
      <c r="B11" s="18"/>
      <c r="C11" s="17"/>
      <c r="D11" s="17"/>
      <c r="E11" s="17"/>
      <c r="F11" s="17"/>
      <c r="G11" s="17"/>
      <c r="H11" s="17"/>
      <c r="I11" s="17"/>
      <c r="J11" s="7"/>
      <c r="K11" s="7"/>
      <c r="L11" s="7"/>
    </row>
    <row r="12" spans="1:14" ht="15">
      <c r="A12" s="17"/>
      <c r="B12" s="17"/>
      <c r="C12" s="17"/>
      <c r="D12" s="17"/>
      <c r="E12" s="184"/>
      <c r="F12" s="32"/>
      <c r="G12" s="17"/>
      <c r="H12" s="17"/>
      <c r="I12" s="17"/>
      <c r="J12" s="7"/>
      <c r="K12" s="7"/>
      <c r="L12" s="7"/>
    </row>
    <row r="13" spans="1:14">
      <c r="A13" s="17"/>
      <c r="B13" s="17"/>
      <c r="C13" s="17"/>
      <c r="D13" s="17"/>
      <c r="E13" s="17"/>
      <c r="F13" s="32"/>
      <c r="G13" s="17"/>
      <c r="H13" s="17"/>
      <c r="I13" s="17"/>
      <c r="J13" s="7"/>
      <c r="K13" s="7"/>
      <c r="L13" s="7"/>
    </row>
    <row r="14" spans="1:14">
      <c r="A14" s="17"/>
      <c r="B14" s="17"/>
      <c r="C14" s="17"/>
      <c r="D14" s="32"/>
      <c r="E14" s="50" t="s">
        <v>2</v>
      </c>
      <c r="F14" s="32"/>
      <c r="G14" s="17"/>
      <c r="H14" s="17"/>
      <c r="I14" s="17"/>
      <c r="J14" s="7"/>
      <c r="K14" s="7"/>
      <c r="L14" s="7"/>
    </row>
    <row r="15" spans="1:14">
      <c r="A15" s="17"/>
      <c r="B15" s="17"/>
      <c r="C15" s="17"/>
      <c r="D15" s="32"/>
      <c r="E15" s="31" t="s">
        <v>3</v>
      </c>
      <c r="F15" s="32"/>
      <c r="G15" s="17"/>
      <c r="H15" s="17"/>
      <c r="I15" s="17"/>
    </row>
    <row r="16" spans="1:14">
      <c r="A16" s="17"/>
      <c r="B16" s="17"/>
      <c r="C16" s="17"/>
      <c r="D16" s="33"/>
      <c r="E16" s="31" t="s">
        <v>4</v>
      </c>
      <c r="F16" s="33"/>
      <c r="G16" s="31"/>
      <c r="H16" s="17"/>
      <c r="I16" s="17"/>
      <c r="J16" s="7"/>
      <c r="K16" s="7"/>
      <c r="L16" s="7"/>
    </row>
    <row r="17" spans="1:16">
      <c r="A17" s="17"/>
      <c r="B17" s="17"/>
      <c r="C17" s="17"/>
      <c r="D17" s="31"/>
      <c r="E17" s="31" t="s">
        <v>5</v>
      </c>
      <c r="F17" s="31"/>
      <c r="G17" s="31"/>
      <c r="H17" s="17"/>
      <c r="I17" s="17"/>
      <c r="J17" s="7"/>
      <c r="K17" s="7"/>
      <c r="L17" s="7"/>
      <c r="M17" s="7"/>
    </row>
    <row r="18" spans="1:16">
      <c r="A18" s="17"/>
      <c r="B18" s="17"/>
      <c r="C18" s="17"/>
      <c r="D18" s="31"/>
      <c r="E18" s="20" t="s">
        <v>6</v>
      </c>
      <c r="F18" s="31"/>
      <c r="G18" s="31"/>
      <c r="H18" s="17"/>
      <c r="I18" s="17"/>
      <c r="J18" s="7"/>
      <c r="K18" s="7"/>
      <c r="L18" s="7"/>
      <c r="M18" s="7"/>
    </row>
    <row r="19" spans="1:16">
      <c r="A19" s="17"/>
      <c r="B19" s="17"/>
      <c r="C19" s="17"/>
      <c r="D19" s="31"/>
      <c r="E19" s="292" t="s">
        <v>7</v>
      </c>
      <c r="F19" s="31"/>
      <c r="G19" s="31"/>
      <c r="H19" s="17"/>
      <c r="I19" s="17"/>
      <c r="J19" s="7"/>
      <c r="K19" s="7"/>
      <c r="L19" s="7"/>
      <c r="M19" s="7"/>
    </row>
    <row r="20" spans="1:16">
      <c r="A20" s="17"/>
      <c r="B20" s="17"/>
      <c r="C20" s="17"/>
      <c r="D20" s="31"/>
      <c r="E20" s="31"/>
      <c r="F20" s="31"/>
      <c r="G20" s="31"/>
      <c r="H20" s="17"/>
      <c r="I20" s="17"/>
      <c r="J20" s="7"/>
      <c r="K20" s="7"/>
      <c r="L20" s="7"/>
      <c r="M20" s="7"/>
    </row>
    <row r="21" spans="1:16">
      <c r="A21" s="17"/>
      <c r="B21" s="17"/>
      <c r="C21" s="17"/>
      <c r="D21" s="31"/>
      <c r="E21" s="291" t="s">
        <v>8</v>
      </c>
      <c r="F21" s="31"/>
      <c r="G21" s="31"/>
      <c r="H21" s="17"/>
      <c r="I21" s="17"/>
      <c r="J21" s="7"/>
      <c r="K21" s="7"/>
      <c r="L21" s="7"/>
    </row>
    <row r="22" spans="1:16">
      <c r="A22" s="21"/>
      <c r="B22" s="17"/>
      <c r="C22" s="17"/>
      <c r="D22" s="17"/>
      <c r="E22" s="175">
        <v>45138</v>
      </c>
      <c r="F22" s="17"/>
      <c r="G22" s="17"/>
      <c r="H22" s="17"/>
      <c r="I22" s="17"/>
      <c r="J22" s="7"/>
      <c r="K22" s="7"/>
      <c r="L22" s="7"/>
    </row>
    <row r="23" spans="1:16" ht="6" customHeight="1">
      <c r="A23" s="47"/>
      <c r="B23" s="48"/>
      <c r="C23" s="49"/>
      <c r="D23" s="49"/>
      <c r="E23" s="49"/>
      <c r="F23" s="49"/>
      <c r="G23" s="49"/>
      <c r="H23" s="49"/>
      <c r="I23" s="49"/>
      <c r="J23" s="7"/>
      <c r="K23" s="7"/>
      <c r="L23" s="7"/>
    </row>
    <row r="24" spans="1:16" ht="107.25" customHeight="1">
      <c r="A24" s="465" t="s">
        <v>9</v>
      </c>
      <c r="B24" s="466"/>
      <c r="C24" s="466"/>
      <c r="D24" s="466"/>
      <c r="E24" s="466"/>
      <c r="F24" s="466"/>
      <c r="G24" s="466"/>
      <c r="H24" s="466"/>
      <c r="I24" s="466"/>
      <c r="J24" s="35"/>
      <c r="K24" s="35"/>
      <c r="L24" s="35"/>
    </row>
    <row r="25" spans="1:16">
      <c r="A25" s="467"/>
      <c r="B25" s="467"/>
      <c r="C25" s="467"/>
      <c r="D25" s="467"/>
      <c r="E25" s="467"/>
      <c r="F25" s="467"/>
      <c r="G25" s="467"/>
      <c r="H25" s="467"/>
      <c r="I25" s="467"/>
      <c r="J25" s="191"/>
      <c r="K25" s="191"/>
      <c r="L25" s="191"/>
      <c r="M25" s="191"/>
      <c r="N25" s="191"/>
      <c r="O25" s="191"/>
      <c r="P25" s="191"/>
    </row>
    <row r="26" spans="1:16">
      <c r="F26" s="107"/>
      <c r="G26" s="107"/>
      <c r="H26" s="4"/>
      <c r="I26" s="4"/>
      <c r="J26" s="4"/>
      <c r="K26" s="4"/>
      <c r="L26" s="4"/>
      <c r="M26" s="9"/>
      <c r="N26" s="4"/>
      <c r="O26" s="5"/>
      <c r="P26" s="4"/>
    </row>
    <row r="27" spans="1:16">
      <c r="A27" s="5"/>
    </row>
    <row r="28" spans="1:16">
      <c r="E28" s="3"/>
      <c r="F28" s="6"/>
      <c r="G28" s="6"/>
      <c r="H28" s="34"/>
      <c r="I28" s="34"/>
      <c r="J28" s="34"/>
      <c r="K28" s="34"/>
      <c r="L28" s="34"/>
      <c r="M28" s="106"/>
      <c r="N28" s="10"/>
      <c r="O28" s="35"/>
      <c r="P28" s="1"/>
    </row>
    <row r="29" spans="1:16">
      <c r="E29" s="3"/>
      <c r="F29" s="6"/>
      <c r="G29" s="6"/>
      <c r="H29" s="34"/>
      <c r="I29" s="34"/>
      <c r="J29" s="34"/>
      <c r="K29" s="34"/>
      <c r="L29" s="34"/>
      <c r="M29" s="106"/>
      <c r="N29" s="10"/>
      <c r="O29" s="35"/>
    </row>
    <row r="30" spans="1:16" ht="15">
      <c r="B30" s="1"/>
      <c r="E30" s="3"/>
      <c r="F30" s="11"/>
      <c r="G30" s="12"/>
      <c r="H30" s="12"/>
      <c r="I30" s="12"/>
      <c r="J30" s="12"/>
      <c r="K30" s="12"/>
      <c r="L30" s="12"/>
      <c r="M30" s="106"/>
      <c r="O30" s="35"/>
      <c r="P30" s="1"/>
    </row>
    <row r="31" spans="1:16">
      <c r="C31" s="1"/>
      <c r="E31" s="3"/>
      <c r="F31" s="6"/>
      <c r="G31" s="6"/>
      <c r="H31" s="6"/>
      <c r="I31" s="6"/>
      <c r="J31" s="6"/>
      <c r="K31" s="6"/>
      <c r="L31" s="6"/>
      <c r="M31" s="106"/>
    </row>
    <row r="32" spans="1:16">
      <c r="A32" s="5"/>
    </row>
    <row r="33" spans="1:16">
      <c r="E33" s="3"/>
      <c r="F33" s="6"/>
      <c r="G33" s="6"/>
      <c r="H33" s="34"/>
      <c r="I33" s="34"/>
      <c r="J33" s="34"/>
      <c r="K33" s="34"/>
      <c r="L33" s="34"/>
      <c r="M33" s="106"/>
      <c r="N33" s="10"/>
      <c r="O33" s="35"/>
      <c r="P33" s="1"/>
    </row>
    <row r="34" spans="1:16">
      <c r="E34" s="3"/>
      <c r="F34" s="6"/>
      <c r="G34" s="6"/>
      <c r="H34" s="34"/>
      <c r="I34" s="34"/>
      <c r="J34" s="34"/>
      <c r="K34" s="34"/>
      <c r="L34" s="34"/>
      <c r="M34" s="106"/>
      <c r="P34" s="1"/>
    </row>
    <row r="35" spans="1:16">
      <c r="E35" s="3"/>
      <c r="F35" s="6"/>
      <c r="G35" s="6"/>
      <c r="H35" s="34"/>
      <c r="I35" s="34"/>
      <c r="J35" s="34"/>
      <c r="K35" s="34"/>
      <c r="L35" s="34"/>
      <c r="M35" s="106"/>
      <c r="P35" s="1"/>
    </row>
    <row r="36" spans="1:16">
      <c r="B36" s="1"/>
      <c r="E36" s="3"/>
      <c r="F36" s="6"/>
      <c r="G36" s="6"/>
      <c r="H36" s="34"/>
      <c r="I36" s="34"/>
      <c r="J36" s="34"/>
      <c r="K36" s="34"/>
      <c r="L36" s="34"/>
      <c r="M36" s="106"/>
      <c r="N36" s="10"/>
      <c r="O36" s="35"/>
    </row>
    <row r="37" spans="1:16">
      <c r="B37" s="1"/>
      <c r="E37" s="3"/>
      <c r="F37" s="6"/>
      <c r="G37" s="6"/>
      <c r="H37" s="34"/>
      <c r="I37" s="34"/>
      <c r="J37" s="34"/>
      <c r="K37" s="34"/>
      <c r="L37" s="34"/>
      <c r="M37" s="106"/>
      <c r="N37" s="10"/>
      <c r="O37" s="35"/>
    </row>
    <row r="38" spans="1:16" ht="15">
      <c r="E38" s="3"/>
      <c r="F38" s="11"/>
      <c r="G38" s="11"/>
      <c r="H38" s="12"/>
      <c r="I38" s="12"/>
      <c r="J38" s="12"/>
      <c r="K38" s="12"/>
      <c r="L38" s="12"/>
      <c r="M38" s="106"/>
      <c r="O38" s="35"/>
      <c r="P38" s="1"/>
    </row>
    <row r="39" spans="1:16">
      <c r="C39" s="1"/>
      <c r="E39" s="3"/>
      <c r="F39" s="6"/>
      <c r="G39" s="6"/>
      <c r="H39" s="6"/>
      <c r="I39" s="6"/>
      <c r="J39" s="6"/>
      <c r="K39" s="6"/>
      <c r="L39" s="6"/>
      <c r="M39" s="106"/>
    </row>
    <row r="40" spans="1:16">
      <c r="A40" s="5"/>
    </row>
    <row r="41" spans="1:16">
      <c r="E41" s="3"/>
      <c r="F41" s="6"/>
      <c r="G41" s="6"/>
      <c r="H41" s="34"/>
      <c r="I41" s="34"/>
      <c r="J41" s="34"/>
      <c r="K41" s="34"/>
      <c r="L41" s="34"/>
      <c r="M41" s="106"/>
      <c r="N41" s="10"/>
      <c r="O41" s="35"/>
      <c r="P41" s="1"/>
    </row>
    <row r="42" spans="1:16">
      <c r="E42" s="3"/>
      <c r="F42" s="6"/>
      <c r="G42" s="6"/>
      <c r="H42" s="34"/>
      <c r="I42" s="34"/>
      <c r="J42" s="34"/>
      <c r="K42" s="34"/>
      <c r="L42" s="34"/>
      <c r="M42" s="106"/>
      <c r="N42" s="10"/>
      <c r="O42" s="35"/>
      <c r="P42" s="1"/>
    </row>
    <row r="43" spans="1:16">
      <c r="E43" s="3"/>
      <c r="F43" s="6"/>
      <c r="G43" s="6"/>
      <c r="H43" s="34"/>
      <c r="I43" s="34"/>
      <c r="J43" s="34"/>
      <c r="K43" s="34"/>
      <c r="L43" s="34"/>
      <c r="M43" s="106"/>
      <c r="O43" s="35"/>
      <c r="P43" s="1"/>
    </row>
    <row r="44" spans="1:16">
      <c r="E44" s="3"/>
      <c r="F44" s="6"/>
      <c r="G44" s="6"/>
      <c r="H44" s="34"/>
      <c r="I44" s="34"/>
      <c r="J44" s="34"/>
      <c r="K44" s="34"/>
      <c r="L44" s="34"/>
      <c r="M44" s="106"/>
      <c r="O44" s="35"/>
      <c r="P44" s="1"/>
    </row>
    <row r="45" spans="1:16" ht="15">
      <c r="E45" s="3"/>
      <c r="F45" s="11"/>
      <c r="G45" s="11"/>
      <c r="H45" s="12"/>
      <c r="I45" s="12"/>
      <c r="J45" s="12"/>
      <c r="K45" s="12"/>
      <c r="L45" s="12"/>
      <c r="M45" s="106"/>
      <c r="O45" s="35"/>
      <c r="P45" s="1"/>
    </row>
    <row r="46" spans="1:16">
      <c r="C46" s="1"/>
      <c r="E46" s="3"/>
      <c r="F46" s="34"/>
      <c r="G46" s="34"/>
      <c r="H46" s="34"/>
      <c r="I46" s="34"/>
      <c r="J46" s="34"/>
      <c r="K46" s="34"/>
      <c r="L46" s="34"/>
      <c r="M46" s="106"/>
      <c r="O46" s="35"/>
    </row>
    <row r="47" spans="1:16">
      <c r="A47" s="5"/>
    </row>
    <row r="48" spans="1:16">
      <c r="B48" s="1"/>
      <c r="E48" s="3"/>
      <c r="F48" s="6"/>
      <c r="G48" s="6"/>
      <c r="H48" s="34"/>
      <c r="I48" s="34"/>
      <c r="J48" s="34"/>
      <c r="K48" s="34"/>
      <c r="L48" s="34"/>
      <c r="M48" s="106"/>
      <c r="P48" s="1"/>
    </row>
    <row r="49" spans="1:16" ht="15">
      <c r="B49" s="1"/>
      <c r="E49" s="3"/>
      <c r="F49" s="11"/>
      <c r="G49" s="11"/>
      <c r="H49" s="12"/>
      <c r="I49" s="12"/>
      <c r="J49" s="12"/>
      <c r="K49" s="12"/>
      <c r="L49" s="12"/>
      <c r="M49" s="106"/>
      <c r="P49" s="1"/>
    </row>
    <row r="50" spans="1:16">
      <c r="C50" s="1"/>
      <c r="E50" s="3"/>
      <c r="F50" s="34"/>
      <c r="G50" s="34"/>
      <c r="H50" s="34"/>
      <c r="I50" s="34"/>
      <c r="J50" s="34"/>
      <c r="K50" s="34"/>
      <c r="L50" s="34"/>
      <c r="M50" s="106"/>
      <c r="P50" s="1"/>
    </row>
    <row r="51" spans="1:16" s="5" customFormat="1">
      <c r="E51" s="191"/>
      <c r="F51" s="8"/>
      <c r="G51" s="8"/>
      <c r="H51" s="8"/>
      <c r="I51" s="8"/>
      <c r="J51" s="8"/>
      <c r="K51" s="8"/>
      <c r="L51" s="8"/>
      <c r="M51" s="13"/>
    </row>
    <row r="52" spans="1:16">
      <c r="F52" s="6"/>
      <c r="G52" s="35"/>
      <c r="H52" s="35"/>
      <c r="I52" s="35"/>
      <c r="J52" s="35"/>
      <c r="K52" s="35"/>
      <c r="L52" s="35"/>
    </row>
    <row r="55" spans="1:16">
      <c r="A55" s="5"/>
      <c r="B55" s="5"/>
      <c r="C55" s="5"/>
      <c r="D55" s="5"/>
      <c r="E55" s="5"/>
      <c r="F55" s="5"/>
      <c r="G55" s="5"/>
      <c r="H55" s="5"/>
      <c r="I55" s="5"/>
      <c r="J55" s="5"/>
      <c r="K55" s="5"/>
      <c r="L55" s="5"/>
      <c r="M55" s="5"/>
      <c r="N55" s="5"/>
    </row>
    <row r="56" spans="1:16">
      <c r="F56" s="107"/>
      <c r="G56" s="107"/>
      <c r="H56" s="4"/>
      <c r="I56" s="4"/>
      <c r="J56" s="4"/>
      <c r="K56" s="4"/>
      <c r="L56" s="4"/>
      <c r="M56" s="9"/>
      <c r="N56" s="5"/>
    </row>
    <row r="57" spans="1:16">
      <c r="A57" s="5"/>
    </row>
    <row r="58" spans="1:16">
      <c r="E58" s="3"/>
      <c r="F58" s="36"/>
      <c r="G58" s="36"/>
      <c r="H58" s="36"/>
      <c r="I58" s="36"/>
      <c r="J58" s="36"/>
      <c r="K58" s="36"/>
      <c r="L58" s="36"/>
      <c r="M58" s="14"/>
    </row>
    <row r="59" spans="1:16">
      <c r="E59" s="3"/>
      <c r="F59" s="6"/>
      <c r="G59" s="6"/>
      <c r="H59" s="6"/>
      <c r="I59" s="6"/>
      <c r="J59" s="6"/>
      <c r="K59" s="6"/>
      <c r="L59" s="6"/>
      <c r="M59" s="14"/>
    </row>
    <row r="60" spans="1:16">
      <c r="B60" s="1"/>
      <c r="E60" s="3"/>
      <c r="F60" s="6"/>
      <c r="G60" s="6"/>
      <c r="H60" s="6"/>
      <c r="I60" s="6"/>
      <c r="J60" s="6"/>
      <c r="K60" s="6"/>
      <c r="L60" s="6"/>
      <c r="M60" s="14"/>
    </row>
    <row r="61" spans="1:16">
      <c r="C61" s="1"/>
      <c r="E61" s="3"/>
      <c r="F61" s="6"/>
      <c r="G61" s="6"/>
      <c r="H61" s="6"/>
      <c r="I61" s="6"/>
      <c r="J61" s="6"/>
      <c r="K61" s="6"/>
      <c r="L61" s="6"/>
      <c r="M61" s="106"/>
    </row>
    <row r="62" spans="1:16">
      <c r="A62" s="5"/>
      <c r="M62" s="15"/>
    </row>
    <row r="63" spans="1:16">
      <c r="E63" s="3"/>
      <c r="F63" s="36"/>
      <c r="G63" s="36"/>
      <c r="H63" s="36"/>
      <c r="I63" s="36"/>
      <c r="J63" s="36"/>
      <c r="K63" s="36"/>
      <c r="L63" s="36"/>
      <c r="M63" s="14"/>
    </row>
    <row r="64" spans="1:16">
      <c r="E64" s="3"/>
      <c r="F64" s="6"/>
      <c r="G64" s="6"/>
      <c r="H64" s="6"/>
      <c r="I64" s="6"/>
      <c r="J64" s="6"/>
      <c r="K64" s="6"/>
      <c r="L64" s="6"/>
      <c r="M64" s="14"/>
    </row>
    <row r="65" spans="1:13">
      <c r="E65" s="3"/>
      <c r="F65" s="6"/>
      <c r="G65" s="6"/>
      <c r="H65" s="6"/>
      <c r="I65" s="6"/>
      <c r="J65" s="6"/>
      <c r="K65" s="6"/>
      <c r="L65" s="6"/>
      <c r="M65" s="14"/>
    </row>
    <row r="66" spans="1:13">
      <c r="B66" s="1"/>
      <c r="E66" s="3"/>
      <c r="F66" s="6"/>
      <c r="G66" s="6"/>
      <c r="H66" s="6"/>
      <c r="I66" s="6"/>
      <c r="J66" s="6"/>
      <c r="K66" s="6"/>
      <c r="L66" s="6"/>
      <c r="M66" s="14"/>
    </row>
    <row r="67" spans="1:13">
      <c r="B67" s="1"/>
      <c r="E67" s="3"/>
      <c r="F67" s="6"/>
      <c r="G67" s="6"/>
      <c r="H67" s="6"/>
      <c r="I67" s="6"/>
      <c r="J67" s="6"/>
      <c r="K67" s="6"/>
      <c r="L67" s="6"/>
      <c r="M67" s="14"/>
    </row>
    <row r="68" spans="1:13">
      <c r="E68" s="3"/>
      <c r="F68" s="6"/>
      <c r="G68" s="6"/>
      <c r="H68" s="6"/>
      <c r="I68" s="6"/>
      <c r="J68" s="6"/>
      <c r="K68" s="6"/>
      <c r="L68" s="6"/>
      <c r="M68" s="14"/>
    </row>
    <row r="69" spans="1:13">
      <c r="C69" s="1"/>
      <c r="E69" s="3"/>
      <c r="F69" s="6"/>
      <c r="G69" s="6"/>
      <c r="H69" s="6"/>
      <c r="I69" s="6"/>
      <c r="J69" s="6"/>
      <c r="K69" s="6"/>
      <c r="L69" s="6"/>
      <c r="M69" s="106"/>
    </row>
    <row r="70" spans="1:13">
      <c r="A70" s="5"/>
      <c r="M70" s="15"/>
    </row>
    <row r="71" spans="1:13">
      <c r="E71" s="3"/>
      <c r="F71" s="36"/>
      <c r="G71" s="36"/>
      <c r="H71" s="36"/>
      <c r="I71" s="36"/>
      <c r="J71" s="36"/>
      <c r="K71" s="36"/>
      <c r="L71" s="36"/>
      <c r="M71" s="14"/>
    </row>
    <row r="72" spans="1:13">
      <c r="E72" s="3"/>
      <c r="F72" s="6"/>
      <c r="G72" s="6"/>
      <c r="H72" s="6"/>
      <c r="I72" s="6"/>
      <c r="J72" s="6"/>
      <c r="K72" s="6"/>
      <c r="L72" s="6"/>
      <c r="M72" s="14"/>
    </row>
    <row r="73" spans="1:13">
      <c r="E73" s="3"/>
      <c r="F73" s="6"/>
      <c r="G73" s="6"/>
      <c r="H73" s="6"/>
      <c r="I73" s="6"/>
      <c r="J73" s="6"/>
      <c r="K73" s="6"/>
      <c r="L73" s="6"/>
      <c r="M73" s="14"/>
    </row>
    <row r="74" spans="1:13">
      <c r="E74" s="3"/>
      <c r="F74" s="6"/>
      <c r="G74" s="6"/>
      <c r="H74" s="6"/>
      <c r="I74" s="6"/>
      <c r="J74" s="6"/>
      <c r="K74" s="6"/>
      <c r="L74" s="6"/>
      <c r="M74" s="14"/>
    </row>
    <row r="75" spans="1:13">
      <c r="E75" s="3"/>
      <c r="F75" s="6"/>
      <c r="G75" s="6"/>
      <c r="H75" s="6"/>
      <c r="I75" s="6"/>
      <c r="J75" s="6"/>
      <c r="K75" s="6"/>
      <c r="L75" s="6"/>
      <c r="M75" s="14"/>
    </row>
    <row r="76" spans="1:13">
      <c r="C76" s="1"/>
      <c r="E76" s="3"/>
      <c r="F76" s="6"/>
      <c r="G76" s="6"/>
      <c r="H76" s="6"/>
      <c r="I76" s="6"/>
      <c r="J76" s="6"/>
      <c r="K76" s="6"/>
      <c r="L76" s="6"/>
      <c r="M76" s="106"/>
    </row>
    <row r="77" spans="1:13">
      <c r="A77" s="5"/>
      <c r="M77" s="15"/>
    </row>
    <row r="78" spans="1:13">
      <c r="B78" s="1"/>
      <c r="E78" s="3"/>
      <c r="F78" s="36"/>
      <c r="G78" s="36"/>
      <c r="H78" s="36"/>
      <c r="I78" s="36"/>
      <c r="J78" s="36"/>
      <c r="K78" s="36"/>
      <c r="L78" s="36"/>
      <c r="M78" s="14"/>
    </row>
    <row r="79" spans="1:13">
      <c r="B79" s="1"/>
      <c r="E79" s="3"/>
      <c r="F79" s="6"/>
      <c r="G79" s="6"/>
      <c r="H79" s="6"/>
      <c r="I79" s="6"/>
      <c r="J79" s="6"/>
      <c r="K79" s="6"/>
      <c r="L79" s="6"/>
      <c r="M79" s="14"/>
    </row>
    <row r="80" spans="1:13">
      <c r="C80" s="1"/>
      <c r="E80" s="3"/>
      <c r="F80" s="6"/>
      <c r="G80" s="6"/>
      <c r="H80" s="6"/>
      <c r="I80" s="6"/>
      <c r="J80" s="6"/>
      <c r="K80" s="6"/>
      <c r="L80" s="6"/>
      <c r="M80" s="106"/>
    </row>
    <row r="81" spans="1:21" s="5" customFormat="1">
      <c r="E81" s="191"/>
      <c r="F81" s="8"/>
      <c r="G81" s="8"/>
      <c r="H81" s="8"/>
      <c r="I81" s="8"/>
      <c r="J81" s="8"/>
      <c r="K81" s="8"/>
      <c r="L81" s="8"/>
      <c r="M81" s="13"/>
      <c r="R81"/>
      <c r="S81"/>
      <c r="T81"/>
      <c r="U81"/>
    </row>
    <row r="84" spans="1:21">
      <c r="A84" s="460"/>
      <c r="B84" s="460"/>
      <c r="C84" s="460"/>
      <c r="D84" s="460"/>
      <c r="E84" s="460"/>
      <c r="F84" s="460"/>
      <c r="G84" s="460"/>
      <c r="H84" s="460"/>
      <c r="I84" s="460"/>
      <c r="J84" s="460"/>
      <c r="K84" s="460"/>
      <c r="L84" s="460"/>
      <c r="M84" s="460"/>
    </row>
    <row r="85" spans="1:21">
      <c r="F85" s="107"/>
      <c r="G85" s="107"/>
      <c r="H85" s="4"/>
      <c r="I85" s="4"/>
      <c r="J85" s="4"/>
      <c r="K85" s="4"/>
      <c r="L85" s="4"/>
      <c r="M85" s="9"/>
    </row>
    <row r="86" spans="1:21">
      <c r="A86" s="5"/>
    </row>
    <row r="87" spans="1:21">
      <c r="E87" s="3"/>
      <c r="F87" s="36"/>
      <c r="G87" s="36"/>
      <c r="H87" s="36"/>
      <c r="I87" s="36"/>
      <c r="J87" s="36"/>
      <c r="K87" s="36"/>
      <c r="L87" s="36"/>
      <c r="M87" s="106"/>
    </row>
    <row r="88" spans="1:21">
      <c r="E88" s="3"/>
      <c r="F88" s="34"/>
      <c r="G88" s="34"/>
      <c r="H88" s="34"/>
      <c r="I88" s="34"/>
      <c r="J88" s="34"/>
      <c r="K88" s="34"/>
      <c r="L88" s="34"/>
      <c r="M88" s="106"/>
    </row>
    <row r="89" spans="1:21" ht="15">
      <c r="B89" s="1"/>
      <c r="E89" s="3"/>
      <c r="F89" s="12"/>
      <c r="G89" s="12"/>
      <c r="H89" s="12"/>
      <c r="I89" s="12"/>
      <c r="J89" s="12"/>
      <c r="K89" s="12"/>
      <c r="L89" s="12"/>
      <c r="M89" s="106"/>
    </row>
    <row r="90" spans="1:21">
      <c r="C90" s="1"/>
      <c r="E90" s="3"/>
      <c r="F90" s="6"/>
      <c r="G90" s="6"/>
      <c r="H90" s="6"/>
      <c r="I90" s="6"/>
      <c r="J90" s="6"/>
      <c r="K90" s="6"/>
      <c r="L90" s="6"/>
      <c r="M90" s="106"/>
    </row>
    <row r="91" spans="1:21">
      <c r="A91" s="5"/>
    </row>
    <row r="92" spans="1:21">
      <c r="E92" s="3"/>
      <c r="F92" s="36"/>
      <c r="G92" s="36"/>
      <c r="H92" s="36"/>
      <c r="I92" s="36"/>
      <c r="J92" s="36"/>
      <c r="K92" s="36"/>
      <c r="L92" s="36"/>
      <c r="M92" s="106"/>
    </row>
    <row r="93" spans="1:21">
      <c r="E93" s="3"/>
      <c r="F93" s="34"/>
      <c r="G93" s="34"/>
      <c r="H93" s="34"/>
      <c r="I93" s="34"/>
      <c r="J93" s="34"/>
      <c r="K93" s="34"/>
      <c r="L93" s="34"/>
      <c r="M93" s="106"/>
    </row>
    <row r="94" spans="1:21">
      <c r="E94" s="3"/>
      <c r="F94" s="34"/>
      <c r="G94" s="34"/>
      <c r="H94" s="34"/>
      <c r="I94" s="34"/>
      <c r="J94" s="34"/>
      <c r="K94" s="34"/>
      <c r="L94" s="34"/>
      <c r="M94" s="106"/>
    </row>
    <row r="95" spans="1:21">
      <c r="B95" s="1"/>
      <c r="E95" s="3"/>
      <c r="F95" s="34"/>
      <c r="G95" s="34"/>
      <c r="H95" s="34"/>
      <c r="I95" s="34"/>
      <c r="J95" s="34"/>
      <c r="K95" s="34"/>
      <c r="L95" s="34"/>
      <c r="M95" s="106"/>
    </row>
    <row r="96" spans="1:21">
      <c r="B96" s="1"/>
      <c r="E96" s="3"/>
      <c r="F96" s="34"/>
      <c r="G96" s="34"/>
      <c r="H96" s="34"/>
      <c r="I96" s="34"/>
      <c r="J96" s="34"/>
      <c r="K96" s="34"/>
      <c r="L96" s="34"/>
      <c r="M96" s="106"/>
    </row>
    <row r="97" spans="1:13" ht="15">
      <c r="E97" s="3"/>
      <c r="F97" s="12"/>
      <c r="G97" s="12"/>
      <c r="H97" s="12"/>
      <c r="I97" s="12"/>
      <c r="J97" s="12"/>
      <c r="K97" s="12"/>
      <c r="L97" s="12"/>
      <c r="M97" s="106"/>
    </row>
    <row r="98" spans="1:13">
      <c r="C98" s="1"/>
      <c r="E98" s="3"/>
      <c r="F98" s="6"/>
      <c r="G98" s="6"/>
      <c r="H98" s="6"/>
      <c r="I98" s="6"/>
      <c r="J98" s="6"/>
      <c r="K98" s="6"/>
      <c r="L98" s="6"/>
      <c r="M98" s="106"/>
    </row>
    <row r="99" spans="1:13">
      <c r="A99" s="5"/>
    </row>
    <row r="100" spans="1:13">
      <c r="E100" s="3"/>
      <c r="F100" s="36"/>
      <c r="G100" s="36"/>
      <c r="H100" s="36"/>
      <c r="I100" s="36"/>
      <c r="J100" s="36"/>
      <c r="K100" s="36"/>
      <c r="L100" s="36"/>
      <c r="M100" s="106"/>
    </row>
    <row r="101" spans="1:13">
      <c r="E101" s="3"/>
      <c r="F101" s="34"/>
      <c r="G101" s="34"/>
      <c r="H101" s="34"/>
      <c r="I101" s="34"/>
      <c r="J101" s="34"/>
      <c r="K101" s="34"/>
      <c r="L101" s="34"/>
      <c r="M101" s="106"/>
    </row>
    <row r="102" spans="1:13">
      <c r="E102" s="3"/>
      <c r="F102" s="34"/>
      <c r="G102" s="34"/>
      <c r="H102" s="34"/>
      <c r="I102" s="34"/>
      <c r="J102" s="34"/>
      <c r="K102" s="34"/>
      <c r="L102" s="34"/>
      <c r="M102" s="106"/>
    </row>
    <row r="103" spans="1:13">
      <c r="E103" s="3"/>
      <c r="F103" s="34"/>
      <c r="G103" s="34"/>
      <c r="H103" s="34"/>
      <c r="I103" s="34"/>
      <c r="J103" s="34"/>
      <c r="K103" s="34"/>
      <c r="L103" s="34"/>
      <c r="M103" s="106"/>
    </row>
    <row r="104" spans="1:13" ht="15">
      <c r="E104" s="3"/>
      <c r="F104" s="12"/>
      <c r="G104" s="12"/>
      <c r="H104" s="12"/>
      <c r="I104" s="12"/>
      <c r="J104" s="12"/>
      <c r="K104" s="12"/>
      <c r="L104" s="12"/>
      <c r="M104" s="106"/>
    </row>
    <row r="105" spans="1:13">
      <c r="C105" s="1"/>
      <c r="E105" s="3"/>
      <c r="F105" s="6"/>
      <c r="G105" s="6"/>
      <c r="H105" s="6"/>
      <c r="I105" s="6"/>
      <c r="J105" s="6"/>
      <c r="K105" s="6"/>
      <c r="L105" s="6"/>
      <c r="M105" s="106"/>
    </row>
    <row r="106" spans="1:13">
      <c r="A106" s="5"/>
    </row>
    <row r="107" spans="1:13">
      <c r="B107" s="1"/>
      <c r="E107" s="3"/>
      <c r="F107" s="36"/>
      <c r="G107" s="36"/>
      <c r="H107" s="36"/>
      <c r="I107" s="36"/>
      <c r="J107" s="36"/>
      <c r="K107" s="36"/>
      <c r="L107" s="36"/>
      <c r="M107" s="106"/>
    </row>
    <row r="108" spans="1:13" ht="15">
      <c r="B108" s="1"/>
      <c r="E108" s="3"/>
      <c r="F108" s="12"/>
      <c r="G108" s="12"/>
      <c r="H108" s="12"/>
      <c r="I108" s="12"/>
      <c r="J108" s="12"/>
      <c r="K108" s="12"/>
      <c r="L108" s="12"/>
      <c r="M108" s="106"/>
    </row>
    <row r="109" spans="1:13">
      <c r="C109" s="1"/>
      <c r="E109" s="3"/>
      <c r="F109" s="6"/>
      <c r="G109" s="6"/>
      <c r="H109" s="6"/>
      <c r="I109" s="6"/>
      <c r="J109" s="6"/>
      <c r="K109" s="6"/>
      <c r="L109" s="6"/>
      <c r="M109" s="106"/>
    </row>
    <row r="110" spans="1:13" s="5" customFormat="1">
      <c r="E110" s="191"/>
      <c r="F110" s="16"/>
      <c r="G110" s="16"/>
      <c r="H110" s="16"/>
      <c r="I110" s="16"/>
      <c r="J110" s="16"/>
      <c r="K110" s="16"/>
      <c r="L110" s="16"/>
      <c r="M110" s="13"/>
    </row>
    <row r="121" spans="1:13">
      <c r="A121" s="1"/>
      <c r="F121" s="85"/>
      <c r="G121" s="85"/>
      <c r="H121" s="85"/>
      <c r="I121" s="85"/>
      <c r="J121" s="85"/>
      <c r="K121" s="85"/>
      <c r="L121" s="85"/>
      <c r="M121" s="37"/>
    </row>
  </sheetData>
  <mergeCells count="7">
    <mergeCell ref="A1:I1"/>
    <mergeCell ref="A84:M84"/>
    <mergeCell ref="D4:F4"/>
    <mergeCell ref="B7:H7"/>
    <mergeCell ref="A24:I24"/>
    <mergeCell ref="A25:I25"/>
    <mergeCell ref="B8:H8"/>
  </mergeCells>
  <phoneticPr fontId="14" type="noConversion"/>
  <pageMargins left="0.7" right="0.7" top="0.75" bottom="0.75" header="0.3" footer="0.3"/>
  <pageSetup scale="40" orientation="landscape" verticalDpi="200" r:id="rId1"/>
  <headerFooter alignWithMargins="0">
    <oddFooter xml:space="preserve">&amp;R_x000D_&amp;1#&amp;"Calibri"&amp;10&amp;KA80000 Internal Use Only </oddFooter>
  </headerFooter>
  <rowBreaks count="1" manualBreakCount="1">
    <brk id="3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41BEC-A0C7-46A0-846E-4C01CEF273B9}">
  <sheetPr>
    <pageSetUpPr fitToPage="1"/>
  </sheetPr>
  <dimension ref="A1:K64"/>
  <sheetViews>
    <sheetView showGridLines="0" topLeftCell="A10" workbookViewId="0">
      <selection activeCell="C12" sqref="C12"/>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0.85546875" style="58" customWidth="1"/>
  </cols>
  <sheetData>
    <row r="1" spans="1:11">
      <c r="A1" s="490" t="s">
        <v>0</v>
      </c>
      <c r="B1" s="490"/>
      <c r="C1" s="490"/>
      <c r="D1" s="490"/>
      <c r="E1" s="490"/>
      <c r="F1" s="490"/>
      <c r="G1" s="490"/>
      <c r="H1" s="490"/>
      <c r="I1" s="490"/>
      <c r="J1" s="490"/>
      <c r="K1" s="490"/>
    </row>
    <row r="2" spans="1:11" ht="34.15" customHeight="1">
      <c r="A2" s="491"/>
      <c r="B2" s="491"/>
      <c r="C2" s="491"/>
      <c r="D2" s="491"/>
      <c r="E2" s="491"/>
      <c r="F2" s="491"/>
      <c r="G2" s="491"/>
      <c r="H2" s="491"/>
      <c r="I2" s="491"/>
      <c r="J2" s="491"/>
      <c r="K2" s="491"/>
    </row>
    <row r="3" spans="1:11">
      <c r="A3" s="492"/>
      <c r="B3" s="492"/>
      <c r="C3" s="492"/>
      <c r="D3" s="492"/>
      <c r="E3" s="492"/>
      <c r="F3" s="492"/>
      <c r="G3" s="492"/>
      <c r="H3" s="492"/>
      <c r="I3" s="492"/>
      <c r="J3" s="492"/>
      <c r="K3" s="492"/>
    </row>
    <row r="4" spans="1:11" ht="30" customHeight="1">
      <c r="A4" s="493" t="s">
        <v>30</v>
      </c>
      <c r="B4" s="493"/>
      <c r="C4" s="493"/>
      <c r="D4" s="493"/>
      <c r="E4" s="493"/>
      <c r="F4" s="493"/>
      <c r="G4" s="493"/>
      <c r="H4" s="493"/>
      <c r="I4" s="493"/>
      <c r="J4" s="5"/>
      <c r="K4" s="56"/>
    </row>
    <row r="5" spans="1:11">
      <c r="A5" s="491"/>
      <c r="B5" s="491"/>
      <c r="C5" s="491"/>
      <c r="D5" s="491"/>
      <c r="E5" s="491"/>
      <c r="F5" s="491"/>
      <c r="G5" s="491"/>
      <c r="H5" s="491"/>
      <c r="I5"/>
      <c r="J5" s="5"/>
      <c r="K5" s="56"/>
    </row>
    <row r="6" spans="1:11">
      <c r="A6" s="494" t="s">
        <v>31</v>
      </c>
      <c r="B6" s="494"/>
      <c r="C6" s="494"/>
      <c r="D6" s="494"/>
      <c r="E6" s="494"/>
      <c r="F6" s="494"/>
      <c r="G6" s="494"/>
      <c r="H6" s="494"/>
      <c r="I6" s="190"/>
      <c r="J6" s="5"/>
      <c r="K6" s="56"/>
    </row>
    <row r="7" spans="1:11">
      <c r="A7" s="495"/>
      <c r="B7" s="495"/>
      <c r="C7" s="495"/>
      <c r="D7" s="495"/>
      <c r="E7" s="495"/>
      <c r="F7" s="495"/>
      <c r="G7" s="495"/>
      <c r="H7" s="495"/>
      <c r="I7" s="173"/>
      <c r="J7" s="107"/>
      <c r="K7" s="56"/>
    </row>
    <row r="8" spans="1:11">
      <c r="A8" s="489" t="s">
        <v>93</v>
      </c>
      <c r="B8" s="489"/>
      <c r="C8" s="489"/>
      <c r="D8" s="489"/>
      <c r="E8" s="489"/>
      <c r="F8" s="489"/>
      <c r="G8" s="489"/>
      <c r="H8" s="489"/>
      <c r="I8" s="5"/>
      <c r="J8" s="5"/>
      <c r="K8" s="56"/>
    </row>
    <row r="9" spans="1:11" ht="13.5" thickBot="1">
      <c r="A9" s="487" t="s">
        <v>11</v>
      </c>
      <c r="B9" s="487" t="s">
        <v>33</v>
      </c>
      <c r="C9" s="253"/>
      <c r="D9" s="253" t="s">
        <v>12</v>
      </c>
      <c r="E9" s="254"/>
      <c r="F9" s="253"/>
      <c r="G9" s="253" t="s">
        <v>13</v>
      </c>
      <c r="H9" s="253"/>
      <c r="I9"/>
      <c r="J9" s="107"/>
      <c r="K9" s="56"/>
    </row>
    <row r="10" spans="1:11" ht="39" thickTop="1">
      <c r="A10" s="488"/>
      <c r="B10" s="488"/>
      <c r="C10" s="256" t="s">
        <v>14</v>
      </c>
      <c r="D10" s="256" t="s">
        <v>15</v>
      </c>
      <c r="E10" s="257" t="s">
        <v>16</v>
      </c>
      <c r="F10" s="256" t="s">
        <v>34</v>
      </c>
      <c r="G10" s="256" t="s">
        <v>15</v>
      </c>
      <c r="H10" s="256" t="s">
        <v>35</v>
      </c>
      <c r="I10" s="43"/>
      <c r="J10" s="43"/>
      <c r="K10" s="109"/>
    </row>
    <row r="11" spans="1:11" ht="13.5" thickBot="1">
      <c r="A11" s="484" t="s">
        <v>36</v>
      </c>
      <c r="B11" s="192" t="s">
        <v>37</v>
      </c>
      <c r="C11" s="192">
        <v>16217890.452000001</v>
      </c>
      <c r="D11" s="192">
        <v>17464539.521117803</v>
      </c>
      <c r="E11" s="95">
        <v>1.0768687563162116</v>
      </c>
      <c r="F11" s="192">
        <v>53977377.429689527</v>
      </c>
      <c r="G11" s="192">
        <v>16765957.940273089</v>
      </c>
      <c r="H11" s="94">
        <v>0.31061082880716617</v>
      </c>
      <c r="I11" s="186"/>
      <c r="J11" s="186"/>
      <c r="K11" s="110"/>
    </row>
    <row r="12" spans="1:11" ht="13.5" thickBot="1">
      <c r="A12" s="484"/>
      <c r="B12" s="192" t="s">
        <v>38</v>
      </c>
      <c r="C12" s="192">
        <v>11954186.998299997</v>
      </c>
      <c r="D12" s="192">
        <v>12800161.433432393</v>
      </c>
      <c r="E12" s="95">
        <v>1.0707680443055392</v>
      </c>
      <c r="F12" s="192">
        <v>30239803.032836415</v>
      </c>
      <c r="G12" s="192">
        <v>10240129.146745915</v>
      </c>
      <c r="H12" s="94">
        <v>0.33863081500982306</v>
      </c>
      <c r="I12" s="186"/>
      <c r="J12" s="344"/>
      <c r="K12" s="57"/>
    </row>
    <row r="13" spans="1:11">
      <c r="A13" s="485"/>
      <c r="B13" s="203" t="s">
        <v>39</v>
      </c>
      <c r="C13" s="203">
        <v>0</v>
      </c>
      <c r="D13" s="203">
        <v>0</v>
      </c>
      <c r="E13" s="206" t="s">
        <v>40</v>
      </c>
      <c r="F13" s="203">
        <v>19454539.392000027</v>
      </c>
      <c r="G13" s="203">
        <v>0</v>
      </c>
      <c r="H13" s="205" t="s">
        <v>40</v>
      </c>
      <c r="I13" s="186"/>
      <c r="J13" s="186"/>
      <c r="K13" s="57"/>
    </row>
    <row r="14" spans="1:11" ht="13.5" customHeight="1">
      <c r="A14" s="314" t="s">
        <v>41</v>
      </c>
      <c r="B14" s="315" t="s">
        <v>42</v>
      </c>
      <c r="C14" s="486" t="s">
        <v>43</v>
      </c>
      <c r="D14" s="486"/>
      <c r="E14" s="486"/>
      <c r="F14" s="486"/>
      <c r="G14" s="486"/>
      <c r="H14" s="486"/>
      <c r="I14" s="186"/>
      <c r="J14" s="186"/>
      <c r="K14" s="57"/>
    </row>
    <row r="15" spans="1:11" ht="13.5" customHeight="1" thickBot="1">
      <c r="A15" s="208" t="s">
        <v>44</v>
      </c>
      <c r="B15" s="208"/>
      <c r="C15" s="208">
        <v>28172077.450300001</v>
      </c>
      <c r="D15" s="208">
        <v>30264700.954550195</v>
      </c>
      <c r="E15" s="209">
        <v>1.0742800564829453</v>
      </c>
      <c r="F15" s="208">
        <v>103671719.85452595</v>
      </c>
      <c r="G15" s="208">
        <v>27006087.087019004</v>
      </c>
      <c r="H15" s="210">
        <v>0.26049618087665988</v>
      </c>
      <c r="I15" s="186"/>
      <c r="J15" s="186"/>
    </row>
    <row r="16" spans="1:11">
      <c r="A16" t="s">
        <v>45</v>
      </c>
      <c r="B16"/>
      <c r="C16"/>
      <c r="D16"/>
      <c r="E16"/>
      <c r="F16"/>
      <c r="G16"/>
      <c r="H16"/>
      <c r="I16"/>
      <c r="J16" s="108"/>
    </row>
    <row r="17" spans="1:11">
      <c r="A17" s="68"/>
      <c r="B17"/>
      <c r="C17"/>
      <c r="D17"/>
      <c r="E17"/>
      <c r="F17" s="84"/>
      <c r="G17"/>
      <c r="H17" s="22"/>
      <c r="I17"/>
      <c r="J17" s="108"/>
      <c r="K17" s="59"/>
    </row>
    <row r="18" spans="1:11">
      <c r="A18" s="68"/>
      <c r="B18"/>
      <c r="C18"/>
      <c r="D18"/>
      <c r="E18"/>
      <c r="F18" s="84"/>
      <c r="G18"/>
      <c r="H18"/>
      <c r="I18"/>
      <c r="J18" s="108"/>
    </row>
    <row r="19" spans="1:11">
      <c r="A19" s="5" t="s">
        <v>94</v>
      </c>
      <c r="B19" s="5"/>
      <c r="C19" s="5"/>
      <c r="D19" s="5"/>
      <c r="E19" s="5"/>
      <c r="F19" s="5"/>
      <c r="G19" s="5"/>
      <c r="H19" s="5"/>
      <c r="I19" s="5"/>
      <c r="J19" s="25"/>
    </row>
    <row r="20" spans="1:11" ht="13.5" thickBot="1">
      <c r="A20" s="487" t="s">
        <v>11</v>
      </c>
      <c r="B20" s="487" t="s">
        <v>33</v>
      </c>
      <c r="C20" s="253"/>
      <c r="D20" s="253" t="s">
        <v>12</v>
      </c>
      <c r="E20" s="254"/>
      <c r="F20" s="253"/>
      <c r="G20" s="253" t="s">
        <v>13</v>
      </c>
      <c r="H20" s="253"/>
      <c r="I20"/>
      <c r="J20" s="178"/>
      <c r="K20" s="60"/>
    </row>
    <row r="21" spans="1:11" ht="39" thickTop="1">
      <c r="A21" s="488"/>
      <c r="B21" s="488"/>
      <c r="C21" s="256" t="s">
        <v>24</v>
      </c>
      <c r="D21" s="256" t="s">
        <v>25</v>
      </c>
      <c r="E21" s="257" t="s">
        <v>16</v>
      </c>
      <c r="F21" s="256" t="s">
        <v>47</v>
      </c>
      <c r="G21" s="256" t="s">
        <v>25</v>
      </c>
      <c r="H21" s="256" t="s">
        <v>35</v>
      </c>
      <c r="I21" s="43"/>
      <c r="J21" s="43"/>
    </row>
    <row r="22" spans="1:11" ht="13.5" thickBot="1">
      <c r="A22" s="484" t="s">
        <v>36</v>
      </c>
      <c r="B22" s="192" t="s">
        <v>37</v>
      </c>
      <c r="C22" s="192">
        <v>2915.6496999999986</v>
      </c>
      <c r="D22" s="192">
        <v>3072.6791424802104</v>
      </c>
      <c r="E22" s="95">
        <v>1.0538574446992763</v>
      </c>
      <c r="F22" s="192">
        <v>8522.6147871317407</v>
      </c>
      <c r="G22" s="192">
        <v>2949.7719767810017</v>
      </c>
      <c r="H22" s="94">
        <v>0.34611114669113635</v>
      </c>
      <c r="I22" s="186"/>
      <c r="J22" s="186"/>
    </row>
    <row r="23" spans="1:11" ht="13.5" thickBot="1">
      <c r="A23" s="484"/>
      <c r="B23" s="192" t="s">
        <v>38</v>
      </c>
      <c r="C23" s="192">
        <v>2419.5427999999993</v>
      </c>
      <c r="D23" s="192">
        <v>2591.0116600972801</v>
      </c>
      <c r="E23" s="93">
        <v>1.0708682897022037</v>
      </c>
      <c r="F23" s="192">
        <v>4833.6325018933821</v>
      </c>
      <c r="G23" s="192">
        <v>2072.8093280778244</v>
      </c>
      <c r="H23" s="94">
        <v>0.42883055906006184</v>
      </c>
      <c r="I23" s="186"/>
      <c r="J23" s="186"/>
      <c r="K23" s="60"/>
    </row>
    <row r="24" spans="1:11">
      <c r="A24" s="485"/>
      <c r="B24" s="203" t="s">
        <v>39</v>
      </c>
      <c r="C24" s="203">
        <v>0</v>
      </c>
      <c r="D24" s="203">
        <v>0</v>
      </c>
      <c r="E24" s="204" t="s">
        <v>40</v>
      </c>
      <c r="F24" s="203">
        <v>181.95839999999995</v>
      </c>
      <c r="G24" s="203">
        <v>0</v>
      </c>
      <c r="H24" s="205" t="s">
        <v>40</v>
      </c>
      <c r="I24" s="186"/>
      <c r="J24" s="186"/>
      <c r="K24" s="60"/>
    </row>
    <row r="25" spans="1:11">
      <c r="A25" s="314" t="s">
        <v>41</v>
      </c>
      <c r="B25" s="316" t="s">
        <v>42</v>
      </c>
      <c r="C25" s="486" t="s">
        <v>43</v>
      </c>
      <c r="D25" s="486"/>
      <c r="E25" s="486"/>
      <c r="F25" s="486"/>
      <c r="G25" s="486"/>
      <c r="H25" s="486"/>
      <c r="I25" s="186"/>
      <c r="J25" s="186"/>
      <c r="K25" s="61"/>
    </row>
    <row r="26" spans="1:11" ht="13.5" thickBot="1">
      <c r="A26" s="208" t="s">
        <v>44</v>
      </c>
      <c r="B26" s="208"/>
      <c r="C26" s="208">
        <v>5335.1924999999974</v>
      </c>
      <c r="D26" s="208">
        <v>5663.6908025774901</v>
      </c>
      <c r="E26" s="209">
        <v>1.0615719681300146</v>
      </c>
      <c r="F26" s="208">
        <v>13538.205689025122</v>
      </c>
      <c r="G26" s="208">
        <v>5022.5813048588261</v>
      </c>
      <c r="H26" s="210">
        <v>0.37099313012583568</v>
      </c>
      <c r="I26" s="186"/>
      <c r="J26" s="186"/>
    </row>
    <row r="27" spans="1:11">
      <c r="A27" t="s">
        <v>45</v>
      </c>
      <c r="B27"/>
      <c r="C27"/>
      <c r="D27"/>
      <c r="E27" s="69"/>
      <c r="F27"/>
      <c r="G27"/>
      <c r="H27"/>
      <c r="I27"/>
      <c r="J27" s="46"/>
      <c r="K27" s="109"/>
    </row>
    <row r="28" spans="1:11">
      <c r="B28"/>
      <c r="C28"/>
      <c r="D28"/>
      <c r="E28"/>
      <c r="F28"/>
      <c r="G28"/>
      <c r="H28" s="187"/>
      <c r="I28"/>
      <c r="J28" s="44"/>
    </row>
    <row r="29" spans="1:11">
      <c r="A29" s="68"/>
      <c r="B29"/>
      <c r="C29"/>
      <c r="D29"/>
      <c r="E29"/>
      <c r="F29"/>
      <c r="G29"/>
      <c r="H29"/>
      <c r="I29"/>
      <c r="J29" s="44"/>
      <c r="K29" s="63"/>
    </row>
    <row r="30" spans="1:11" ht="15">
      <c r="C30" s="54"/>
      <c r="D30" s="54"/>
      <c r="E30" s="74"/>
      <c r="F30" s="55"/>
      <c r="G30" s="74"/>
      <c r="H30" s="66"/>
      <c r="I30" s="66"/>
      <c r="J30" s="73"/>
      <c r="K30" s="64"/>
    </row>
    <row r="31" spans="1:11">
      <c r="A31" s="5" t="s">
        <v>50</v>
      </c>
      <c r="B31" s="5"/>
      <c r="C31" s="5"/>
      <c r="D31" s="5"/>
      <c r="E31" s="5"/>
      <c r="F31" s="74"/>
      <c r="G31" s="74"/>
      <c r="H31" s="180"/>
      <c r="I31" s="180"/>
      <c r="J31" s="74"/>
      <c r="K31" s="62"/>
    </row>
    <row r="32" spans="1:11" ht="26.25" thickBot="1">
      <c r="A32" s="253" t="s">
        <v>51</v>
      </c>
      <c r="B32" s="253" t="s">
        <v>52</v>
      </c>
      <c r="C32" s="253" t="s">
        <v>53</v>
      </c>
      <c r="D32" s="253" t="s">
        <v>54</v>
      </c>
      <c r="E32" s="253" t="s">
        <v>55</v>
      </c>
      <c r="F32" s="97"/>
      <c r="G32" s="98"/>
      <c r="H32" s="99"/>
      <c r="I32" s="99"/>
      <c r="J32" s="99"/>
      <c r="K32" s="62"/>
    </row>
    <row r="33" spans="1:11" ht="14.25" thickTop="1" thickBot="1">
      <c r="A33" s="39" t="s">
        <v>56</v>
      </c>
      <c r="B33" s="96">
        <v>0.05</v>
      </c>
      <c r="C33" s="96">
        <v>2E-3</v>
      </c>
      <c r="D33" s="96">
        <v>4.0000000000000001E-3</v>
      </c>
      <c r="E33" s="94">
        <v>0.96</v>
      </c>
    </row>
    <row r="34" spans="1:11" ht="13.5" thickBot="1">
      <c r="A34" s="39" t="s">
        <v>57</v>
      </c>
      <c r="B34" s="96">
        <v>0.24</v>
      </c>
      <c r="C34" s="96">
        <v>0.04</v>
      </c>
      <c r="D34" s="96">
        <v>0</v>
      </c>
      <c r="E34" s="333">
        <v>0.8</v>
      </c>
    </row>
    <row r="35" spans="1:11" ht="13.5" thickBot="1">
      <c r="A35" s="202" t="s">
        <v>39</v>
      </c>
      <c r="B35" s="477" t="s">
        <v>91</v>
      </c>
      <c r="C35" s="477"/>
      <c r="D35" s="477"/>
      <c r="E35" s="477"/>
    </row>
    <row r="36" spans="1:11" s="1" customFormat="1" ht="15.75" thickBot="1">
      <c r="A36" s="192" t="s">
        <v>42</v>
      </c>
      <c r="B36" s="477" t="s">
        <v>91</v>
      </c>
      <c r="C36" s="477"/>
      <c r="D36" s="477"/>
      <c r="E36" s="477"/>
      <c r="F36" s="23"/>
      <c r="G36" s="23"/>
      <c r="H36" s="42"/>
      <c r="I36" s="42"/>
      <c r="J36" s="42"/>
      <c r="K36" s="64"/>
    </row>
    <row r="37" spans="1:11" s="1" customFormat="1" ht="26.25" customHeight="1">
      <c r="A37" s="69"/>
      <c r="B37" s="71"/>
      <c r="C37" s="72"/>
      <c r="D37" s="72"/>
      <c r="E37" s="72"/>
      <c r="F37" s="23"/>
      <c r="G37" s="23"/>
      <c r="H37" s="23"/>
      <c r="I37" s="23"/>
      <c r="J37" s="23"/>
      <c r="K37" s="64"/>
    </row>
    <row r="38" spans="1:11">
      <c r="A38" s="5" t="s">
        <v>95</v>
      </c>
      <c r="B38" s="5"/>
      <c r="C38" s="5"/>
      <c r="D38" s="5"/>
      <c r="E38" s="5"/>
      <c r="F38" s="5"/>
      <c r="G38" s="5"/>
      <c r="H38" s="5"/>
      <c r="I38" s="5"/>
    </row>
    <row r="39" spans="1:11" ht="26.25" thickBot="1">
      <c r="A39" s="255" t="s">
        <v>11</v>
      </c>
      <c r="B39" s="255" t="s">
        <v>33</v>
      </c>
      <c r="C39" s="258" t="s">
        <v>60</v>
      </c>
      <c r="D39" s="258" t="s">
        <v>61</v>
      </c>
      <c r="E39" s="258" t="s">
        <v>62</v>
      </c>
      <c r="F39" s="258" t="s">
        <v>63</v>
      </c>
      <c r="G39" s="258" t="s">
        <v>64</v>
      </c>
    </row>
    <row r="40" spans="1:11" ht="13.5" thickBot="1">
      <c r="A40" s="259"/>
      <c r="B40" s="260"/>
      <c r="C40" s="478" t="s">
        <v>65</v>
      </c>
      <c r="D40" s="478"/>
      <c r="E40" s="478"/>
      <c r="F40" s="478"/>
      <c r="G40" s="478"/>
    </row>
    <row r="41" spans="1:11" ht="14.25" thickTop="1" thickBot="1">
      <c r="A41" s="474" t="s">
        <v>66</v>
      </c>
      <c r="B41" s="307" t="s">
        <v>37</v>
      </c>
      <c r="C41" s="298">
        <v>1.01</v>
      </c>
      <c r="D41" s="298">
        <v>1.19</v>
      </c>
      <c r="E41" s="298">
        <v>2.31</v>
      </c>
      <c r="F41" s="298">
        <v>1.57</v>
      </c>
      <c r="G41" s="298">
        <v>0.59</v>
      </c>
    </row>
    <row r="42" spans="1:11" ht="13.5" thickBot="1">
      <c r="A42" s="475"/>
      <c r="B42" s="307" t="s">
        <v>38</v>
      </c>
      <c r="C42" s="299">
        <v>0.91</v>
      </c>
      <c r="D42" s="299">
        <v>1.17</v>
      </c>
      <c r="E42" s="299">
        <v>3.07</v>
      </c>
      <c r="F42" s="299">
        <v>1.2</v>
      </c>
      <c r="G42" s="299">
        <v>0.65</v>
      </c>
    </row>
    <row r="43" spans="1:11">
      <c r="A43" s="476"/>
      <c r="B43" s="308" t="s">
        <v>39</v>
      </c>
      <c r="C43" s="300" t="s">
        <v>40</v>
      </c>
      <c r="D43" s="300" t="s">
        <v>40</v>
      </c>
      <c r="E43" s="300" t="s">
        <v>40</v>
      </c>
      <c r="F43" s="300" t="s">
        <v>40</v>
      </c>
      <c r="G43" s="300" t="s">
        <v>40</v>
      </c>
    </row>
    <row r="44" spans="1:11" ht="13.5" thickBot="1">
      <c r="A44" s="479" t="s">
        <v>67</v>
      </c>
      <c r="B44" s="479"/>
      <c r="C44" s="301">
        <v>0.96</v>
      </c>
      <c r="D44" s="301">
        <v>1.17</v>
      </c>
      <c r="E44" s="301">
        <v>2.5299999999999998</v>
      </c>
      <c r="F44" s="301">
        <v>1.38</v>
      </c>
      <c r="G44" s="301">
        <v>0.61</v>
      </c>
      <c r="H44"/>
    </row>
    <row r="45" spans="1:11" ht="13.5" customHeight="1">
      <c r="A45" s="104" t="s">
        <v>68</v>
      </c>
      <c r="B45" s="67"/>
      <c r="C45" s="188"/>
      <c r="D45" s="67"/>
      <c r="E45" s="67"/>
      <c r="F45" s="67"/>
      <c r="G45" s="67"/>
    </row>
    <row r="46" spans="1:11">
      <c r="A46" s="176" t="s">
        <v>69</v>
      </c>
      <c r="B46" s="120"/>
      <c r="C46" s="120"/>
      <c r="D46" s="120"/>
      <c r="E46" s="120"/>
      <c r="F46" s="120"/>
      <c r="G46" s="120"/>
      <c r="H46" s="120"/>
      <c r="I46" s="120"/>
    </row>
    <row r="47" spans="1:11">
      <c r="A47" s="104"/>
      <c r="B47" s="67"/>
      <c r="C47" s="67"/>
      <c r="D47" s="67"/>
      <c r="E47" s="67"/>
      <c r="F47" s="67"/>
      <c r="G47" s="67"/>
    </row>
    <row r="48" spans="1:11">
      <c r="A48" s="194"/>
      <c r="B48" s="67"/>
      <c r="C48" s="67"/>
      <c r="D48" s="67"/>
      <c r="E48" s="67"/>
      <c r="F48" s="67"/>
      <c r="G48" s="67"/>
    </row>
    <row r="49" spans="1:11">
      <c r="A49" s="30"/>
    </row>
    <row r="50" spans="1:11">
      <c r="A50" s="5" t="s">
        <v>96</v>
      </c>
      <c r="B50"/>
      <c r="C50"/>
      <c r="D50"/>
      <c r="E50"/>
      <c r="F50"/>
      <c r="G50"/>
      <c r="H50"/>
      <c r="I50"/>
      <c r="J50"/>
    </row>
    <row r="51" spans="1:11" ht="51.75" thickBot="1">
      <c r="A51" s="253" t="s">
        <v>11</v>
      </c>
      <c r="B51" s="253" t="s">
        <v>33</v>
      </c>
      <c r="C51" s="253" t="s">
        <v>71</v>
      </c>
      <c r="D51" s="253" t="s">
        <v>72</v>
      </c>
      <c r="E51" s="253" t="s">
        <v>73</v>
      </c>
      <c r="F51" s="253" t="s">
        <v>74</v>
      </c>
      <c r="G51" s="253" t="s">
        <v>75</v>
      </c>
      <c r="H51" s="295"/>
      <c r="I51" s="295"/>
      <c r="J51"/>
    </row>
    <row r="52" spans="1:11" ht="14.25" thickTop="1" thickBot="1">
      <c r="A52" s="499" t="s">
        <v>66</v>
      </c>
      <c r="B52" s="307" t="s">
        <v>37</v>
      </c>
      <c r="C52" s="302">
        <v>1578246</v>
      </c>
      <c r="D52" s="302">
        <v>1354399</v>
      </c>
      <c r="E52" s="303">
        <v>2932645</v>
      </c>
      <c r="F52" s="302">
        <v>6775172</v>
      </c>
      <c r="G52" s="303">
        <v>3842527</v>
      </c>
      <c r="H52" s="296"/>
      <c r="I52" s="296"/>
      <c r="J52"/>
    </row>
    <row r="53" spans="1:11" ht="13.5" thickBot="1">
      <c r="A53" s="499"/>
      <c r="B53" s="307" t="s">
        <v>38</v>
      </c>
      <c r="C53" s="302">
        <v>1148577</v>
      </c>
      <c r="D53" s="302">
        <v>712682</v>
      </c>
      <c r="E53" s="303">
        <v>1861259</v>
      </c>
      <c r="F53" s="302">
        <v>5714254</v>
      </c>
      <c r="G53" s="303">
        <v>3852995</v>
      </c>
      <c r="H53" s="296"/>
      <c r="I53" s="296"/>
      <c r="J53"/>
    </row>
    <row r="54" spans="1:11">
      <c r="A54" s="499"/>
      <c r="B54" s="308" t="s">
        <v>39</v>
      </c>
      <c r="C54" s="302">
        <v>0</v>
      </c>
      <c r="D54" s="302">
        <v>140529</v>
      </c>
      <c r="E54" s="303">
        <v>140529</v>
      </c>
      <c r="F54" s="302">
        <v>0</v>
      </c>
      <c r="G54" s="303">
        <v>-140529</v>
      </c>
      <c r="H54" s="296"/>
      <c r="I54" s="296"/>
      <c r="J54"/>
    </row>
    <row r="55" spans="1:11">
      <c r="A55" s="207" t="s">
        <v>76</v>
      </c>
      <c r="B55" s="140" t="s">
        <v>77</v>
      </c>
      <c r="C55" s="312">
        <v>2726823</v>
      </c>
      <c r="D55" s="312">
        <v>2207610</v>
      </c>
      <c r="E55" s="312">
        <v>4934433</v>
      </c>
      <c r="F55" s="312">
        <v>12489426</v>
      </c>
      <c r="G55" s="312">
        <v>7554993</v>
      </c>
      <c r="H55" s="297"/>
      <c r="I55" s="297"/>
      <c r="J55"/>
    </row>
    <row r="56" spans="1:11">
      <c r="A56" s="104" t="s">
        <v>78</v>
      </c>
      <c r="B56" s="1"/>
      <c r="C56" s="1"/>
      <c r="D56" s="1"/>
      <c r="E56" s="1"/>
      <c r="F56" s="1"/>
      <c r="G56" s="1"/>
      <c r="H56" s="1"/>
      <c r="I56" s="1"/>
      <c r="J56" s="1"/>
    </row>
    <row r="57" spans="1:11" s="52" customFormat="1">
      <c r="A57" s="176" t="s">
        <v>79</v>
      </c>
      <c r="B57" s="2"/>
      <c r="C57" s="2"/>
      <c r="D57" s="2"/>
      <c r="E57" s="2"/>
      <c r="F57" s="2"/>
      <c r="G57" s="2"/>
      <c r="H57" s="2"/>
      <c r="I57" s="2"/>
      <c r="J57" s="2"/>
      <c r="K57" s="65"/>
    </row>
    <row r="58" spans="1:11">
      <c r="D58" s="1"/>
      <c r="E58" s="1"/>
      <c r="F58" s="1"/>
      <c r="G58" s="1"/>
      <c r="H58" s="1"/>
      <c r="I58" s="1"/>
      <c r="J58" s="1"/>
    </row>
    <row r="60" spans="1:11" ht="26.25" customHeight="1" thickBot="1">
      <c r="A60" s="480" t="s">
        <v>81</v>
      </c>
      <c r="B60" s="480"/>
      <c r="C60" s="480"/>
      <c r="D60" s="480"/>
      <c r="E60" s="480"/>
      <c r="F60"/>
      <c r="G60"/>
      <c r="H60"/>
      <c r="I60"/>
      <c r="J60"/>
    </row>
    <row r="61" spans="1:11" ht="13.5" thickTop="1">
      <c r="A61" s="481" t="s">
        <v>82</v>
      </c>
      <c r="B61" s="482"/>
      <c r="C61" s="482"/>
      <c r="D61" s="482"/>
      <c r="E61" s="483"/>
      <c r="F61"/>
      <c r="G61"/>
      <c r="H61"/>
      <c r="I61"/>
      <c r="J61"/>
    </row>
    <row r="62" spans="1:11">
      <c r="A62" s="305" t="s">
        <v>83</v>
      </c>
      <c r="B62" s="305" t="s">
        <v>84</v>
      </c>
      <c r="C62" s="305" t="s">
        <v>85</v>
      </c>
      <c r="D62" s="305" t="s">
        <v>86</v>
      </c>
      <c r="E62" s="305" t="s">
        <v>87</v>
      </c>
      <c r="F62"/>
      <c r="G62"/>
      <c r="H62"/>
      <c r="I62"/>
      <c r="J62"/>
    </row>
    <row r="63" spans="1:11">
      <c r="A63" s="306">
        <v>6.7298999999999998E-2</v>
      </c>
      <c r="B63" s="306">
        <v>0.03</v>
      </c>
      <c r="C63" s="306">
        <v>6.7298999999999998E-2</v>
      </c>
      <c r="D63" s="306">
        <v>0.1</v>
      </c>
      <c r="E63" s="306">
        <v>6.7298999999999998E-2</v>
      </c>
      <c r="F63"/>
      <c r="G63"/>
      <c r="H63"/>
      <c r="I63"/>
      <c r="J63"/>
    </row>
    <row r="64" spans="1:11">
      <c r="A64" s="1" t="s">
        <v>88</v>
      </c>
      <c r="F64"/>
      <c r="G64"/>
      <c r="H64"/>
      <c r="I64"/>
      <c r="J64"/>
    </row>
  </sheetData>
  <mergeCells count="24">
    <mergeCell ref="A44:B44"/>
    <mergeCell ref="A52:A54"/>
    <mergeCell ref="A60:E60"/>
    <mergeCell ref="A61:E61"/>
    <mergeCell ref="C25:H25"/>
    <mergeCell ref="B35:E35"/>
    <mergeCell ref="B36:E36"/>
    <mergeCell ref="C40:G40"/>
    <mergeCell ref="A41:A43"/>
    <mergeCell ref="A11:A13"/>
    <mergeCell ref="C14:H14"/>
    <mergeCell ref="A20:A21"/>
    <mergeCell ref="B20:B21"/>
    <mergeCell ref="A22:A24"/>
    <mergeCell ref="A6:H6"/>
    <mergeCell ref="A7:H7"/>
    <mergeCell ref="A8:H8"/>
    <mergeCell ref="A9:A10"/>
    <mergeCell ref="B9:B10"/>
    <mergeCell ref="A1:K1"/>
    <mergeCell ref="A2:K2"/>
    <mergeCell ref="A3:K3"/>
    <mergeCell ref="A4:I4"/>
    <mergeCell ref="A5:H5"/>
  </mergeCells>
  <pageMargins left="0.7" right="0.7" top="0.75" bottom="0.75" header="0.3" footer="0.3"/>
  <pageSetup scale="49" orientation="landscape" verticalDpi="200" r:id="rId1"/>
  <headerFooter alignWithMargins="0">
    <oddFooter xml:space="preserve">&amp;R_x000D_&amp;1#&amp;"Calibri"&amp;10&amp;KA80000 Internal Use Only </oddFooter>
  </headerFooter>
  <rowBreaks count="1" manualBreakCount="1">
    <brk id="25"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6DB6-EB99-46D6-886B-D25E1A4590AA}">
  <sheetPr>
    <pageSetUpPr fitToPage="1"/>
  </sheetPr>
  <dimension ref="A1:AH64"/>
  <sheetViews>
    <sheetView showGridLines="0" zoomScaleNormal="100" workbookViewId="0">
      <selection activeCell="C10" sqref="C10"/>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0.85546875" style="58" customWidth="1"/>
    <col min="35" max="16384" width="9.140625" style="309"/>
  </cols>
  <sheetData>
    <row r="1" spans="1:11" customFormat="1">
      <c r="A1" s="490" t="s">
        <v>0</v>
      </c>
      <c r="B1" s="490"/>
      <c r="C1" s="490"/>
      <c r="D1" s="490"/>
      <c r="E1" s="490"/>
      <c r="F1" s="490"/>
      <c r="G1" s="490"/>
      <c r="H1" s="490"/>
      <c r="I1" s="490"/>
      <c r="J1" s="490"/>
      <c r="K1" s="490"/>
    </row>
    <row r="2" spans="1:11" customFormat="1" ht="34.15" customHeight="1">
      <c r="A2" s="491"/>
      <c r="B2" s="491"/>
      <c r="C2" s="491"/>
      <c r="D2" s="491"/>
      <c r="E2" s="491"/>
      <c r="F2" s="491"/>
      <c r="G2" s="491"/>
      <c r="H2" s="491"/>
      <c r="I2" s="491"/>
      <c r="J2" s="491"/>
      <c r="K2" s="491"/>
    </row>
    <row r="3" spans="1:11" customFormat="1">
      <c r="A3" s="492"/>
      <c r="B3" s="492"/>
      <c r="C3" s="492"/>
      <c r="D3" s="492"/>
      <c r="E3" s="492"/>
      <c r="F3" s="492"/>
      <c r="G3" s="492"/>
      <c r="H3" s="492"/>
      <c r="I3" s="492"/>
      <c r="J3" s="492"/>
      <c r="K3" s="492"/>
    </row>
    <row r="4" spans="1:11" customFormat="1" ht="30" customHeight="1">
      <c r="A4" s="493" t="s">
        <v>89</v>
      </c>
      <c r="B4" s="493"/>
      <c r="C4" s="493"/>
      <c r="D4" s="493"/>
      <c r="E4" s="493"/>
      <c r="F4" s="493"/>
      <c r="G4" s="493"/>
      <c r="H4" s="493"/>
      <c r="I4" s="493"/>
      <c r="J4" s="5"/>
      <c r="K4" s="56"/>
    </row>
    <row r="5" spans="1:11" customFormat="1">
      <c r="A5" s="491"/>
      <c r="B5" s="491"/>
      <c r="C5" s="491"/>
      <c r="D5" s="491"/>
      <c r="E5" s="491"/>
      <c r="F5" s="491"/>
      <c r="G5" s="491"/>
      <c r="H5" s="491"/>
      <c r="J5" s="5"/>
      <c r="K5" s="56"/>
    </row>
    <row r="6" spans="1:11" customFormat="1">
      <c r="A6" s="494" t="s">
        <v>31</v>
      </c>
      <c r="B6" s="494"/>
      <c r="C6" s="494"/>
      <c r="D6" s="494"/>
      <c r="E6" s="494"/>
      <c r="F6" s="494"/>
      <c r="G6" s="494"/>
      <c r="H6" s="494"/>
      <c r="I6" s="190"/>
      <c r="J6" s="5"/>
      <c r="K6" s="56"/>
    </row>
    <row r="7" spans="1:11" customFormat="1">
      <c r="A7" s="495"/>
      <c r="B7" s="495"/>
      <c r="C7" s="495"/>
      <c r="D7" s="495"/>
      <c r="E7" s="495"/>
      <c r="F7" s="495"/>
      <c r="G7" s="495"/>
      <c r="H7" s="495"/>
      <c r="I7" s="173"/>
      <c r="J7" s="107"/>
      <c r="K7" s="56"/>
    </row>
    <row r="8" spans="1:11" customFormat="1">
      <c r="A8" s="489" t="s">
        <v>93</v>
      </c>
      <c r="B8" s="489"/>
      <c r="C8" s="489"/>
      <c r="D8" s="489"/>
      <c r="E8" s="489"/>
      <c r="F8" s="489"/>
      <c r="G8" s="489"/>
      <c r="H8" s="489"/>
      <c r="I8" s="5"/>
      <c r="J8" s="5"/>
      <c r="K8" s="56"/>
    </row>
    <row r="9" spans="1:11" customFormat="1" ht="13.5" thickBot="1">
      <c r="A9" s="487" t="s">
        <v>11</v>
      </c>
      <c r="B9" s="487" t="s">
        <v>33</v>
      </c>
      <c r="C9" s="253"/>
      <c r="D9" s="253" t="s">
        <v>12</v>
      </c>
      <c r="E9" s="254"/>
      <c r="F9" s="253"/>
      <c r="G9" s="253" t="s">
        <v>13</v>
      </c>
      <c r="H9" s="253"/>
      <c r="J9" s="107"/>
      <c r="K9" s="56"/>
    </row>
    <row r="10" spans="1:11" customFormat="1" ht="39" thickTop="1">
      <c r="A10" s="488"/>
      <c r="B10" s="488"/>
      <c r="C10" s="256" t="s">
        <v>14</v>
      </c>
      <c r="D10" s="256" t="s">
        <v>15</v>
      </c>
      <c r="E10" s="257" t="s">
        <v>16</v>
      </c>
      <c r="F10" s="256" t="s">
        <v>34</v>
      </c>
      <c r="G10" s="256" t="s">
        <v>15</v>
      </c>
      <c r="H10" s="256" t="s">
        <v>35</v>
      </c>
      <c r="I10" s="43"/>
      <c r="J10" s="43"/>
      <c r="K10" s="109"/>
    </row>
    <row r="11" spans="1:11" customFormat="1" ht="13.5" customHeight="1" thickBot="1">
      <c r="A11" s="484" t="s">
        <v>36</v>
      </c>
      <c r="B11" s="192" t="s">
        <v>37</v>
      </c>
      <c r="C11" s="192">
        <v>14366300.991999999</v>
      </c>
      <c r="D11" s="192">
        <v>15537675.452880109</v>
      </c>
      <c r="E11" s="95">
        <v>1.0815362605539449</v>
      </c>
      <c r="F11" s="192">
        <v>46646197.198902555</v>
      </c>
      <c r="G11" s="192">
        <v>14916168.434764903</v>
      </c>
      <c r="H11" s="94">
        <v>0.3197724429959713</v>
      </c>
      <c r="I11" s="186"/>
      <c r="J11" s="186"/>
      <c r="K11" s="110"/>
    </row>
    <row r="12" spans="1:11" customFormat="1" ht="13.5" thickBot="1">
      <c r="A12" s="484"/>
      <c r="B12" s="192" t="s">
        <v>38</v>
      </c>
      <c r="C12" s="192">
        <v>5258911.7851000009</v>
      </c>
      <c r="D12" s="192">
        <v>5093652.916743868</v>
      </c>
      <c r="E12" s="95">
        <v>0.96857546292669172</v>
      </c>
      <c r="F12" s="192">
        <v>10016241.480000008</v>
      </c>
      <c r="G12" s="192">
        <v>4074922.3333950946</v>
      </c>
      <c r="H12" s="94">
        <v>0.40683147880686793</v>
      </c>
      <c r="I12" s="186"/>
      <c r="J12" s="186"/>
      <c r="K12" s="57"/>
    </row>
    <row r="13" spans="1:11" customFormat="1">
      <c r="A13" s="485"/>
      <c r="B13" s="203" t="s">
        <v>39</v>
      </c>
      <c r="C13" s="203">
        <v>0</v>
      </c>
      <c r="D13" s="203">
        <v>0</v>
      </c>
      <c r="E13" s="206" t="s">
        <v>40</v>
      </c>
      <c r="F13" s="203">
        <v>20470674.240000032</v>
      </c>
      <c r="G13" s="203">
        <v>0</v>
      </c>
      <c r="H13" s="205" t="s">
        <v>40</v>
      </c>
      <c r="I13" s="186"/>
      <c r="J13" s="186"/>
      <c r="K13" s="57"/>
    </row>
    <row r="14" spans="1:11" customFormat="1" ht="13.5" customHeight="1">
      <c r="A14" s="314" t="s">
        <v>41</v>
      </c>
      <c r="B14" s="315" t="s">
        <v>42</v>
      </c>
      <c r="C14" s="486" t="s">
        <v>43</v>
      </c>
      <c r="D14" s="486"/>
      <c r="E14" s="486"/>
      <c r="F14" s="486"/>
      <c r="G14" s="486"/>
      <c r="H14" s="486"/>
      <c r="I14" s="186"/>
      <c r="J14" s="186"/>
      <c r="K14" s="57"/>
    </row>
    <row r="15" spans="1:11" customFormat="1" ht="13.5" customHeight="1" thickBot="1">
      <c r="A15" s="208" t="s">
        <v>90</v>
      </c>
      <c r="B15" s="208"/>
      <c r="C15" s="208">
        <v>19625212.777100001</v>
      </c>
      <c r="D15" s="208">
        <v>20631328.369623978</v>
      </c>
      <c r="E15" s="209">
        <v>1.0512664807231022</v>
      </c>
      <c r="F15" s="208">
        <v>77133112.918902606</v>
      </c>
      <c r="G15" s="208">
        <v>18991090.768159997</v>
      </c>
      <c r="H15" s="210">
        <v>0.24621190626815673</v>
      </c>
      <c r="I15" s="186"/>
      <c r="J15" s="186"/>
      <c r="K15" s="58"/>
    </row>
    <row r="16" spans="1:11" customFormat="1">
      <c r="A16" t="s">
        <v>45</v>
      </c>
      <c r="J16" s="108"/>
      <c r="K16" s="58"/>
    </row>
    <row r="17" spans="1:11" customFormat="1">
      <c r="A17" s="68"/>
      <c r="F17" s="84"/>
      <c r="H17" s="22"/>
      <c r="J17" s="108"/>
      <c r="K17" s="59"/>
    </row>
    <row r="18" spans="1:11" customFormat="1">
      <c r="A18" s="68"/>
      <c r="F18" s="84"/>
      <c r="J18" s="108"/>
      <c r="K18" s="58"/>
    </row>
    <row r="19" spans="1:11" customFormat="1">
      <c r="A19" s="5" t="s">
        <v>94</v>
      </c>
      <c r="B19" s="5"/>
      <c r="C19" s="5"/>
      <c r="D19" s="5"/>
      <c r="E19" s="5"/>
      <c r="F19" s="5"/>
      <c r="G19" s="5"/>
      <c r="H19" s="5"/>
      <c r="I19" s="5"/>
      <c r="J19" s="25"/>
      <c r="K19" s="58"/>
    </row>
    <row r="20" spans="1:11" customFormat="1" ht="13.5" thickBot="1">
      <c r="A20" s="487" t="s">
        <v>11</v>
      </c>
      <c r="B20" s="487" t="s">
        <v>33</v>
      </c>
      <c r="C20" s="253"/>
      <c r="D20" s="253" t="s">
        <v>12</v>
      </c>
      <c r="E20" s="254"/>
      <c r="F20" s="253"/>
      <c r="G20" s="253" t="s">
        <v>13</v>
      </c>
      <c r="H20" s="253"/>
      <c r="J20" s="178"/>
      <c r="K20" s="60"/>
    </row>
    <row r="21" spans="1:11" customFormat="1" ht="39" thickTop="1">
      <c r="A21" s="488"/>
      <c r="B21" s="488"/>
      <c r="C21" s="256" t="s">
        <v>24</v>
      </c>
      <c r="D21" s="256" t="s">
        <v>25</v>
      </c>
      <c r="E21" s="257" t="s">
        <v>16</v>
      </c>
      <c r="F21" s="256" t="s">
        <v>47</v>
      </c>
      <c r="G21" s="256" t="s">
        <v>25</v>
      </c>
      <c r="H21" s="256" t="s">
        <v>35</v>
      </c>
      <c r="I21" s="43"/>
      <c r="J21" s="43"/>
      <c r="K21" s="58"/>
    </row>
    <row r="22" spans="1:11" customFormat="1" ht="13.5" customHeight="1" thickBot="1">
      <c r="A22" s="484" t="s">
        <v>36</v>
      </c>
      <c r="B22" s="192" t="s">
        <v>37</v>
      </c>
      <c r="C22" s="192">
        <v>2565.3207000000002</v>
      </c>
      <c r="D22" s="192">
        <v>2709.7183790428248</v>
      </c>
      <c r="E22" s="95">
        <v>1.0562883537496206</v>
      </c>
      <c r="F22" s="192">
        <v>7513.8896712000005</v>
      </c>
      <c r="G22" s="192">
        <v>2601.3296438811117</v>
      </c>
      <c r="H22" s="94">
        <v>0.34620280010921001</v>
      </c>
      <c r="I22" s="186"/>
      <c r="J22" s="186"/>
      <c r="K22" s="58"/>
    </row>
    <row r="23" spans="1:11" customFormat="1" ht="13.5" thickBot="1">
      <c r="A23" s="484"/>
      <c r="B23" s="192" t="s">
        <v>38</v>
      </c>
      <c r="C23" s="192">
        <v>948.86709999999948</v>
      </c>
      <c r="D23" s="192">
        <v>841.76290034002318</v>
      </c>
      <c r="E23" s="93">
        <v>0.8871241297543393</v>
      </c>
      <c r="F23" s="192">
        <v>1586.6804398830946</v>
      </c>
      <c r="G23" s="192">
        <v>673.41032027201857</v>
      </c>
      <c r="H23" s="94">
        <v>0.42441458490635642</v>
      </c>
      <c r="I23" s="186"/>
      <c r="J23" s="186"/>
      <c r="K23" s="60"/>
    </row>
    <row r="24" spans="1:11" customFormat="1">
      <c r="A24" s="485"/>
      <c r="B24" s="203" t="s">
        <v>39</v>
      </c>
      <c r="C24" s="203">
        <v>0</v>
      </c>
      <c r="D24" s="203">
        <v>0</v>
      </c>
      <c r="E24" s="204" t="s">
        <v>40</v>
      </c>
      <c r="F24" s="203">
        <v>227.44799999999998</v>
      </c>
      <c r="G24" s="203">
        <v>0</v>
      </c>
      <c r="H24" s="205" t="s">
        <v>40</v>
      </c>
      <c r="I24" s="186"/>
      <c r="J24" s="186"/>
      <c r="K24" s="60"/>
    </row>
    <row r="25" spans="1:11" customFormat="1" ht="12.75" customHeight="1">
      <c r="A25" s="314" t="s">
        <v>41</v>
      </c>
      <c r="B25" s="316" t="s">
        <v>42</v>
      </c>
      <c r="C25" s="486" t="s">
        <v>43</v>
      </c>
      <c r="D25" s="486"/>
      <c r="E25" s="486"/>
      <c r="F25" s="486"/>
      <c r="G25" s="486"/>
      <c r="H25" s="486"/>
      <c r="I25" s="186"/>
      <c r="J25" s="186"/>
      <c r="K25" s="61"/>
    </row>
    <row r="26" spans="1:11" customFormat="1" ht="13.5" thickBot="1">
      <c r="A26" s="208" t="s">
        <v>90</v>
      </c>
      <c r="B26" s="208"/>
      <c r="C26" s="208">
        <v>3514.1877999999997</v>
      </c>
      <c r="D26" s="208">
        <v>3551.4812793828478</v>
      </c>
      <c r="E26" s="209">
        <v>1.0106122613546289</v>
      </c>
      <c r="F26" s="208">
        <v>9328.0181110830963</v>
      </c>
      <c r="G26" s="208">
        <v>3274.7399641531301</v>
      </c>
      <c r="H26" s="210">
        <v>0.35106492345488094</v>
      </c>
      <c r="I26" s="186"/>
      <c r="J26" s="186"/>
      <c r="K26" s="58"/>
    </row>
    <row r="27" spans="1:11" customFormat="1">
      <c r="A27" t="s">
        <v>45</v>
      </c>
      <c r="E27" s="69"/>
      <c r="J27" s="46"/>
      <c r="K27" s="109"/>
    </row>
    <row r="28" spans="1:11" customFormat="1">
      <c r="H28" s="187"/>
      <c r="J28" s="44"/>
      <c r="K28" s="58"/>
    </row>
    <row r="29" spans="1:11" customFormat="1">
      <c r="A29" s="68"/>
      <c r="J29" s="44"/>
      <c r="K29" s="63"/>
    </row>
    <row r="30" spans="1:11" customFormat="1" ht="15">
      <c r="B30" s="2"/>
      <c r="C30" s="54"/>
      <c r="D30" s="54"/>
      <c r="E30" s="74"/>
      <c r="F30" s="55"/>
      <c r="G30" s="74"/>
      <c r="H30" s="66"/>
      <c r="I30" s="66"/>
      <c r="J30" s="73"/>
      <c r="K30" s="64"/>
    </row>
    <row r="31" spans="1:11" customFormat="1">
      <c r="A31" s="5" t="s">
        <v>50</v>
      </c>
      <c r="B31" s="5"/>
      <c r="C31" s="5"/>
      <c r="D31" s="5"/>
      <c r="E31" s="5"/>
      <c r="F31" s="74"/>
      <c r="G31" s="74"/>
      <c r="H31" s="180"/>
      <c r="I31" s="180"/>
      <c r="J31" s="74"/>
      <c r="K31" s="62"/>
    </row>
    <row r="32" spans="1:11" customFormat="1" ht="26.25" thickBot="1">
      <c r="A32" s="253" t="s">
        <v>51</v>
      </c>
      <c r="B32" s="253" t="s">
        <v>52</v>
      </c>
      <c r="C32" s="253" t="s">
        <v>53</v>
      </c>
      <c r="D32" s="253" t="s">
        <v>54</v>
      </c>
      <c r="E32" s="253" t="s">
        <v>55</v>
      </c>
      <c r="F32" s="97"/>
      <c r="G32" s="98"/>
      <c r="H32" s="99"/>
      <c r="I32" s="99"/>
      <c r="J32" s="99"/>
      <c r="K32" s="62"/>
    </row>
    <row r="33" spans="1:34" ht="14.25" thickTop="1" thickBot="1">
      <c r="A33" s="39" t="s">
        <v>56</v>
      </c>
      <c r="B33" s="96">
        <v>0.05</v>
      </c>
      <c r="C33" s="96">
        <v>2E-3</v>
      </c>
      <c r="D33" s="96">
        <v>4.0000000000000001E-3</v>
      </c>
      <c r="E33" s="94">
        <v>0.96</v>
      </c>
    </row>
    <row r="34" spans="1:34" ht="13.5" thickBot="1">
      <c r="A34" s="39" t="s">
        <v>57</v>
      </c>
      <c r="B34" s="96">
        <v>0.24</v>
      </c>
      <c r="C34" s="96">
        <v>0.04</v>
      </c>
      <c r="D34" s="96">
        <v>0</v>
      </c>
      <c r="E34" s="333">
        <v>0.8</v>
      </c>
    </row>
    <row r="35" spans="1:34" ht="13.5" thickBot="1">
      <c r="A35" s="202" t="s">
        <v>39</v>
      </c>
      <c r="B35" s="477" t="s">
        <v>91</v>
      </c>
      <c r="C35" s="477"/>
      <c r="D35" s="477"/>
      <c r="E35" s="477"/>
    </row>
    <row r="36" spans="1:34" s="310" customFormat="1" ht="15.75" thickBot="1">
      <c r="A36" s="192" t="s">
        <v>42</v>
      </c>
      <c r="B36" s="477" t="s">
        <v>91</v>
      </c>
      <c r="C36" s="477"/>
      <c r="D36" s="477"/>
      <c r="E36" s="477"/>
      <c r="F36" s="23"/>
      <c r="G36" s="23"/>
      <c r="H36" s="42"/>
      <c r="I36" s="42"/>
      <c r="J36" s="42"/>
      <c r="K36" s="64"/>
      <c r="L36" s="1"/>
      <c r="M36" s="1"/>
      <c r="N36" s="1"/>
      <c r="O36" s="1"/>
      <c r="P36" s="1"/>
      <c r="Q36" s="1"/>
      <c r="R36" s="1"/>
      <c r="S36" s="1"/>
      <c r="T36" s="1"/>
      <c r="U36" s="1"/>
      <c r="V36" s="1"/>
      <c r="W36" s="1"/>
      <c r="X36" s="1"/>
      <c r="Y36" s="1"/>
      <c r="Z36" s="1"/>
      <c r="AA36" s="1"/>
      <c r="AB36" s="1"/>
      <c r="AC36" s="1"/>
      <c r="AD36" s="1"/>
      <c r="AE36" s="1"/>
      <c r="AF36" s="1"/>
      <c r="AG36" s="1"/>
      <c r="AH36" s="1"/>
    </row>
    <row r="37" spans="1:34" s="310" customFormat="1" ht="26.25" customHeight="1">
      <c r="A37" s="69"/>
      <c r="B37" s="71"/>
      <c r="C37" s="72"/>
      <c r="D37" s="72"/>
      <c r="E37" s="72"/>
      <c r="F37" s="23"/>
      <c r="G37" s="23"/>
      <c r="H37" s="23"/>
      <c r="I37" s="23"/>
      <c r="J37" s="23"/>
      <c r="K37" s="64"/>
      <c r="L37" s="1"/>
      <c r="M37" s="1"/>
      <c r="N37" s="1"/>
      <c r="O37" s="1"/>
      <c r="P37" s="1"/>
      <c r="Q37" s="1"/>
      <c r="R37" s="1"/>
      <c r="S37" s="1"/>
      <c r="T37" s="1"/>
      <c r="U37" s="1"/>
      <c r="V37" s="1"/>
      <c r="W37" s="1"/>
      <c r="X37" s="1"/>
      <c r="Y37" s="1"/>
      <c r="Z37" s="1"/>
      <c r="AA37" s="1"/>
      <c r="AB37" s="1"/>
      <c r="AC37" s="1"/>
      <c r="AD37" s="1"/>
      <c r="AE37" s="1"/>
      <c r="AF37" s="1"/>
      <c r="AG37" s="1"/>
      <c r="AH37" s="1"/>
    </row>
    <row r="38" spans="1:34">
      <c r="A38" s="5" t="s">
        <v>95</v>
      </c>
      <c r="B38" s="5"/>
      <c r="C38" s="5"/>
      <c r="D38" s="5"/>
      <c r="E38" s="5"/>
      <c r="F38" s="5"/>
      <c r="G38" s="5"/>
      <c r="H38" s="5"/>
      <c r="I38" s="5"/>
    </row>
    <row r="39" spans="1:34" ht="26.25" thickBot="1">
      <c r="A39" s="255" t="s">
        <v>11</v>
      </c>
      <c r="B39" s="255" t="s">
        <v>33</v>
      </c>
      <c r="C39" s="258" t="s">
        <v>60</v>
      </c>
      <c r="D39" s="258" t="s">
        <v>61</v>
      </c>
      <c r="E39" s="258" t="s">
        <v>62</v>
      </c>
      <c r="F39" s="258" t="s">
        <v>63</v>
      </c>
      <c r="G39" s="258" t="s">
        <v>64</v>
      </c>
    </row>
    <row r="40" spans="1:34" ht="13.5" thickBot="1">
      <c r="A40" s="259"/>
      <c r="B40" s="260"/>
      <c r="C40" s="478" t="s">
        <v>65</v>
      </c>
      <c r="D40" s="478"/>
      <c r="E40" s="478"/>
      <c r="F40" s="478"/>
      <c r="G40" s="478"/>
    </row>
    <row r="41" spans="1:34" ht="14.25" thickTop="1" thickBot="1">
      <c r="A41" s="474" t="s">
        <v>66</v>
      </c>
      <c r="B41" s="307" t="s">
        <v>37</v>
      </c>
      <c r="C41" s="298">
        <v>0.95</v>
      </c>
      <c r="D41" s="298">
        <v>1.1200000000000001</v>
      </c>
      <c r="E41" s="298">
        <v>2.21</v>
      </c>
      <c r="F41" s="298">
        <v>1.6</v>
      </c>
      <c r="G41" s="298">
        <v>0.53</v>
      </c>
    </row>
    <row r="42" spans="1:34" ht="13.5" thickBot="1">
      <c r="A42" s="475"/>
      <c r="B42" s="307" t="s">
        <v>38</v>
      </c>
      <c r="C42" s="299">
        <v>1.38</v>
      </c>
      <c r="D42" s="299">
        <v>1.76</v>
      </c>
      <c r="E42" s="299">
        <v>2.72</v>
      </c>
      <c r="F42" s="299">
        <v>2.4700000000000002</v>
      </c>
      <c r="G42" s="299">
        <v>0.56999999999999995</v>
      </c>
    </row>
    <row r="43" spans="1:34">
      <c r="A43" s="476"/>
      <c r="B43" s="308" t="s">
        <v>39</v>
      </c>
      <c r="C43" s="300" t="s">
        <v>40</v>
      </c>
      <c r="D43" s="300" t="s">
        <v>40</v>
      </c>
      <c r="E43" s="300" t="s">
        <v>40</v>
      </c>
      <c r="F43" s="300" t="s">
        <v>40</v>
      </c>
      <c r="G43" s="300" t="s">
        <v>40</v>
      </c>
    </row>
    <row r="44" spans="1:34" ht="13.5" thickBot="1">
      <c r="A44" s="479" t="s">
        <v>67</v>
      </c>
      <c r="B44" s="479"/>
      <c r="C44" s="301">
        <v>1.01</v>
      </c>
      <c r="D44" s="301">
        <v>1.21</v>
      </c>
      <c r="E44" s="301">
        <v>2.2400000000000002</v>
      </c>
      <c r="F44" s="301">
        <v>1.75</v>
      </c>
      <c r="G44" s="301">
        <v>0.53</v>
      </c>
      <c r="H44"/>
    </row>
    <row r="45" spans="1:34">
      <c r="A45" s="104" t="s">
        <v>68</v>
      </c>
      <c r="B45" s="67"/>
      <c r="C45" s="188"/>
      <c r="D45" s="67"/>
      <c r="E45" s="67"/>
      <c r="F45" s="67"/>
      <c r="G45" s="67"/>
    </row>
    <row r="46" spans="1:34" ht="13.5" customHeight="1">
      <c r="A46" s="176" t="s">
        <v>69</v>
      </c>
      <c r="B46" s="120"/>
      <c r="C46" s="120"/>
      <c r="D46" s="120"/>
      <c r="E46" s="120"/>
      <c r="F46" s="120"/>
      <c r="G46" s="120"/>
      <c r="H46" s="120"/>
      <c r="I46" s="120"/>
    </row>
    <row r="47" spans="1:34">
      <c r="A47" s="104"/>
      <c r="B47" s="67"/>
      <c r="C47" s="67"/>
      <c r="D47" s="67"/>
      <c r="E47" s="67"/>
      <c r="F47" s="67"/>
      <c r="G47" s="67"/>
    </row>
    <row r="48" spans="1:34">
      <c r="A48" s="194"/>
      <c r="B48" s="67"/>
      <c r="C48" s="67"/>
      <c r="D48" s="67"/>
      <c r="E48" s="67"/>
      <c r="F48" s="67"/>
      <c r="G48" s="67"/>
    </row>
    <row r="49" spans="1:34">
      <c r="A49" s="30"/>
    </row>
    <row r="50" spans="1:34">
      <c r="A50" s="5" t="s">
        <v>96</v>
      </c>
      <c r="B50"/>
      <c r="C50"/>
      <c r="D50"/>
      <c r="E50"/>
      <c r="F50"/>
      <c r="G50"/>
      <c r="H50"/>
      <c r="I50"/>
      <c r="J50"/>
    </row>
    <row r="51" spans="1:34" ht="51.75" thickBot="1">
      <c r="A51" s="253" t="s">
        <v>11</v>
      </c>
      <c r="B51" s="253" t="s">
        <v>33</v>
      </c>
      <c r="C51" s="253" t="s">
        <v>71</v>
      </c>
      <c r="D51" s="253" t="s">
        <v>72</v>
      </c>
      <c r="E51" s="253" t="s">
        <v>73</v>
      </c>
      <c r="F51" s="253" t="s">
        <v>74</v>
      </c>
      <c r="G51" s="253" t="s">
        <v>75</v>
      </c>
      <c r="H51" s="295"/>
      <c r="I51" s="295"/>
      <c r="J51"/>
    </row>
    <row r="52" spans="1:34" ht="14.25" thickTop="1" thickBot="1">
      <c r="A52" s="499" t="s">
        <v>66</v>
      </c>
      <c r="B52" s="307" t="s">
        <v>37</v>
      </c>
      <c r="C52" s="302">
        <v>1680649</v>
      </c>
      <c r="D52" s="302">
        <v>1044256</v>
      </c>
      <c r="E52" s="303">
        <v>2724905</v>
      </c>
      <c r="F52" s="302">
        <v>6020533</v>
      </c>
      <c r="G52" s="303">
        <v>3295628</v>
      </c>
      <c r="H52" s="296"/>
      <c r="I52" s="296"/>
      <c r="J52"/>
    </row>
    <row r="53" spans="1:34" ht="13.5" thickBot="1">
      <c r="A53" s="499"/>
      <c r="B53" s="307" t="s">
        <v>38</v>
      </c>
      <c r="C53" s="302">
        <v>355419</v>
      </c>
      <c r="D53" s="302">
        <v>410903</v>
      </c>
      <c r="E53" s="303">
        <v>766322</v>
      </c>
      <c r="F53" s="302">
        <v>2081406</v>
      </c>
      <c r="G53" s="303">
        <v>1315084</v>
      </c>
      <c r="H53" s="296"/>
      <c r="I53" s="296"/>
      <c r="J53"/>
    </row>
    <row r="54" spans="1:34">
      <c r="A54" s="499"/>
      <c r="B54" s="308" t="s">
        <v>39</v>
      </c>
      <c r="C54" s="302">
        <v>0</v>
      </c>
      <c r="D54" s="302">
        <v>119581</v>
      </c>
      <c r="E54" s="303">
        <v>119581</v>
      </c>
      <c r="F54" s="302">
        <v>0</v>
      </c>
      <c r="G54" s="303">
        <v>-119581</v>
      </c>
      <c r="H54" s="296"/>
      <c r="I54" s="296"/>
      <c r="J54"/>
    </row>
    <row r="55" spans="1:34">
      <c r="A55" s="207" t="s">
        <v>76</v>
      </c>
      <c r="B55" s="140" t="s">
        <v>77</v>
      </c>
      <c r="C55" s="304">
        <v>2036068</v>
      </c>
      <c r="D55" s="304">
        <v>1574740</v>
      </c>
      <c r="E55" s="304">
        <v>3610808</v>
      </c>
      <c r="F55" s="304">
        <v>8101939</v>
      </c>
      <c r="G55" s="304">
        <v>4491131</v>
      </c>
      <c r="H55" s="297"/>
      <c r="I55" s="297"/>
      <c r="J55"/>
    </row>
    <row r="56" spans="1:34">
      <c r="A56" s="104" t="s">
        <v>78</v>
      </c>
      <c r="B56" s="177"/>
      <c r="C56" s="177"/>
      <c r="D56" s="1"/>
      <c r="E56" s="1"/>
      <c r="F56" s="1"/>
      <c r="G56" s="1"/>
      <c r="H56" s="1"/>
      <c r="I56" s="1"/>
      <c r="J56" s="1"/>
    </row>
    <row r="57" spans="1:34">
      <c r="A57" s="176" t="s">
        <v>79</v>
      </c>
      <c r="C57" s="2"/>
      <c r="D57" s="2"/>
      <c r="E57" s="2"/>
      <c r="F57" s="2"/>
      <c r="G57" s="2"/>
      <c r="H57" s="2"/>
      <c r="I57" s="2"/>
      <c r="J57" s="2"/>
      <c r="K57" s="65"/>
    </row>
    <row r="58" spans="1:34">
      <c r="D58" s="1"/>
      <c r="E58" s="1"/>
      <c r="F58" s="1"/>
      <c r="G58" s="1"/>
      <c r="H58" s="1"/>
      <c r="I58" s="1"/>
      <c r="J58" s="1"/>
    </row>
    <row r="59" spans="1:34" s="311" customFormat="1">
      <c r="A59"/>
      <c r="B59" s="2"/>
      <c r="C59" s="23"/>
      <c r="D59" s="23"/>
      <c r="E59" s="23"/>
      <c r="F59" s="23"/>
      <c r="G59" s="23"/>
      <c r="H59" s="23"/>
      <c r="I59" s="23"/>
      <c r="J59" s="23"/>
      <c r="K59" s="58"/>
      <c r="L59" s="52"/>
      <c r="M59" s="52"/>
      <c r="N59" s="52"/>
      <c r="O59" s="52"/>
      <c r="P59" s="52"/>
      <c r="Q59" s="52"/>
      <c r="R59" s="52"/>
      <c r="S59" s="52"/>
      <c r="T59" s="52"/>
      <c r="U59" s="52"/>
      <c r="V59" s="52"/>
      <c r="W59" s="52"/>
      <c r="X59" s="52"/>
      <c r="Y59" s="52"/>
      <c r="Z59" s="52"/>
      <c r="AA59" s="52"/>
      <c r="AB59" s="52"/>
      <c r="AC59" s="52"/>
      <c r="AD59" s="52"/>
      <c r="AE59" s="52"/>
      <c r="AF59" s="52"/>
      <c r="AG59" s="52"/>
      <c r="AH59" s="52"/>
    </row>
    <row r="60" spans="1:34" ht="13.5" customHeight="1" thickBot="1">
      <c r="A60" s="480" t="s">
        <v>81</v>
      </c>
      <c r="B60" s="480"/>
      <c r="C60" s="480"/>
      <c r="D60" s="480"/>
      <c r="E60" s="480"/>
      <c r="F60"/>
      <c r="G60"/>
      <c r="H60"/>
      <c r="I60"/>
      <c r="J60"/>
    </row>
    <row r="61" spans="1:34" ht="13.5" thickTop="1">
      <c r="A61" s="481" t="s">
        <v>82</v>
      </c>
      <c r="B61" s="482"/>
      <c r="C61" s="482"/>
      <c r="D61" s="482"/>
      <c r="E61" s="483"/>
      <c r="F61"/>
      <c r="G61"/>
      <c r="H61"/>
      <c r="I61"/>
      <c r="J61"/>
    </row>
    <row r="62" spans="1:34" ht="26.25" customHeight="1">
      <c r="A62" s="305" t="s">
        <v>83</v>
      </c>
      <c r="B62" s="305" t="s">
        <v>84</v>
      </c>
      <c r="C62" s="305" t="s">
        <v>85</v>
      </c>
      <c r="D62" s="305" t="s">
        <v>86</v>
      </c>
      <c r="E62" s="305" t="s">
        <v>87</v>
      </c>
      <c r="F62"/>
      <c r="G62"/>
      <c r="H62"/>
      <c r="I62"/>
      <c r="J62"/>
    </row>
    <row r="63" spans="1:34">
      <c r="A63" s="306">
        <v>6.7308000000000007E-2</v>
      </c>
      <c r="B63" s="306">
        <v>0.03</v>
      </c>
      <c r="C63" s="306">
        <v>6.7308000000000007E-2</v>
      </c>
      <c r="D63" s="306">
        <v>0.1</v>
      </c>
      <c r="E63" s="306">
        <v>6.7308000000000007E-2</v>
      </c>
      <c r="F63"/>
      <c r="G63"/>
      <c r="H63"/>
      <c r="I63"/>
      <c r="J63"/>
    </row>
    <row r="64" spans="1:34">
      <c r="A64" s="1" t="s">
        <v>88</v>
      </c>
    </row>
  </sheetData>
  <mergeCells count="24">
    <mergeCell ref="A44:B44"/>
    <mergeCell ref="A52:A54"/>
    <mergeCell ref="A60:E60"/>
    <mergeCell ref="A61:E61"/>
    <mergeCell ref="C25:H25"/>
    <mergeCell ref="B35:E35"/>
    <mergeCell ref="B36:E36"/>
    <mergeCell ref="C40:G40"/>
    <mergeCell ref="A41:A43"/>
    <mergeCell ref="A11:A13"/>
    <mergeCell ref="C14:H14"/>
    <mergeCell ref="A20:A21"/>
    <mergeCell ref="B20:B21"/>
    <mergeCell ref="A22:A24"/>
    <mergeCell ref="A6:H6"/>
    <mergeCell ref="A7:H7"/>
    <mergeCell ref="A8:H8"/>
    <mergeCell ref="A9:A10"/>
    <mergeCell ref="B9:B10"/>
    <mergeCell ref="A1:K1"/>
    <mergeCell ref="A2:K2"/>
    <mergeCell ref="A3:K3"/>
    <mergeCell ref="A4:I4"/>
    <mergeCell ref="A5:H5"/>
  </mergeCells>
  <pageMargins left="0.7" right="0.7" top="0.75" bottom="0.75" header="0.3" footer="0.3"/>
  <pageSetup scale="49" orientation="landscape" verticalDpi="200" r:id="rId1"/>
  <headerFooter alignWithMargins="0">
    <oddFooter xml:space="preserve">&amp;R_x000D_&amp;1#&amp;"Calibri"&amp;10&amp;KA80000 Internal Use Only </oddFooter>
  </headerFooter>
  <rowBreaks count="1" manualBreakCount="1">
    <brk id="2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212"/>
  <sheetViews>
    <sheetView topLeftCell="A28" zoomScale="85" zoomScaleNormal="85" workbookViewId="0">
      <selection activeCell="C20" sqref="C20"/>
    </sheetView>
  </sheetViews>
  <sheetFormatPr defaultRowHeight="12.75"/>
  <cols>
    <col min="1" max="1" width="38.42578125" customWidth="1"/>
    <col min="2" max="2" width="28" style="2" customWidth="1"/>
    <col min="3" max="3" width="15.7109375" style="23" customWidth="1"/>
    <col min="4" max="4" width="17.28515625" style="23" customWidth="1"/>
    <col min="5" max="5" width="21.28515625" style="23" customWidth="1"/>
    <col min="6" max="6" width="17.7109375" style="23" customWidth="1"/>
    <col min="7" max="7" width="17.42578125" style="23" customWidth="1"/>
    <col min="8" max="12" width="15.28515625" style="23" customWidth="1"/>
    <col min="13" max="13" width="0.5703125" style="58" customWidth="1"/>
  </cols>
  <sheetData>
    <row r="1" spans="1:13" ht="13.15" customHeight="1">
      <c r="A1" s="490" t="str">
        <f>Cover!B8</f>
        <v>Evergy Services, Inc. (ESI) Evaluation, Measurement, and Verification Report  – Commercial &amp; Industrial Databook</v>
      </c>
      <c r="B1" s="490"/>
      <c r="C1" s="490"/>
      <c r="D1" s="490"/>
      <c r="E1" s="490"/>
      <c r="F1" s="490"/>
      <c r="G1" s="490"/>
      <c r="H1" s="490"/>
      <c r="I1" s="490"/>
      <c r="J1" s="490"/>
      <c r="K1" s="490"/>
      <c r="L1" s="490"/>
      <c r="M1" s="490"/>
    </row>
    <row r="2" spans="1:13" ht="35.25" customHeight="1">
      <c r="A2" s="491"/>
      <c r="B2" s="491"/>
      <c r="C2" s="491"/>
      <c r="D2" s="491"/>
      <c r="E2" s="491"/>
      <c r="F2" s="491"/>
      <c r="G2" s="491"/>
      <c r="H2" s="491"/>
      <c r="I2" s="491"/>
      <c r="J2" s="491"/>
      <c r="K2" s="491"/>
      <c r="L2" s="491"/>
      <c r="M2" s="491"/>
    </row>
    <row r="3" spans="1:13">
      <c r="A3" s="189"/>
      <c r="B3" s="189"/>
      <c r="C3" s="189"/>
      <c r="D3" s="189"/>
      <c r="E3" s="189"/>
      <c r="F3" s="189"/>
      <c r="G3" s="189"/>
      <c r="H3" s="189"/>
      <c r="I3" s="189"/>
      <c r="J3" s="189"/>
      <c r="K3" s="189"/>
      <c r="L3" s="189"/>
      <c r="M3" s="189"/>
    </row>
    <row r="4" spans="1:13" ht="30" customHeight="1">
      <c r="A4" s="502" t="s">
        <v>97</v>
      </c>
      <c r="B4" s="502"/>
      <c r="C4" s="502"/>
      <c r="D4" s="502"/>
      <c r="E4" s="502"/>
      <c r="F4" s="502"/>
      <c r="G4" s="502"/>
      <c r="H4" s="5"/>
      <c r="I4" s="5"/>
      <c r="J4" s="5"/>
      <c r="K4" s="5"/>
      <c r="L4" s="5"/>
      <c r="M4" s="56"/>
    </row>
    <row r="5" spans="1:13" ht="15.75">
      <c r="A5" s="503" t="s">
        <v>98</v>
      </c>
      <c r="B5" s="503"/>
      <c r="C5" s="503"/>
      <c r="D5" s="503"/>
      <c r="E5" s="503"/>
      <c r="F5" s="503"/>
      <c r="G5" s="503"/>
      <c r="H5" s="5"/>
      <c r="I5" s="5"/>
      <c r="J5" s="5"/>
      <c r="K5" s="5"/>
      <c r="L5" s="5"/>
      <c r="M5" s="56"/>
    </row>
    <row r="6" spans="1:13" ht="13.5" customHeight="1">
      <c r="A6" s="503"/>
      <c r="B6" s="503"/>
      <c r="C6" s="503"/>
      <c r="D6" s="503"/>
      <c r="E6" s="503"/>
      <c r="F6" s="503"/>
      <c r="G6" s="503"/>
      <c r="H6" s="5"/>
      <c r="I6" s="5"/>
      <c r="J6" s="5"/>
      <c r="K6" s="5"/>
      <c r="L6" s="5"/>
      <c r="M6" s="56"/>
    </row>
    <row r="7" spans="1:13" ht="13.5" customHeight="1">
      <c r="A7" s="504" t="s">
        <v>31</v>
      </c>
      <c r="B7" s="504"/>
      <c r="C7" s="504"/>
      <c r="D7" s="504"/>
      <c r="E7" s="504"/>
      <c r="F7" s="504"/>
      <c r="G7" s="504"/>
      <c r="H7" s="5"/>
      <c r="I7" s="5"/>
      <c r="J7" s="5"/>
      <c r="K7" s="5"/>
      <c r="L7" s="5"/>
      <c r="M7" s="56"/>
    </row>
    <row r="8" spans="1:13" ht="13.5" customHeight="1">
      <c r="A8" s="503"/>
      <c r="B8" s="503"/>
      <c r="C8" s="503"/>
      <c r="D8" s="503"/>
      <c r="E8" s="503"/>
      <c r="F8" s="503"/>
      <c r="G8" s="503"/>
      <c r="H8" s="5"/>
      <c r="I8" s="5"/>
      <c r="J8" s="5"/>
      <c r="K8" s="5"/>
      <c r="L8" s="5"/>
      <c r="M8" s="56"/>
    </row>
    <row r="9" spans="1:13" ht="13.5" customHeight="1">
      <c r="A9" s="459" t="s">
        <v>237</v>
      </c>
      <c r="B9" s="459"/>
      <c r="C9" s="459"/>
      <c r="D9" s="459"/>
      <c r="E9" s="459"/>
      <c r="F9" s="459"/>
      <c r="G9" s="459"/>
      <c r="H9" s="5"/>
      <c r="I9" s="5"/>
      <c r="J9" s="5"/>
      <c r="K9" s="5"/>
      <c r="L9" s="5"/>
      <c r="M9" s="56"/>
    </row>
    <row r="10" spans="1:13" ht="13.5" thickBot="1">
      <c r="A10" s="261"/>
      <c r="B10" s="500" t="s">
        <v>12</v>
      </c>
      <c r="C10" s="500"/>
      <c r="D10" s="500"/>
      <c r="E10" s="501" t="s">
        <v>13</v>
      </c>
      <c r="F10" s="501"/>
      <c r="G10" s="501"/>
      <c r="H10"/>
      <c r="I10" s="5"/>
      <c r="J10" s="5"/>
      <c r="K10" s="5"/>
      <c r="L10" s="5"/>
      <c r="M10" s="109"/>
    </row>
    <row r="11" spans="1:13" ht="39" thickBot="1">
      <c r="A11" s="263"/>
      <c r="B11" s="264" t="s">
        <v>99</v>
      </c>
      <c r="C11" s="265" t="s">
        <v>100</v>
      </c>
      <c r="D11" s="266" t="s">
        <v>101</v>
      </c>
      <c r="E11" s="264" t="s">
        <v>102</v>
      </c>
      <c r="F11" s="264" t="s">
        <v>100</v>
      </c>
      <c r="G11" s="255" t="s">
        <v>35</v>
      </c>
      <c r="H11"/>
      <c r="I11" s="5"/>
      <c r="J11" s="5"/>
      <c r="K11" s="5"/>
      <c r="L11" s="5"/>
      <c r="M11" s="110"/>
    </row>
    <row r="12" spans="1:13" ht="13.35" customHeight="1">
      <c r="A12" s="79" t="s">
        <v>103</v>
      </c>
      <c r="B12" s="353">
        <v>19457154.801999994</v>
      </c>
      <c r="C12" s="441">
        <v>17716798.66452498</v>
      </c>
      <c r="D12" s="438">
        <f>C12/B12</f>
        <v>0.91055443844769512</v>
      </c>
      <c r="E12" s="439">
        <f>'MEEIA 3 Targets'!G6</f>
        <v>53977377.429689527</v>
      </c>
      <c r="F12" s="437">
        <f>C12*D45</f>
        <v>16512056.355337281</v>
      </c>
      <c r="G12" s="440">
        <f>F12/E12</f>
        <v>0.30590697698949426</v>
      </c>
      <c r="H12"/>
      <c r="I12" s="5"/>
      <c r="J12" s="5"/>
      <c r="K12" s="5"/>
      <c r="L12" s="5"/>
      <c r="M12" s="57"/>
    </row>
    <row r="13" spans="1:13" ht="13.35" customHeight="1">
      <c r="A13" s="79" t="s">
        <v>104</v>
      </c>
      <c r="B13" s="353">
        <v>3459.8897000000002</v>
      </c>
      <c r="C13" s="353">
        <v>2974.4068956441142</v>
      </c>
      <c r="D13" s="77">
        <f>C13/B13</f>
        <v>0.85968257763943001</v>
      </c>
      <c r="E13" s="40">
        <f>'MEEIA 3 Targets'!G14</f>
        <v>8522.6147871317407</v>
      </c>
      <c r="F13" s="40">
        <f>C13*D45</f>
        <v>2772.1472267403142</v>
      </c>
      <c r="G13" s="41">
        <f>F13/E13</f>
        <v>0.32526956761274339</v>
      </c>
      <c r="H13"/>
      <c r="I13" s="5"/>
      <c r="J13" s="5"/>
      <c r="K13" s="5"/>
      <c r="L13" s="5"/>
      <c r="M13" s="110"/>
    </row>
    <row r="14" spans="1:13" ht="13.35" customHeight="1">
      <c r="A14" s="70"/>
      <c r="B14"/>
      <c r="C14"/>
      <c r="D14"/>
      <c r="E14"/>
      <c r="F14"/>
      <c r="G14"/>
      <c r="H14"/>
      <c r="I14" s="5"/>
      <c r="J14" s="5"/>
      <c r="K14" s="5"/>
      <c r="L14" s="5"/>
      <c r="M14" s="110"/>
    </row>
    <row r="15" spans="1:13">
      <c r="A15" s="111" t="s">
        <v>105</v>
      </c>
      <c r="B15" s="5"/>
      <c r="C15" s="5"/>
      <c r="D15" s="5"/>
      <c r="E15" s="5"/>
      <c r="F15" s="5"/>
      <c r="G15" s="5"/>
      <c r="H15" s="5"/>
      <c r="I15" s="5"/>
      <c r="J15" s="5"/>
      <c r="K15" s="5"/>
      <c r="L15" s="5"/>
      <c r="M15" s="109"/>
    </row>
    <row r="16" spans="1:13">
      <c r="A16" s="111"/>
      <c r="B16" s="5"/>
      <c r="C16" s="5"/>
      <c r="D16" s="5"/>
      <c r="E16" s="5"/>
      <c r="F16" s="5"/>
      <c r="G16" s="5"/>
      <c r="H16" s="5"/>
      <c r="I16" s="1"/>
      <c r="J16" s="5"/>
      <c r="K16" s="5"/>
      <c r="L16" s="5"/>
      <c r="M16" s="109"/>
    </row>
    <row r="17" spans="1:13">
      <c r="A17" s="459" t="s">
        <v>106</v>
      </c>
      <c r="B17" s="459"/>
      <c r="C17" s="459"/>
      <c r="D17" s="459"/>
      <c r="E17" s="459"/>
      <c r="F17" s="459"/>
      <c r="G17" s="459"/>
      <c r="H17" s="5"/>
      <c r="I17" s="5"/>
      <c r="J17" s="5"/>
      <c r="K17" s="5"/>
      <c r="L17" s="5"/>
      <c r="M17" s="109"/>
    </row>
    <row r="18" spans="1:13" ht="13.5" thickBot="1">
      <c r="A18" s="261"/>
      <c r="B18" s="500" t="s">
        <v>12</v>
      </c>
      <c r="C18" s="500"/>
      <c r="D18" s="500"/>
      <c r="E18" s="501" t="s">
        <v>13</v>
      </c>
      <c r="F18" s="501"/>
      <c r="G18" s="501"/>
      <c r="H18" s="5"/>
      <c r="I18" s="5"/>
      <c r="J18" s="5"/>
      <c r="K18" s="5"/>
      <c r="L18" s="5"/>
      <c r="M18" s="109"/>
    </row>
    <row r="19" spans="1:13" ht="39" thickBot="1">
      <c r="A19" s="263"/>
      <c r="B19" s="264" t="s">
        <v>99</v>
      </c>
      <c r="C19" s="265" t="s">
        <v>100</v>
      </c>
      <c r="D19" s="266" t="s">
        <v>101</v>
      </c>
      <c r="E19" s="264" t="s">
        <v>102</v>
      </c>
      <c r="F19" s="264" t="s">
        <v>100</v>
      </c>
      <c r="G19" s="255" t="s">
        <v>35</v>
      </c>
      <c r="H19" s="5"/>
      <c r="I19" s="5"/>
      <c r="J19" s="5"/>
      <c r="K19" s="5"/>
      <c r="L19" s="5"/>
      <c r="M19" s="109"/>
    </row>
    <row r="20" spans="1:13">
      <c r="A20" s="79" t="s">
        <v>103</v>
      </c>
      <c r="B20" s="40">
        <f>'PY1 - Evergy Metro'!C11+'PY2 - Evergy Metro'!C11+B12</f>
        <v>46837410.253999993</v>
      </c>
      <c r="C20" s="437">
        <f>'PY1 - Evergy Metro'!D11+'PY2 - Evergy Metro'!D11+C12</f>
        <v>45568218.185642779</v>
      </c>
      <c r="D20" s="438">
        <f>C20/B20</f>
        <v>0.97290217239863674</v>
      </c>
      <c r="E20" s="439">
        <f>'MEEIA 3 Targets'!G6</f>
        <v>53977377.429689527</v>
      </c>
      <c r="F20" s="437">
        <f>'PY1 - Evergy Metro'!G11+'PY2 - Evergy Metro'!G11+F12</f>
        <v>41494036.375610366</v>
      </c>
      <c r="G20" s="440">
        <f>F20/E20</f>
        <v>0.768730130130167</v>
      </c>
      <c r="H20" s="5"/>
      <c r="I20" s="5"/>
      <c r="J20" s="5"/>
      <c r="K20" s="5"/>
      <c r="L20" s="5"/>
      <c r="M20" s="109"/>
    </row>
    <row r="21" spans="1:13">
      <c r="A21" s="79" t="s">
        <v>104</v>
      </c>
      <c r="B21" s="40">
        <f>'PY1 - Evergy Metro'!C22+'PY2 - Evergy Metro'!C22+B13</f>
        <v>8842.5393999999978</v>
      </c>
      <c r="C21" s="40">
        <f>'PY1 - Evergy Metro'!D22+'PY2 - Evergy Metro'!D22+C13</f>
        <v>7855.0860381243247</v>
      </c>
      <c r="D21" s="77">
        <f>C21/B21</f>
        <v>0.88832920983358321</v>
      </c>
      <c r="E21" s="40">
        <f>'MEEIA 3 Targets'!G14</f>
        <v>8522.6147871317407</v>
      </c>
      <c r="F21" s="40">
        <f>'PY1 - Evergy Metro'!G22+'PY2 - Evergy Metro'!G22+F13</f>
        <v>7152.0472035213161</v>
      </c>
      <c r="G21" s="41">
        <f>F21/E21</f>
        <v>0.8391846143650844</v>
      </c>
      <c r="H21" s="5"/>
      <c r="I21" s="5"/>
      <c r="J21" s="5"/>
      <c r="K21" s="5"/>
      <c r="L21" s="5"/>
      <c r="M21" s="109"/>
    </row>
    <row r="22" spans="1:13">
      <c r="A22" s="70"/>
      <c r="B22"/>
      <c r="C22"/>
      <c r="D22"/>
      <c r="E22"/>
      <c r="F22"/>
      <c r="G22"/>
      <c r="H22" s="5"/>
      <c r="I22" s="5"/>
      <c r="J22" s="5"/>
      <c r="K22" s="5"/>
      <c r="L22" s="5"/>
      <c r="M22" s="109"/>
    </row>
    <row r="23" spans="1:13">
      <c r="A23" s="111" t="s">
        <v>105</v>
      </c>
      <c r="B23" s="5"/>
      <c r="C23" s="5"/>
      <c r="D23" s="5"/>
      <c r="E23" s="5"/>
      <c r="F23" s="5"/>
      <c r="G23" s="5"/>
      <c r="H23" s="5"/>
      <c r="I23" s="5"/>
      <c r="J23" s="5"/>
      <c r="K23" s="5"/>
      <c r="L23" s="5"/>
      <c r="M23" s="109"/>
    </row>
    <row r="24" spans="1:13">
      <c r="A24" s="111"/>
      <c r="B24" s="5"/>
      <c r="C24" s="5"/>
      <c r="D24" s="5"/>
      <c r="E24" s="5"/>
      <c r="F24" s="5"/>
      <c r="G24" s="5"/>
      <c r="H24" s="5"/>
      <c r="I24" s="5"/>
      <c r="J24" s="5"/>
      <c r="K24" s="5"/>
      <c r="L24" s="5"/>
      <c r="M24" s="109"/>
    </row>
    <row r="25" spans="1:13">
      <c r="A25" s="111"/>
      <c r="B25" s="5"/>
      <c r="C25" s="5"/>
      <c r="D25" s="5"/>
      <c r="E25" s="5"/>
      <c r="F25" s="5"/>
      <c r="G25" s="5"/>
      <c r="H25" s="5"/>
      <c r="I25" s="5"/>
      <c r="J25" s="5"/>
      <c r="K25" s="5"/>
      <c r="L25" s="5"/>
      <c r="M25" s="109"/>
    </row>
    <row r="26" spans="1:13" ht="13.5" customHeight="1">
      <c r="A26" s="459" t="s">
        <v>238</v>
      </c>
      <c r="B26" s="459"/>
      <c r="C26" s="459"/>
      <c r="D26" s="459"/>
      <c r="E26" s="459"/>
      <c r="F26" s="459"/>
      <c r="G26" s="459"/>
      <c r="H26" s="5"/>
      <c r="I26" s="5"/>
      <c r="J26" s="5"/>
      <c r="K26" s="5"/>
      <c r="L26" s="5"/>
      <c r="M26" s="56"/>
    </row>
    <row r="27" spans="1:13" ht="13.5" thickBot="1">
      <c r="A27" s="261"/>
      <c r="B27" s="500" t="s">
        <v>12</v>
      </c>
      <c r="C27" s="500"/>
      <c r="D27" s="500"/>
      <c r="E27" s="501" t="s">
        <v>13</v>
      </c>
      <c r="F27" s="501"/>
      <c r="G27" s="501"/>
      <c r="H27"/>
      <c r="I27" s="5"/>
      <c r="J27" s="5"/>
      <c r="K27" s="5"/>
      <c r="L27" s="5"/>
      <c r="M27" s="109"/>
    </row>
    <row r="28" spans="1:13" ht="39" thickBot="1">
      <c r="A28" s="263"/>
      <c r="B28" s="264" t="s">
        <v>99</v>
      </c>
      <c r="C28" s="265" t="s">
        <v>100</v>
      </c>
      <c r="D28" s="266" t="s">
        <v>101</v>
      </c>
      <c r="E28" s="264" t="s">
        <v>102</v>
      </c>
      <c r="F28" s="264" t="s">
        <v>100</v>
      </c>
      <c r="G28" s="255" t="s">
        <v>35</v>
      </c>
      <c r="H28"/>
      <c r="I28" s="5"/>
      <c r="J28" s="5"/>
      <c r="K28" s="5"/>
      <c r="L28" s="5"/>
      <c r="M28" s="110"/>
    </row>
    <row r="29" spans="1:13" ht="13.35" customHeight="1">
      <c r="A29" s="79" t="s">
        <v>103</v>
      </c>
      <c r="B29" s="353">
        <f>'[3]Summary GMO'!E54</f>
        <v>18832545.090800002</v>
      </c>
      <c r="C29" s="353">
        <f>'[3]Summary GMO'!F54</f>
        <v>16532559.358926304</v>
      </c>
      <c r="D29" s="77">
        <f>C29/B29</f>
        <v>0.87787175228921777</v>
      </c>
      <c r="E29" s="114">
        <f>'MEEIA 3 Targets'!G24</f>
        <v>46646197.198902555</v>
      </c>
      <c r="F29" s="40">
        <f>C29*D45</f>
        <v>15408345.322519314</v>
      </c>
      <c r="G29" s="78">
        <f>F29/E29</f>
        <v>0.33032371871209742</v>
      </c>
      <c r="H29"/>
      <c r="I29" s="5"/>
      <c r="J29" s="5"/>
      <c r="K29" s="5"/>
      <c r="L29" s="5"/>
      <c r="M29" s="57"/>
    </row>
    <row r="30" spans="1:13" ht="13.35" customHeight="1">
      <c r="A30" s="79" t="s">
        <v>104</v>
      </c>
      <c r="B30" s="353">
        <f>'[3]Summary GMO'!G54</f>
        <v>6603.1909999999998</v>
      </c>
      <c r="C30" s="353">
        <f>'[3]Summary GMO'!H54</f>
        <v>3139.919218894378</v>
      </c>
      <c r="D30" s="77">
        <f>C30/B30</f>
        <v>0.47551543168967519</v>
      </c>
      <c r="E30" s="40">
        <f>'MEEIA 3 Targets'!G32</f>
        <v>7513.8896712000005</v>
      </c>
      <c r="F30" s="40">
        <f>C30*D45</f>
        <v>2926.4047120095602</v>
      </c>
      <c r="G30" s="41">
        <f>F30/E30</f>
        <v>0.38946602093802113</v>
      </c>
      <c r="H30"/>
      <c r="I30" s="5"/>
      <c r="J30" s="5"/>
      <c r="K30" s="5"/>
      <c r="L30" s="5"/>
      <c r="M30" s="110"/>
    </row>
    <row r="31" spans="1:13" ht="13.35" customHeight="1">
      <c r="A31" s="70"/>
      <c r="B31"/>
      <c r="C31"/>
      <c r="D31"/>
      <c r="E31"/>
      <c r="F31"/>
      <c r="G31"/>
      <c r="H31"/>
      <c r="I31" s="5"/>
      <c r="J31" s="5"/>
      <c r="K31" s="5"/>
      <c r="L31" s="5"/>
      <c r="M31" s="110"/>
    </row>
    <row r="32" spans="1:13">
      <c r="A32" s="111" t="s">
        <v>105</v>
      </c>
      <c r="B32" s="5"/>
      <c r="C32" s="5"/>
      <c r="D32" s="5"/>
      <c r="E32" s="5"/>
      <c r="F32" s="5"/>
      <c r="G32" s="5"/>
      <c r="H32" s="5"/>
      <c r="I32" s="5"/>
      <c r="J32" s="5"/>
      <c r="K32" s="5"/>
      <c r="L32" s="5"/>
      <c r="M32" s="109"/>
    </row>
    <row r="33" spans="1:13">
      <c r="A33" s="111"/>
      <c r="B33" s="5"/>
      <c r="C33" s="5"/>
      <c r="D33" s="5"/>
      <c r="E33" s="5"/>
      <c r="F33" s="5"/>
      <c r="G33" s="5"/>
      <c r="H33" s="5"/>
      <c r="I33" s="5"/>
      <c r="J33" s="5"/>
      <c r="K33" s="5"/>
      <c r="L33" s="5"/>
      <c r="M33" s="109"/>
    </row>
    <row r="34" spans="1:13">
      <c r="A34" s="459" t="s">
        <v>107</v>
      </c>
      <c r="B34" s="459"/>
      <c r="C34" s="459"/>
      <c r="D34" s="459"/>
      <c r="E34" s="459"/>
      <c r="F34" s="459"/>
      <c r="G34" s="459"/>
      <c r="H34" s="5"/>
      <c r="I34" s="5"/>
      <c r="J34" s="5"/>
      <c r="K34" s="5"/>
      <c r="L34" s="5"/>
      <c r="M34" s="109"/>
    </row>
    <row r="35" spans="1:13" ht="13.5" thickBot="1">
      <c r="A35" s="261"/>
      <c r="B35" s="500" t="s">
        <v>12</v>
      </c>
      <c r="C35" s="500"/>
      <c r="D35" s="500"/>
      <c r="E35" s="501" t="s">
        <v>13</v>
      </c>
      <c r="F35" s="501"/>
      <c r="G35" s="501"/>
      <c r="H35" s="5"/>
      <c r="I35" s="5"/>
      <c r="J35" s="5"/>
      <c r="K35" s="5"/>
      <c r="L35" s="5"/>
      <c r="M35" s="109"/>
    </row>
    <row r="36" spans="1:13" ht="39" thickBot="1">
      <c r="A36" s="263"/>
      <c r="B36" s="264" t="s">
        <v>99</v>
      </c>
      <c r="C36" s="265" t="s">
        <v>100</v>
      </c>
      <c r="D36" s="266" t="s">
        <v>101</v>
      </c>
      <c r="E36" s="264" t="s">
        <v>102</v>
      </c>
      <c r="F36" s="264" t="s">
        <v>100</v>
      </c>
      <c r="G36" s="255" t="s">
        <v>35</v>
      </c>
      <c r="H36" s="5"/>
      <c r="I36" s="5"/>
      <c r="J36" s="5"/>
      <c r="K36" s="5"/>
      <c r="L36" s="5"/>
      <c r="M36" s="109"/>
    </row>
    <row r="37" spans="1:13">
      <c r="A37" s="79" t="s">
        <v>103</v>
      </c>
      <c r="B37" s="40">
        <f>'PY1 - Evergy MO West'!C11+'PY2 - Evergy MO West'!C11+B29</f>
        <v>45166494.082800001</v>
      </c>
      <c r="C37" s="40">
        <f>'PY1 - Evergy MO West'!D11+'PY2 - Evergy MO West'!D11+C29</f>
        <v>44509946.811806411</v>
      </c>
      <c r="D37" s="77">
        <f>C37/B37</f>
        <v>0.98546384251587038</v>
      </c>
      <c r="E37" s="114">
        <f>'MEEIA 3 Targets'!G24</f>
        <v>46646197.198902555</v>
      </c>
      <c r="F37" s="40">
        <f>'PY1 - Evergy MO West'!G11+'PY2 - Evergy MO West'!G11+F29</f>
        <v>40164325.949284211</v>
      </c>
      <c r="G37" s="78">
        <f>F37/E37</f>
        <v>0.8610418075029953</v>
      </c>
      <c r="H37" s="5"/>
      <c r="I37" s="5"/>
      <c r="J37" s="5"/>
      <c r="K37" s="5"/>
      <c r="L37" s="5"/>
      <c r="M37" s="109"/>
    </row>
    <row r="38" spans="1:13">
      <c r="A38" s="79" t="s">
        <v>104</v>
      </c>
      <c r="B38" s="40">
        <f>'PY1 - Evergy MO West'!C22+'PY2 - Evergy MO West'!C22+B30</f>
        <v>11477.511699999999</v>
      </c>
      <c r="C38" s="40">
        <f>'PY1 - Evergy MO West'!D22+'PY2 - Evergy MO West'!D22+C30</f>
        <v>7719.6375979372024</v>
      </c>
      <c r="D38" s="77">
        <f>C38/B38</f>
        <v>0.67258808352486388</v>
      </c>
      <c r="E38" s="40">
        <f>'MEEIA 3 Targets'!G32</f>
        <v>7513.8896712000005</v>
      </c>
      <c r="F38" s="40">
        <f>'PY1 - Evergy MO West'!G22+'PY2 - Evergy MO West'!G22+F30</f>
        <v>7006.9043558906724</v>
      </c>
      <c r="G38" s="41">
        <f>F38/E38</f>
        <v>0.93252691515387121</v>
      </c>
      <c r="H38" s="5"/>
      <c r="I38" s="5"/>
      <c r="J38" s="5"/>
      <c r="K38" s="5"/>
      <c r="L38" s="5"/>
      <c r="M38" s="109"/>
    </row>
    <row r="39" spans="1:13">
      <c r="A39" s="70"/>
      <c r="B39"/>
      <c r="C39"/>
      <c r="D39"/>
      <c r="E39"/>
      <c r="F39"/>
      <c r="G39"/>
      <c r="H39" s="5"/>
      <c r="I39" s="5"/>
      <c r="J39" s="5"/>
      <c r="K39" s="5"/>
      <c r="L39" s="5"/>
      <c r="M39" s="109"/>
    </row>
    <row r="40" spans="1:13">
      <c r="A40" s="111" t="s">
        <v>105</v>
      </c>
      <c r="B40" s="5"/>
      <c r="C40" s="5"/>
      <c r="D40" s="5"/>
      <c r="E40" s="5"/>
      <c r="F40" s="5"/>
      <c r="G40" s="5"/>
      <c r="H40" s="5"/>
      <c r="I40" s="5"/>
      <c r="J40" s="5"/>
      <c r="K40" s="5"/>
      <c r="L40" s="5"/>
      <c r="M40" s="109"/>
    </row>
    <row r="41" spans="1:13">
      <c r="A41" s="111"/>
      <c r="B41" s="5"/>
      <c r="C41" s="5"/>
      <c r="D41" s="5"/>
      <c r="E41" s="5"/>
      <c r="F41" s="5"/>
      <c r="G41" s="5"/>
      <c r="H41" s="5"/>
      <c r="I41" s="5"/>
      <c r="J41" s="5"/>
      <c r="K41" s="5"/>
      <c r="L41" s="5"/>
      <c r="M41" s="109"/>
    </row>
    <row r="42" spans="1:13">
      <c r="A42" s="111"/>
      <c r="B42" s="5"/>
      <c r="C42" s="5"/>
      <c r="D42" s="5"/>
      <c r="E42" s="5"/>
      <c r="F42" s="5"/>
      <c r="G42" s="5"/>
      <c r="H42" s="5"/>
      <c r="I42" s="5"/>
      <c r="J42" s="5"/>
      <c r="K42" s="5"/>
      <c r="L42" s="5"/>
      <c r="M42" s="109"/>
    </row>
    <row r="43" spans="1:13" ht="13.5" customHeight="1">
      <c r="A43" s="489" t="s">
        <v>108</v>
      </c>
      <c r="B43" s="489"/>
      <c r="C43" s="489"/>
      <c r="D43" s="489"/>
      <c r="E43" s="5"/>
      <c r="F43" s="5"/>
      <c r="G43" s="5"/>
      <c r="H43" s="5"/>
      <c r="I43" s="5"/>
      <c r="J43" s="5"/>
      <c r="K43" s="5"/>
      <c r="L43" s="5"/>
    </row>
    <row r="44" spans="1:13" ht="26.25" thickBot="1">
      <c r="A44" s="269" t="s">
        <v>52</v>
      </c>
      <c r="B44" s="253" t="s">
        <v>53</v>
      </c>
      <c r="C44" s="253" t="s">
        <v>54</v>
      </c>
      <c r="D44" s="253" t="s">
        <v>55</v>
      </c>
      <c r="E44"/>
      <c r="F44" s="5"/>
      <c r="G44" s="5"/>
      <c r="H44" s="5"/>
      <c r="I44" s="5"/>
      <c r="J44" s="5"/>
      <c r="K44" s="5"/>
      <c r="L44" s="5"/>
    </row>
    <row r="45" spans="1:13" ht="13.5" thickTop="1">
      <c r="A45" s="115">
        <v>0.159</v>
      </c>
      <c r="B45" s="340">
        <v>7.5999999999999998E-2</v>
      </c>
      <c r="C45" s="340">
        <v>1.4999999999999999E-2</v>
      </c>
      <c r="D45" s="385">
        <f>1-A45+B45+C45</f>
        <v>0.93199999999999994</v>
      </c>
      <c r="E45"/>
      <c r="F45" s="5"/>
      <c r="G45" s="5"/>
      <c r="H45" s="5"/>
      <c r="I45" s="5"/>
      <c r="J45" s="5"/>
      <c r="K45" s="5"/>
      <c r="L45" s="5"/>
      <c r="M45" s="59"/>
    </row>
    <row r="46" spans="1:13">
      <c r="A46" s="91"/>
      <c r="B46" s="119"/>
      <c r="C46" s="119"/>
      <c r="D46" s="132"/>
      <c r="E46"/>
      <c r="F46" s="5"/>
      <c r="G46" s="5"/>
      <c r="H46" s="5"/>
      <c r="I46" s="5"/>
      <c r="J46" s="5"/>
      <c r="K46" s="5"/>
      <c r="L46" s="5"/>
      <c r="M46" s="59"/>
    </row>
    <row r="47" spans="1:13">
      <c r="A47" s="111" t="s">
        <v>109</v>
      </c>
      <c r="B47" s="119"/>
      <c r="C47" s="119"/>
      <c r="D47" s="132"/>
      <c r="E47"/>
      <c r="F47" s="5"/>
      <c r="G47" s="5"/>
      <c r="H47" s="5"/>
      <c r="I47" s="5"/>
      <c r="J47" s="5"/>
      <c r="K47" s="5"/>
      <c r="L47" s="5"/>
      <c r="M47" s="59"/>
    </row>
    <row r="48" spans="1:13">
      <c r="A48" s="91"/>
      <c r="B48" s="119"/>
      <c r="C48" s="119"/>
      <c r="D48" s="82"/>
      <c r="E48"/>
      <c r="F48" s="5"/>
      <c r="G48" s="5"/>
      <c r="H48" s="5"/>
      <c r="I48" s="5"/>
      <c r="J48" s="5"/>
      <c r="K48" s="5"/>
      <c r="L48" s="5"/>
      <c r="M48" s="59"/>
    </row>
    <row r="49" spans="1:13" ht="13.35" customHeight="1">
      <c r="A49" s="195"/>
      <c r="B49" s="5"/>
      <c r="C49" s="5"/>
      <c r="D49" s="5"/>
      <c r="E49" s="5"/>
      <c r="F49" s="121"/>
      <c r="G49" s="5"/>
      <c r="H49" s="5"/>
      <c r="I49" s="5"/>
      <c r="J49" s="5"/>
      <c r="K49" s="5"/>
      <c r="L49" s="5"/>
      <c r="M49" s="109"/>
    </row>
    <row r="50" spans="1:13" ht="13.5" customHeight="1">
      <c r="A50" s="489" t="s">
        <v>110</v>
      </c>
      <c r="B50" s="489"/>
      <c r="C50" s="489"/>
      <c r="D50" s="5"/>
      <c r="E50" s="5"/>
      <c r="F50" s="5"/>
      <c r="G50" s="5"/>
      <c r="H50" s="5"/>
      <c r="I50" s="5"/>
      <c r="J50" s="5"/>
      <c r="K50" s="5"/>
      <c r="L50" s="5"/>
      <c r="M50" s="109"/>
    </row>
    <row r="51" spans="1:13" ht="39" thickBot="1">
      <c r="A51" s="264" t="s">
        <v>111</v>
      </c>
      <c r="B51" s="270" t="s">
        <v>112</v>
      </c>
      <c r="C51" s="270" t="s">
        <v>113</v>
      </c>
      <c r="D51" s="270" t="s">
        <v>114</v>
      </c>
      <c r="E51" s="372" t="s">
        <v>262</v>
      </c>
      <c r="F51" s="272" t="s">
        <v>115</v>
      </c>
      <c r="G51" s="270" t="s">
        <v>116</v>
      </c>
      <c r="H51" s="270" t="s">
        <v>117</v>
      </c>
      <c r="I51" s="372" t="s">
        <v>155</v>
      </c>
      <c r="J51" s="272" t="s">
        <v>118</v>
      </c>
      <c r="K51" s="5"/>
      <c r="L51" s="5"/>
      <c r="M51" s="109"/>
    </row>
    <row r="52" spans="1:13">
      <c r="A52" s="358" t="s">
        <v>121</v>
      </c>
      <c r="B52" s="3">
        <v>862</v>
      </c>
      <c r="C52" s="39">
        <v>17463723.77010002</v>
      </c>
      <c r="D52" s="39">
        <v>16091406.434848752</v>
      </c>
      <c r="E52" s="41">
        <f t="shared" ref="E52:E57" si="0">D52/C52</f>
        <v>0.92141897379292959</v>
      </c>
      <c r="F52" s="41">
        <f>D52/$D$57</f>
        <v>0.90825700170478163</v>
      </c>
      <c r="G52" s="373">
        <v>2987.5806000000016</v>
      </c>
      <c r="H52" s="373">
        <v>2767.944382551188</v>
      </c>
      <c r="I52" s="41">
        <f t="shared" ref="I52:I57" si="1">H52/G52</f>
        <v>0.92648358425917832</v>
      </c>
      <c r="J52" s="41">
        <f>H52/$H$57</f>
        <v>0.93058699756402508</v>
      </c>
      <c r="K52" s="5"/>
      <c r="L52" s="5"/>
      <c r="M52" s="109"/>
    </row>
    <row r="53" spans="1:13">
      <c r="A53" s="358" t="s">
        <v>122</v>
      </c>
      <c r="B53" s="3">
        <v>6</v>
      </c>
      <c r="C53" s="39">
        <v>16238.978200000001</v>
      </c>
      <c r="D53" s="39">
        <v>14205.637756445081</v>
      </c>
      <c r="E53" s="41">
        <f t="shared" si="0"/>
        <v>0.87478642938538342</v>
      </c>
      <c r="F53" s="41">
        <f>D53/$D$57</f>
        <v>8.0181741777590775E-4</v>
      </c>
      <c r="G53" s="373">
        <v>10.5535</v>
      </c>
      <c r="H53" s="373">
        <v>8.2881999805042206</v>
      </c>
      <c r="I53" s="41">
        <f t="shared" si="1"/>
        <v>0.7853508296303805</v>
      </c>
      <c r="J53" s="41">
        <f>H53/$H$57</f>
        <v>2.7865050987616797E-3</v>
      </c>
      <c r="K53" s="5"/>
      <c r="L53" s="5"/>
      <c r="M53" s="109"/>
    </row>
    <row r="54" spans="1:13">
      <c r="A54" s="358" t="s">
        <v>119</v>
      </c>
      <c r="B54" s="3">
        <v>73</v>
      </c>
      <c r="C54" s="39">
        <v>551979.26829999965</v>
      </c>
      <c r="D54" s="39">
        <v>598138.94291633251</v>
      </c>
      <c r="E54" s="41">
        <f t="shared" si="0"/>
        <v>1.0836257397102913</v>
      </c>
      <c r="F54" s="41">
        <f>D54/$D$57</f>
        <v>3.3761118712378232E-2</v>
      </c>
      <c r="G54" s="373">
        <v>195.82340000000013</v>
      </c>
      <c r="H54" s="373">
        <v>71.274586150437457</v>
      </c>
      <c r="I54" s="41">
        <f t="shared" si="1"/>
        <v>0.36397379552411718</v>
      </c>
      <c r="J54" s="41">
        <f>H54/$H$57</f>
        <v>2.3962621339674785E-2</v>
      </c>
      <c r="K54" s="5"/>
      <c r="L54" s="5"/>
      <c r="M54" s="109"/>
    </row>
    <row r="55" spans="1:13">
      <c r="A55" s="358" t="s">
        <v>120</v>
      </c>
      <c r="B55" s="3">
        <v>41</v>
      </c>
      <c r="C55" s="39">
        <v>1148156.7854000002</v>
      </c>
      <c r="D55" s="39">
        <v>665604.4490034664</v>
      </c>
      <c r="E55" s="41">
        <f t="shared" si="0"/>
        <v>0.57971564290462307</v>
      </c>
      <c r="F55" s="41">
        <f>D55/$D$57</f>
        <v>3.7569115143597072E-2</v>
      </c>
      <c r="G55" s="373">
        <v>234.29219999999998</v>
      </c>
      <c r="H55" s="373">
        <v>87.227726961984075</v>
      </c>
      <c r="I55" s="41">
        <f t="shared" si="1"/>
        <v>0.37230316229897575</v>
      </c>
      <c r="J55" s="41">
        <f>H55/$H$57</f>
        <v>2.9326090888817265E-2</v>
      </c>
      <c r="K55" s="5"/>
      <c r="L55" s="5"/>
      <c r="M55" s="109"/>
    </row>
    <row r="56" spans="1:13">
      <c r="A56" s="358" t="s">
        <v>123</v>
      </c>
      <c r="B56" s="3">
        <v>1</v>
      </c>
      <c r="C56" s="39">
        <v>277056</v>
      </c>
      <c r="D56" s="39">
        <v>347443.19999999995</v>
      </c>
      <c r="E56" s="41">
        <f t="shared" si="0"/>
        <v>1.2540540540540539</v>
      </c>
      <c r="F56" s="41">
        <f>D56/$D$57</f>
        <v>1.9610947021467168E-2</v>
      </c>
      <c r="G56" s="373">
        <v>31.64</v>
      </c>
      <c r="H56" s="373">
        <v>39.67199999999999</v>
      </c>
      <c r="I56" s="41">
        <f t="shared" si="1"/>
        <v>1.2538558786346394</v>
      </c>
      <c r="J56" s="41">
        <f>H56/$H$57</f>
        <v>1.3337785108721295E-2</v>
      </c>
      <c r="K56" s="5"/>
      <c r="L56" s="5"/>
      <c r="M56" s="109"/>
    </row>
    <row r="57" spans="1:13" ht="13.5" thickBot="1">
      <c r="A57" s="317" t="s">
        <v>125</v>
      </c>
      <c r="B57" s="221">
        <f>SUM(B52:B56)</f>
        <v>983</v>
      </c>
      <c r="C57" s="221">
        <f>SUM(C52:C56)</f>
        <v>19457154.80200002</v>
      </c>
      <c r="D57" s="221">
        <f>SUM(D52:D56)</f>
        <v>17716798.664524995</v>
      </c>
      <c r="E57" s="277">
        <f t="shared" si="0"/>
        <v>0.91055443844769468</v>
      </c>
      <c r="F57" s="277">
        <f>SUM(F52:F56)</f>
        <v>1</v>
      </c>
      <c r="G57" s="221">
        <f>SUM(G52:G56)</f>
        <v>3459.8897000000015</v>
      </c>
      <c r="H57" s="221">
        <f>SUM(H52:H56)</f>
        <v>2974.4068956441133</v>
      </c>
      <c r="I57" s="277">
        <f t="shared" si="1"/>
        <v>0.85968257763942935</v>
      </c>
      <c r="J57" s="277">
        <f>SUM(J52:J56)</f>
        <v>1</v>
      </c>
      <c r="K57" s="5"/>
      <c r="L57" s="5"/>
      <c r="M57" s="109"/>
    </row>
    <row r="58" spans="1:13" ht="13.5" thickTop="1">
      <c r="A58" s="105"/>
      <c r="B58"/>
      <c r="C58"/>
      <c r="D58" s="5"/>
      <c r="E58" s="5"/>
      <c r="F58" s="5"/>
      <c r="G58" s="5"/>
      <c r="H58" s="5"/>
      <c r="I58" s="5"/>
      <c r="J58" s="5"/>
      <c r="K58" s="5"/>
      <c r="L58" s="5"/>
      <c r="M58" s="109"/>
    </row>
    <row r="59" spans="1:13">
      <c r="A59" s="111" t="s">
        <v>105</v>
      </c>
      <c r="B59" s="5"/>
      <c r="C59" s="102"/>
      <c r="D59" s="5"/>
      <c r="E59" s="5"/>
      <c r="F59" s="102"/>
      <c r="G59" s="5"/>
      <c r="H59" s="5"/>
      <c r="I59" s="5"/>
      <c r="J59" s="5"/>
      <c r="K59" s="5"/>
      <c r="L59" s="5"/>
      <c r="M59" s="109"/>
    </row>
    <row r="60" spans="1:13">
      <c r="A60" s="111"/>
      <c r="B60" s="5"/>
      <c r="C60" s="395"/>
      <c r="D60" s="395"/>
      <c r="E60" s="5"/>
      <c r="F60" s="5"/>
      <c r="G60" s="5"/>
      <c r="H60" s="5"/>
      <c r="I60" s="5"/>
      <c r="J60" s="5"/>
      <c r="K60" s="5"/>
      <c r="L60" s="5"/>
      <c r="M60" s="109"/>
    </row>
    <row r="61" spans="1:13">
      <c r="A61" s="111"/>
      <c r="B61" s="5"/>
      <c r="C61" s="5"/>
      <c r="D61" s="5"/>
      <c r="E61" s="5"/>
      <c r="F61" s="5"/>
      <c r="G61" s="5"/>
      <c r="H61" s="5"/>
      <c r="I61" s="5"/>
      <c r="J61" s="5"/>
      <c r="K61" s="5"/>
      <c r="L61" s="5"/>
      <c r="M61" s="109"/>
    </row>
    <row r="62" spans="1:13" ht="13.5" customHeight="1">
      <c r="A62" s="489" t="s">
        <v>126</v>
      </c>
      <c r="B62" s="489"/>
      <c r="C62" s="489"/>
      <c r="D62" s="5"/>
      <c r="E62" s="5"/>
      <c r="F62" s="5"/>
      <c r="G62" s="5"/>
      <c r="H62" s="5"/>
      <c r="I62" s="5"/>
      <c r="J62" s="5"/>
      <c r="K62" s="5"/>
      <c r="L62" s="5"/>
      <c r="M62" s="109"/>
    </row>
    <row r="63" spans="1:13" ht="39" thickBot="1">
      <c r="A63" s="264" t="s">
        <v>111</v>
      </c>
      <c r="B63" s="270" t="s">
        <v>112</v>
      </c>
      <c r="C63" s="270" t="s">
        <v>113</v>
      </c>
      <c r="D63" s="270" t="s">
        <v>114</v>
      </c>
      <c r="E63" s="372" t="s">
        <v>262</v>
      </c>
      <c r="F63" s="272" t="s">
        <v>115</v>
      </c>
      <c r="G63" s="270" t="s">
        <v>116</v>
      </c>
      <c r="H63" s="270" t="s">
        <v>117</v>
      </c>
      <c r="I63" s="372" t="s">
        <v>155</v>
      </c>
      <c r="J63" s="272" t="s">
        <v>118</v>
      </c>
      <c r="K63" s="5"/>
      <c r="L63" s="5"/>
      <c r="M63" s="109"/>
    </row>
    <row r="64" spans="1:13">
      <c r="A64" s="391" t="s">
        <v>121</v>
      </c>
      <c r="B64" s="2">
        <v>1059</v>
      </c>
      <c r="C64" s="40">
        <v>12401004.700500013</v>
      </c>
      <c r="D64" s="40">
        <v>13234922.480294155</v>
      </c>
      <c r="E64" s="41">
        <f t="shared" ref="E64:E70" si="2">D64/C64</f>
        <v>1.0672459852999263</v>
      </c>
      <c r="F64" s="41">
        <f t="shared" ref="F64:F69" si="3">D64/$D$70</f>
        <v>0.80053681907080587</v>
      </c>
      <c r="G64" s="373">
        <v>2217.1150000000016</v>
      </c>
      <c r="H64" s="373">
        <v>2419.6265029811902</v>
      </c>
      <c r="I64" s="41">
        <f t="shared" ref="I64:I70" si="4">H64/G64</f>
        <v>1.0913400987234259</v>
      </c>
      <c r="J64" s="41">
        <f t="shared" ref="J64:J69" si="5">H64/H$70</f>
        <v>0.77060151370173902</v>
      </c>
      <c r="K64" s="5"/>
      <c r="L64" s="5"/>
      <c r="M64" s="109"/>
    </row>
    <row r="65" spans="1:13">
      <c r="A65" s="391" t="s">
        <v>122</v>
      </c>
      <c r="B65" s="2">
        <v>7</v>
      </c>
      <c r="C65" s="40">
        <v>19142.072600000003</v>
      </c>
      <c r="D65" s="40">
        <v>18726.012831941873</v>
      </c>
      <c r="E65" s="41">
        <f t="shared" si="2"/>
        <v>0.97826464371166733</v>
      </c>
      <c r="F65" s="41">
        <f t="shared" si="3"/>
        <v>1.1326747677352967E-3</v>
      </c>
      <c r="G65" s="373">
        <v>7.3643000000000001</v>
      </c>
      <c r="H65" s="373">
        <v>7.4952382307805365</v>
      </c>
      <c r="I65" s="41">
        <f t="shared" si="4"/>
        <v>1.0177801326372549</v>
      </c>
      <c r="J65" s="41">
        <f t="shared" si="5"/>
        <v>2.3870799559677024E-3</v>
      </c>
      <c r="K65" s="5"/>
      <c r="L65" s="5"/>
      <c r="M65" s="109"/>
    </row>
    <row r="66" spans="1:13">
      <c r="A66" s="393" t="s">
        <v>119</v>
      </c>
      <c r="B66" s="2">
        <v>170</v>
      </c>
      <c r="C66" s="40">
        <v>4643837.419900001</v>
      </c>
      <c r="D66" s="40">
        <v>1416051.4745719309</v>
      </c>
      <c r="E66" s="41">
        <f t="shared" si="2"/>
        <v>0.30493132005521928</v>
      </c>
      <c r="F66" s="41">
        <f t="shared" si="3"/>
        <v>8.5652284309348112E-2</v>
      </c>
      <c r="G66" s="373">
        <v>3973.2126000000007</v>
      </c>
      <c r="H66" s="373">
        <v>305.34823556271965</v>
      </c>
      <c r="I66" s="41">
        <f t="shared" si="4"/>
        <v>7.6851723354224633E-2</v>
      </c>
      <c r="J66" s="41">
        <f t="shared" si="5"/>
        <v>9.7247162833137529E-2</v>
      </c>
      <c r="K66" s="5"/>
      <c r="L66" s="5"/>
      <c r="M66" s="109"/>
    </row>
    <row r="67" spans="1:13">
      <c r="A67" s="393" t="s">
        <v>120</v>
      </c>
      <c r="B67" s="2">
        <v>60</v>
      </c>
      <c r="C67" s="40">
        <v>342845.41780000029</v>
      </c>
      <c r="D67" s="40">
        <v>250374.83122829077</v>
      </c>
      <c r="E67" s="41">
        <f t="shared" si="2"/>
        <v>0.73028489875967229</v>
      </c>
      <c r="F67" s="41">
        <f t="shared" si="3"/>
        <v>1.5144347937459999E-2</v>
      </c>
      <c r="G67" s="373">
        <v>61.844600000000057</v>
      </c>
      <c r="H67" s="373">
        <v>35.634464608272872</v>
      </c>
      <c r="I67" s="41">
        <f t="shared" si="4"/>
        <v>0.57619363062050433</v>
      </c>
      <c r="J67" s="41">
        <f t="shared" si="5"/>
        <v>1.1348847573480057E-2</v>
      </c>
      <c r="K67" s="5"/>
      <c r="L67" s="5"/>
      <c r="M67" s="109"/>
    </row>
    <row r="68" spans="1:13">
      <c r="A68" s="392" t="s">
        <v>123</v>
      </c>
      <c r="B68" s="2">
        <v>15</v>
      </c>
      <c r="C68" s="40">
        <v>1403648.96</v>
      </c>
      <c r="D68" s="40">
        <v>1584676.0399999998</v>
      </c>
      <c r="E68" s="41">
        <f t="shared" si="2"/>
        <v>1.1289689125691369</v>
      </c>
      <c r="F68" s="41">
        <f t="shared" si="3"/>
        <v>9.5851828237616218E-2</v>
      </c>
      <c r="G68" s="373">
        <v>340.65199999999999</v>
      </c>
      <c r="H68" s="373">
        <v>368.15722500000004</v>
      </c>
      <c r="I68" s="41">
        <f t="shared" si="4"/>
        <v>1.0807428842337636</v>
      </c>
      <c r="J68" s="41">
        <f t="shared" si="5"/>
        <v>0.11725054032747846</v>
      </c>
      <c r="K68" s="5"/>
      <c r="L68" s="5"/>
      <c r="M68" s="109"/>
    </row>
    <row r="69" spans="1:13">
      <c r="A69" s="394" t="s">
        <v>124</v>
      </c>
      <c r="B69" s="2">
        <v>4</v>
      </c>
      <c r="C69" s="2">
        <v>22066.52</v>
      </c>
      <c r="D69" s="2">
        <v>27808.520000000004</v>
      </c>
      <c r="E69" s="41">
        <f t="shared" si="2"/>
        <v>1.2602132098763197</v>
      </c>
      <c r="F69" s="41">
        <f t="shared" si="3"/>
        <v>1.6820456770346044E-3</v>
      </c>
      <c r="G69" s="373">
        <v>3.0024999999999999</v>
      </c>
      <c r="H69" s="373">
        <v>3.657552511415525</v>
      </c>
      <c r="I69" s="41">
        <f t="shared" si="4"/>
        <v>1.2181690296138301</v>
      </c>
      <c r="J69" s="41">
        <f t="shared" si="5"/>
        <v>1.1648556081972751E-3</v>
      </c>
      <c r="K69" s="5"/>
      <c r="L69" s="5"/>
      <c r="M69" s="109"/>
    </row>
    <row r="70" spans="1:13" ht="13.5" thickBot="1">
      <c r="A70" s="317" t="s">
        <v>125</v>
      </c>
      <c r="B70" s="221">
        <f>SUM(B64:B69)</f>
        <v>1315</v>
      </c>
      <c r="C70" s="221">
        <f>SUM(C64:C69)</f>
        <v>18832545.090800017</v>
      </c>
      <c r="D70" s="221">
        <f>SUM(D64:D69)</f>
        <v>16532559.358926317</v>
      </c>
      <c r="E70" s="277">
        <f t="shared" si="2"/>
        <v>0.87787175228921777</v>
      </c>
      <c r="F70" s="277">
        <f>SUM(F64:F69)</f>
        <v>1</v>
      </c>
      <c r="G70" s="221">
        <f>SUM(G64:G69)</f>
        <v>6603.1910000000025</v>
      </c>
      <c r="H70" s="221">
        <f>SUM(H64:H69)</f>
        <v>3139.9192188943789</v>
      </c>
      <c r="I70" s="277">
        <f t="shared" si="4"/>
        <v>0.47551543168967514</v>
      </c>
      <c r="J70" s="277">
        <f>SUM(J64:J69)</f>
        <v>1</v>
      </c>
      <c r="K70" s="5"/>
      <c r="L70" s="5"/>
      <c r="M70" s="109"/>
    </row>
    <row r="71" spans="1:13" ht="13.5" thickTop="1">
      <c r="A71" s="105"/>
      <c r="B71"/>
      <c r="C71"/>
      <c r="D71" s="5"/>
      <c r="E71" s="5"/>
      <c r="F71" s="5"/>
      <c r="G71" s="5"/>
      <c r="H71" s="5"/>
      <c r="I71" s="5"/>
      <c r="J71" s="5"/>
      <c r="K71" s="5"/>
      <c r="L71" s="5"/>
      <c r="M71" s="109"/>
    </row>
    <row r="72" spans="1:13">
      <c r="A72" s="111" t="s">
        <v>105</v>
      </c>
      <c r="B72" s="5"/>
      <c r="C72" s="5"/>
      <c r="D72" s="5"/>
      <c r="E72" s="5"/>
      <c r="F72" s="5"/>
      <c r="G72" s="5"/>
      <c r="H72" s="5"/>
      <c r="I72" s="5"/>
      <c r="J72" s="5"/>
      <c r="K72" s="5"/>
      <c r="L72" s="5"/>
      <c r="M72" s="109"/>
    </row>
    <row r="73" spans="1:13">
      <c r="A73" s="111"/>
      <c r="B73" s="5"/>
      <c r="C73" s="5"/>
      <c r="D73" s="5"/>
      <c r="E73" s="5"/>
      <c r="F73" s="5"/>
      <c r="G73" s="5"/>
      <c r="H73" s="5"/>
      <c r="I73" s="5"/>
      <c r="J73" s="5"/>
      <c r="K73" s="5"/>
      <c r="L73" s="5"/>
      <c r="M73" s="109"/>
    </row>
    <row r="74" spans="1:13">
      <c r="A74" s="507"/>
      <c r="B74" s="507"/>
      <c r="C74" s="507"/>
      <c r="D74" s="507"/>
      <c r="E74" s="507"/>
      <c r="F74" s="507"/>
      <c r="G74" s="507"/>
      <c r="H74" s="507"/>
      <c r="I74" s="507"/>
      <c r="J74" s="198"/>
      <c r="K74" s="198"/>
      <c r="L74" s="198"/>
      <c r="M74" s="83"/>
    </row>
    <row r="75" spans="1:13" ht="12.75" customHeight="1">
      <c r="A75" s="491"/>
      <c r="B75" s="491"/>
      <c r="C75" s="491"/>
      <c r="D75" s="491"/>
      <c r="E75"/>
      <c r="F75"/>
      <c r="G75"/>
      <c r="H75"/>
      <c r="I75"/>
      <c r="J75"/>
      <c r="K75"/>
      <c r="L75"/>
      <c r="M75" s="56"/>
    </row>
    <row r="76" spans="1:13" ht="15.75">
      <c r="A76" s="503" t="s">
        <v>127</v>
      </c>
      <c r="B76" s="503"/>
      <c r="C76" s="503"/>
      <c r="D76" s="503"/>
      <c r="E76" s="503"/>
      <c r="F76" s="5"/>
      <c r="G76" s="5"/>
      <c r="H76" s="5"/>
      <c r="I76" s="5"/>
      <c r="J76" s="5"/>
      <c r="K76" s="5"/>
      <c r="L76" s="5"/>
      <c r="M76" s="109"/>
    </row>
    <row r="78" spans="1:13">
      <c r="A78" s="489" t="s">
        <v>128</v>
      </c>
      <c r="B78" s="489"/>
      <c r="C78" s="489"/>
      <c r="D78" s="489"/>
      <c r="E78" s="489"/>
      <c r="M78" s="109"/>
    </row>
    <row r="79" spans="1:13" ht="13.5" customHeight="1" thickBot="1">
      <c r="A79" s="508" t="s">
        <v>129</v>
      </c>
      <c r="B79" s="510" t="s">
        <v>130</v>
      </c>
      <c r="C79" s="510"/>
      <c r="D79" s="510"/>
      <c r="E79" s="510"/>
      <c r="F79" s="509" t="s">
        <v>131</v>
      </c>
      <c r="G79" s="108"/>
      <c r="H79" s="24"/>
      <c r="I79"/>
      <c r="J79"/>
      <c r="K79"/>
      <c r="L79"/>
      <c r="M79" s="110"/>
    </row>
    <row r="80" spans="1:13" ht="27" customHeight="1" thickBot="1">
      <c r="A80" s="508"/>
      <c r="B80" s="271" t="s">
        <v>132</v>
      </c>
      <c r="C80" s="271" t="s">
        <v>133</v>
      </c>
      <c r="D80" s="271" t="s">
        <v>134</v>
      </c>
      <c r="E80" s="271" t="s">
        <v>135</v>
      </c>
      <c r="F80" s="509"/>
      <c r="G80" s="108"/>
      <c r="H80" s="29"/>
      <c r="I80"/>
      <c r="J80"/>
      <c r="K80"/>
      <c r="L80"/>
      <c r="M80" s="57"/>
    </row>
    <row r="81" spans="1:13" ht="13.35" customHeight="1">
      <c r="A81" s="81" t="s">
        <v>136</v>
      </c>
      <c r="B81" s="116">
        <v>1.0199121060220016</v>
      </c>
      <c r="C81" s="116">
        <v>1.0398242120440035</v>
      </c>
      <c r="D81" s="116">
        <v>0.63952056927166234</v>
      </c>
      <c r="E81" s="117">
        <v>4584.1977696580998</v>
      </c>
      <c r="F81" s="2">
        <v>33</v>
      </c>
      <c r="G81" s="25"/>
      <c r="H81" s="28"/>
      <c r="I81"/>
      <c r="J81"/>
      <c r="K81"/>
      <c r="L81"/>
      <c r="M81" s="110"/>
    </row>
    <row r="82" spans="1:13" ht="13.15" customHeight="1">
      <c r="A82" s="81" t="s">
        <v>137</v>
      </c>
      <c r="B82" s="116">
        <v>1.1075000000000002</v>
      </c>
      <c r="C82" s="116">
        <v>1.3058333333333334</v>
      </c>
      <c r="D82" s="116">
        <v>0.69254248934399287</v>
      </c>
      <c r="E82" s="117">
        <v>3635.5782994511728</v>
      </c>
      <c r="F82" s="2">
        <v>29</v>
      </c>
      <c r="H82" s="28"/>
      <c r="I82"/>
      <c r="J82"/>
      <c r="K82"/>
      <c r="L82"/>
      <c r="M82" s="109"/>
    </row>
    <row r="83" spans="1:13" ht="13.15" customHeight="1">
      <c r="A83" s="81" t="s">
        <v>138</v>
      </c>
      <c r="B83" s="116">
        <v>1.08</v>
      </c>
      <c r="C83" s="116">
        <v>1.3</v>
      </c>
      <c r="D83" s="116">
        <v>0.73223684055419436</v>
      </c>
      <c r="E83" s="117">
        <v>4924.683119588185</v>
      </c>
      <c r="F83" s="2">
        <v>61</v>
      </c>
      <c r="G83" s="108"/>
      <c r="H83" s="27"/>
      <c r="I83"/>
      <c r="J83"/>
      <c r="K83"/>
      <c r="L83"/>
    </row>
    <row r="84" spans="1:13">
      <c r="A84" s="81" t="s">
        <v>139</v>
      </c>
      <c r="B84" s="116">
        <v>1.1223080060292401</v>
      </c>
      <c r="C84" s="116">
        <v>1.2909232024116974</v>
      </c>
      <c r="D84" s="116">
        <v>0.74488184874220065</v>
      </c>
      <c r="E84" s="117">
        <v>4920.8005957253117</v>
      </c>
      <c r="F84" s="2">
        <v>103</v>
      </c>
      <c r="G84" s="25"/>
      <c r="I84" s="5"/>
      <c r="J84" s="5"/>
      <c r="K84" s="5"/>
      <c r="L84" s="5"/>
    </row>
    <row r="85" spans="1:13">
      <c r="A85" s="81" t="s">
        <v>140</v>
      </c>
      <c r="B85" s="116">
        <v>1.095</v>
      </c>
      <c r="C85" s="116">
        <v>1.4350000000000001</v>
      </c>
      <c r="D85" s="116">
        <v>0.62506777400492997</v>
      </c>
      <c r="E85" s="117">
        <v>3642.1242783490247</v>
      </c>
      <c r="F85" s="2">
        <v>45</v>
      </c>
      <c r="G85" s="108"/>
      <c r="H85" s="102"/>
      <c r="I85" s="102"/>
      <c r="J85" s="102"/>
      <c r="K85" s="102"/>
      <c r="L85" s="102"/>
      <c r="M85" s="60"/>
    </row>
    <row r="86" spans="1:13">
      <c r="A86" s="81" t="s">
        <v>141</v>
      </c>
      <c r="B86" s="116">
        <v>1.02</v>
      </c>
      <c r="C86" s="116">
        <v>1.17</v>
      </c>
      <c r="D86" s="116">
        <v>0.54653967921182101</v>
      </c>
      <c r="E86" s="117">
        <v>3611.4341564713682</v>
      </c>
      <c r="F86" s="2">
        <v>60</v>
      </c>
      <c r="G86" s="26"/>
      <c r="I86"/>
      <c r="J86"/>
      <c r="K86"/>
      <c r="L86"/>
      <c r="M86" s="60"/>
    </row>
    <row r="87" spans="1:13">
      <c r="A87" s="81" t="s">
        <v>142</v>
      </c>
      <c r="B87" s="169">
        <v>1</v>
      </c>
      <c r="C87" s="169">
        <v>1</v>
      </c>
      <c r="D87" s="169">
        <v>0</v>
      </c>
      <c r="E87" s="40">
        <v>5391.9547223676482</v>
      </c>
      <c r="F87" s="2">
        <v>18</v>
      </c>
      <c r="G87" s="26"/>
      <c r="I87"/>
      <c r="J87"/>
      <c r="K87"/>
      <c r="L87"/>
      <c r="M87" s="59"/>
    </row>
    <row r="88" spans="1:13">
      <c r="A88" s="111"/>
      <c r="B88" s="3"/>
      <c r="C88" s="108"/>
      <c r="D88" s="108"/>
      <c r="E88" s="108"/>
      <c r="F88" s="108"/>
      <c r="G88" s="108"/>
      <c r="H88" s="108"/>
      <c r="I88" s="108"/>
      <c r="J88" s="108"/>
      <c r="K88" s="108"/>
      <c r="L88" s="108"/>
    </row>
    <row r="89" spans="1:13">
      <c r="A89" s="111" t="s">
        <v>143</v>
      </c>
      <c r="B89" s="3"/>
      <c r="C89" s="108"/>
      <c r="D89" s="108"/>
      <c r="E89" s="108"/>
      <c r="F89" s="108"/>
      <c r="G89" s="108"/>
      <c r="H89" s="108"/>
      <c r="I89" s="108"/>
      <c r="J89" s="108"/>
      <c r="K89" s="108"/>
      <c r="L89" s="108"/>
    </row>
    <row r="90" spans="1:13">
      <c r="A90" s="111"/>
      <c r="B90" s="3"/>
      <c r="C90" s="108"/>
      <c r="D90" s="108"/>
      <c r="E90" s="108"/>
      <c r="F90" s="108"/>
      <c r="G90" s="108"/>
      <c r="H90" s="108"/>
      <c r="I90" s="108"/>
      <c r="J90" s="108"/>
      <c r="K90" s="108"/>
      <c r="L90" s="108"/>
    </row>
    <row r="91" spans="1:13">
      <c r="A91" s="111"/>
      <c r="B91" s="3"/>
      <c r="C91" s="108"/>
      <c r="D91" s="108"/>
      <c r="E91" s="108"/>
      <c r="F91" s="108"/>
      <c r="G91" s="108"/>
      <c r="H91" s="108"/>
      <c r="I91" s="108"/>
      <c r="J91" s="108"/>
      <c r="K91" s="108"/>
      <c r="L91" s="108"/>
    </row>
    <row r="92" spans="1:13" ht="13.35" customHeight="1">
      <c r="A92" s="111"/>
      <c r="B92" s="3"/>
      <c r="C92" s="108"/>
      <c r="D92" s="108"/>
      <c r="E92" s="108"/>
      <c r="F92" s="108"/>
      <c r="G92" s="108"/>
      <c r="H92" s="108"/>
      <c r="I92" s="108"/>
      <c r="J92" s="108"/>
      <c r="K92" s="108"/>
      <c r="L92" s="108"/>
    </row>
    <row r="93" spans="1:13">
      <c r="A93" s="507"/>
      <c r="B93" s="507"/>
      <c r="C93" s="507"/>
      <c r="D93" s="507"/>
      <c r="E93" s="507"/>
      <c r="F93" s="507"/>
      <c r="G93" s="507"/>
      <c r="H93" s="507"/>
      <c r="I93" s="507"/>
      <c r="J93" s="198"/>
      <c r="K93" s="198"/>
      <c r="L93" s="198"/>
      <c r="M93" s="83"/>
    </row>
    <row r="94" spans="1:13" ht="12.75" customHeight="1">
      <c r="A94" s="122" t="s">
        <v>144</v>
      </c>
      <c r="B94" s="53"/>
      <c r="C94" s="54"/>
      <c r="D94" s="54"/>
      <c r="E94" s="55"/>
      <c r="F94" s="86"/>
      <c r="G94" s="55"/>
      <c r="H94" s="73"/>
      <c r="I94"/>
      <c r="J94"/>
      <c r="K94"/>
      <c r="L94"/>
      <c r="M94" s="60"/>
    </row>
    <row r="95" spans="1:13" ht="12.75" customHeight="1">
      <c r="A95" s="122"/>
      <c r="B95" s="53"/>
      <c r="C95" s="54"/>
      <c r="D95" s="54"/>
      <c r="E95" s="55"/>
      <c r="F95" s="86"/>
      <c r="G95" s="55"/>
      <c r="H95" s="73"/>
      <c r="I95"/>
      <c r="J95"/>
      <c r="K95"/>
      <c r="L95"/>
      <c r="M95" s="60"/>
    </row>
    <row r="96" spans="1:13" ht="12.75" customHeight="1">
      <c r="A96" s="122" t="s">
        <v>145</v>
      </c>
      <c r="B96" s="53"/>
      <c r="C96" s="54"/>
      <c r="D96" s="54"/>
      <c r="E96" s="55"/>
      <c r="F96" s="86"/>
      <c r="G96" s="55"/>
      <c r="H96" s="73"/>
      <c r="I96"/>
      <c r="J96"/>
      <c r="K96"/>
      <c r="L96"/>
      <c r="M96" s="60"/>
    </row>
    <row r="97" spans="1:13" ht="51.75" thickBot="1">
      <c r="A97" s="272" t="s">
        <v>146</v>
      </c>
      <c r="B97" s="272" t="s">
        <v>147</v>
      </c>
      <c r="C97" s="272" t="s">
        <v>113</v>
      </c>
      <c r="D97" s="272" t="s">
        <v>116</v>
      </c>
      <c r="E97" s="272" t="s">
        <v>114</v>
      </c>
      <c r="F97" s="272" t="s">
        <v>117</v>
      </c>
      <c r="G97" s="272" t="s">
        <v>148</v>
      </c>
      <c r="H97" s="272" t="s">
        <v>149</v>
      </c>
      <c r="I97" s="272" t="s">
        <v>115</v>
      </c>
      <c r="J97" s="272" t="s">
        <v>118</v>
      </c>
      <c r="K97" s="272" t="s">
        <v>150</v>
      </c>
      <c r="L97" s="272" t="s">
        <v>151</v>
      </c>
      <c r="M97" s="60"/>
    </row>
    <row r="98" spans="1:13">
      <c r="A98" s="358" t="s">
        <v>244</v>
      </c>
      <c r="B98" s="349">
        <v>166.4</v>
      </c>
      <c r="C98" s="231">
        <v>5543598.9179999968</v>
      </c>
      <c r="D98" s="354">
        <v>1090.5244999999998</v>
      </c>
      <c r="E98" s="230">
        <v>6125911.0379276723</v>
      </c>
      <c r="F98" s="354">
        <v>1345.1356795582258</v>
      </c>
      <c r="G98" s="232">
        <f t="shared" ref="G98:H109" si="6">E98/C98</f>
        <v>1.1050422529734096</v>
      </c>
      <c r="H98" s="232">
        <f t="shared" si="6"/>
        <v>1.233475891241532</v>
      </c>
      <c r="I98" s="420">
        <f t="shared" ref="I98:I109" si="7">E98/$E$110</f>
        <v>0.34576850783961421</v>
      </c>
      <c r="J98" s="76">
        <f t="shared" ref="J98:J109" si="8">F98/$F$110</f>
        <v>0.45223660607031163</v>
      </c>
      <c r="K98" s="422">
        <v>7.7490071348962242E-2</v>
      </c>
      <c r="L98" s="422">
        <v>0.17204218514700698</v>
      </c>
      <c r="M98" s="60"/>
    </row>
    <row r="99" spans="1:13">
      <c r="A99" s="358" t="s">
        <v>249</v>
      </c>
      <c r="B99" s="349">
        <v>580</v>
      </c>
      <c r="C99" s="231">
        <v>3718174.4057999998</v>
      </c>
      <c r="D99" s="354">
        <v>730.65839999999992</v>
      </c>
      <c r="E99" s="230">
        <v>1490676.2715475371</v>
      </c>
      <c r="F99" s="354">
        <v>268.78691341989406</v>
      </c>
      <c r="G99" s="232">
        <f t="shared" ref="G99:G108" si="9">E99/C99</f>
        <v>0.40091617790231232</v>
      </c>
      <c r="H99" s="232">
        <f t="shared" ref="H99:H109" si="10">F99/D99</f>
        <v>0.36786946324013259</v>
      </c>
      <c r="I99" s="420">
        <f t="shared" si="7"/>
        <v>8.4139143858555823E-2</v>
      </c>
      <c r="J99" s="76">
        <f t="shared" si="8"/>
        <v>9.036655805684167E-2</v>
      </c>
      <c r="K99" s="422">
        <v>-0.12039686745106959</v>
      </c>
      <c r="L99" s="422">
        <v>-0.13166615202823129</v>
      </c>
      <c r="M99" s="60"/>
    </row>
    <row r="100" spans="1:13">
      <c r="A100" s="358" t="s">
        <v>245</v>
      </c>
      <c r="B100" s="349">
        <v>566</v>
      </c>
      <c r="C100" s="231">
        <v>1106523.6473999997</v>
      </c>
      <c r="D100" s="354">
        <v>217.53860000000003</v>
      </c>
      <c r="E100" s="230">
        <v>1085409.5152552952</v>
      </c>
      <c r="F100" s="354">
        <v>222.88311666859857</v>
      </c>
      <c r="G100" s="232">
        <f t="shared" si="9"/>
        <v>0.98091849894548899</v>
      </c>
      <c r="H100" s="232">
        <f t="shared" si="10"/>
        <v>1.0245681302931919</v>
      </c>
      <c r="I100" s="420">
        <f t="shared" si="7"/>
        <v>6.1264426819313128E-2</v>
      </c>
      <c r="J100" s="76">
        <f t="shared" si="8"/>
        <v>7.4933633658192805E-2</v>
      </c>
      <c r="K100" s="422">
        <v>4.2428784172022782E-3</v>
      </c>
      <c r="L100" s="422">
        <v>1.1062642871873418E-2</v>
      </c>
      <c r="M100" s="60"/>
    </row>
    <row r="101" spans="1:13">
      <c r="A101" s="358" t="s">
        <v>252</v>
      </c>
      <c r="B101" s="349">
        <v>589</v>
      </c>
      <c r="C101" s="231">
        <v>993082.60800000001</v>
      </c>
      <c r="D101" s="354">
        <v>113.28800000000001</v>
      </c>
      <c r="E101" s="230">
        <v>669638.07108000002</v>
      </c>
      <c r="F101" s="354">
        <v>76.390379999999993</v>
      </c>
      <c r="G101" s="232">
        <f t="shared" si="9"/>
        <v>0.67430248570016249</v>
      </c>
      <c r="H101" s="232">
        <f t="shared" si="10"/>
        <v>0.67430248570016227</v>
      </c>
      <c r="I101" s="420">
        <f t="shared" si="7"/>
        <v>3.779678731806338E-2</v>
      </c>
      <c r="J101" s="76">
        <f t="shared" si="8"/>
        <v>2.5682558802519684E-2</v>
      </c>
      <c r="K101" s="422">
        <v>-1.2706715122997259E-2</v>
      </c>
      <c r="L101" s="422">
        <v>-6.2754225743731906E-3</v>
      </c>
      <c r="M101" s="60"/>
    </row>
    <row r="102" spans="1:13">
      <c r="A102" s="358" t="s">
        <v>250</v>
      </c>
      <c r="B102" s="349">
        <v>587</v>
      </c>
      <c r="C102" s="231">
        <v>774050.31860000035</v>
      </c>
      <c r="D102" s="354">
        <v>0</v>
      </c>
      <c r="E102" s="230">
        <v>916588.72502443357</v>
      </c>
      <c r="F102" s="354">
        <v>1.1275280000000001</v>
      </c>
      <c r="G102" s="232">
        <f t="shared" si="9"/>
        <v>1.1841461762876577</v>
      </c>
      <c r="H102" s="232" t="e">
        <f t="shared" si="10"/>
        <v>#DIV/0!</v>
      </c>
      <c r="I102" s="420">
        <f t="shared" si="7"/>
        <v>5.1735572683328734E-2</v>
      </c>
      <c r="J102" s="76">
        <f t="shared" si="8"/>
        <v>3.7907658217549667E-4</v>
      </c>
      <c r="K102" s="422">
        <v>1.1335041883939079E-2</v>
      </c>
      <c r="L102" s="422">
        <v>3.2588553328738445E-4</v>
      </c>
      <c r="M102" s="60"/>
    </row>
    <row r="103" spans="1:13" s="5" customFormat="1">
      <c r="A103" s="358" t="s">
        <v>246</v>
      </c>
      <c r="B103" s="349">
        <v>570</v>
      </c>
      <c r="C103" s="231">
        <v>767826.58050000004</v>
      </c>
      <c r="D103" s="354">
        <v>150.91100000000003</v>
      </c>
      <c r="E103" s="230">
        <v>831365.4230243006</v>
      </c>
      <c r="F103" s="354">
        <v>147.13384662921436</v>
      </c>
      <c r="G103" s="232">
        <f t="shared" si="9"/>
        <v>1.0827515537205352</v>
      </c>
      <c r="H103" s="232">
        <f t="shared" si="10"/>
        <v>0.97497098706664409</v>
      </c>
      <c r="I103" s="420">
        <f t="shared" si="7"/>
        <v>4.692526221957781E-2</v>
      </c>
      <c r="J103" s="76">
        <f t="shared" si="8"/>
        <v>4.9466616973180534E-2</v>
      </c>
      <c r="K103" s="422">
        <v>7.0744930275132845E-3</v>
      </c>
      <c r="L103" s="422">
        <v>5.257903036689382E-3</v>
      </c>
      <c r="M103" s="60"/>
    </row>
    <row r="104" spans="1:13" s="5" customFormat="1">
      <c r="A104" s="358" t="s">
        <v>248</v>
      </c>
      <c r="B104" s="349">
        <v>578</v>
      </c>
      <c r="C104" s="231">
        <v>590070.49650000001</v>
      </c>
      <c r="D104" s="354">
        <v>115.971</v>
      </c>
      <c r="E104" s="230">
        <v>531259.30545916967</v>
      </c>
      <c r="F104" s="354">
        <v>97.622284072512699</v>
      </c>
      <c r="G104" s="232">
        <f t="shared" si="9"/>
        <v>0.90033192408420926</v>
      </c>
      <c r="H104" s="232">
        <f t="shared" si="10"/>
        <v>0.84178185988318366</v>
      </c>
      <c r="I104" s="420">
        <f t="shared" si="7"/>
        <v>2.9986190819164774E-2</v>
      </c>
      <c r="J104" s="76">
        <f t="shared" si="8"/>
        <v>3.2820756371791687E-2</v>
      </c>
      <c r="K104" s="422">
        <v>-3.1971045595957648E-4</v>
      </c>
      <c r="L104" s="422">
        <v>-6.2081776656519594E-4</v>
      </c>
      <c r="M104" s="60"/>
    </row>
    <row r="105" spans="1:13">
      <c r="A105" s="358" t="s">
        <v>251</v>
      </c>
      <c r="B105" s="349">
        <v>588</v>
      </c>
      <c r="C105" s="231">
        <v>512190.39299999992</v>
      </c>
      <c r="D105" s="354">
        <v>0</v>
      </c>
      <c r="E105" s="230">
        <v>652404.19871393486</v>
      </c>
      <c r="F105" s="354">
        <v>0</v>
      </c>
      <c r="G105" s="232">
        <f t="shared" si="9"/>
        <v>1.273753291022651</v>
      </c>
      <c r="H105" s="232" t="e">
        <f t="shared" si="10"/>
        <v>#DIV/0!</v>
      </c>
      <c r="I105" s="420">
        <f t="shared" si="7"/>
        <v>3.6824045419687958E-2</v>
      </c>
      <c r="J105" s="76">
        <f t="shared" si="8"/>
        <v>0</v>
      </c>
      <c r="K105" s="422">
        <v>9.8193355775924029E-3</v>
      </c>
      <c r="L105" s="422">
        <v>0</v>
      </c>
      <c r="M105" s="60"/>
    </row>
    <row r="106" spans="1:13">
      <c r="A106" s="358" t="s">
        <v>253</v>
      </c>
      <c r="B106" s="349">
        <v>592</v>
      </c>
      <c r="C106" s="231">
        <v>465547.12840000005</v>
      </c>
      <c r="D106" s="354">
        <v>67.136400000000009</v>
      </c>
      <c r="E106" s="230">
        <v>260158.68913569831</v>
      </c>
      <c r="F106" s="354">
        <v>37.51687553631286</v>
      </c>
      <c r="G106" s="232">
        <f t="shared" si="9"/>
        <v>0.55882352884404196</v>
      </c>
      <c r="H106" s="232">
        <f t="shared" si="10"/>
        <v>0.55881571749919345</v>
      </c>
      <c r="I106" s="420">
        <f t="shared" si="7"/>
        <v>1.4684294497099184E-2</v>
      </c>
      <c r="J106" s="76">
        <f t="shared" si="8"/>
        <v>1.2613229074762651E-2</v>
      </c>
      <c r="K106" s="422">
        <v>-6.5922171780257166E-3</v>
      </c>
      <c r="L106" s="422">
        <v>-5.9536064320145909E-3</v>
      </c>
      <c r="M106" s="60"/>
    </row>
    <row r="107" spans="1:13">
      <c r="A107" s="358" t="s">
        <v>247</v>
      </c>
      <c r="B107" s="349">
        <v>573</v>
      </c>
      <c r="C107" s="231">
        <v>418806.49859999993</v>
      </c>
      <c r="D107" s="354">
        <v>82.275300000000016</v>
      </c>
      <c r="E107" s="230">
        <v>352187.45849827683</v>
      </c>
      <c r="F107" s="354">
        <v>63.026521341051883</v>
      </c>
      <c r="G107" s="232">
        <f t="shared" si="9"/>
        <v>0.84093121686406636</v>
      </c>
      <c r="H107" s="232">
        <f t="shared" si="10"/>
        <v>0.76604426044088414</v>
      </c>
      <c r="I107" s="420">
        <f t="shared" si="7"/>
        <v>1.9878730077995139E-2</v>
      </c>
      <c r="J107" s="76">
        <f t="shared" si="8"/>
        <v>2.1189609744837332E-2</v>
      </c>
      <c r="K107" s="422">
        <v>-1.5315749658537658E-3</v>
      </c>
      <c r="L107" s="422">
        <v>-2.2809355144284282E-3</v>
      </c>
      <c r="M107" s="60"/>
    </row>
    <row r="108" spans="1:13">
      <c r="A108" s="358" t="s">
        <v>254</v>
      </c>
      <c r="B108" s="349">
        <v>593</v>
      </c>
      <c r="C108" s="231">
        <v>316254.02639999997</v>
      </c>
      <c r="D108" s="354">
        <v>45.606400000000001</v>
      </c>
      <c r="E108" s="230">
        <v>158127.01309096772</v>
      </c>
      <c r="F108" s="354">
        <v>22.803126387096771</v>
      </c>
      <c r="G108" s="232">
        <f t="shared" si="9"/>
        <v>0.49999999965523834</v>
      </c>
      <c r="H108" s="232">
        <f t="shared" si="10"/>
        <v>0.49999838590848589</v>
      </c>
      <c r="I108" s="420">
        <f t="shared" si="7"/>
        <v>8.9252587945017094E-3</v>
      </c>
      <c r="J108" s="76">
        <f t="shared" si="8"/>
        <v>7.6664448366129496E-3</v>
      </c>
      <c r="K108" s="422">
        <v>-5.415182979221167E-3</v>
      </c>
      <c r="L108" s="422">
        <v>-4.8044932656169381E-3</v>
      </c>
      <c r="M108" s="60"/>
    </row>
    <row r="109" spans="1:13">
      <c r="A109" s="359" t="s">
        <v>152</v>
      </c>
      <c r="C109" s="231">
        <v>4251029.780799998</v>
      </c>
      <c r="D109" s="354">
        <v>845.98009999999977</v>
      </c>
      <c r="E109" s="416">
        <v>4643072.9557676949</v>
      </c>
      <c r="F109" s="354">
        <v>691.98062403120684</v>
      </c>
      <c r="G109" s="418">
        <f t="shared" si="6"/>
        <v>1.0922231071488562</v>
      </c>
      <c r="H109" s="232">
        <f t="shared" si="10"/>
        <v>0.81796324054337333</v>
      </c>
      <c r="I109" s="420">
        <f t="shared" si="7"/>
        <v>0.26207177965309819</v>
      </c>
      <c r="J109" s="76">
        <f t="shared" si="8"/>
        <v>0.23264490982877342</v>
      </c>
      <c r="K109" s="422">
        <v>5.0787358371066404E-2</v>
      </c>
      <c r="L109" s="422">
        <v>-1.3502276042161365E-2</v>
      </c>
      <c r="M109" s="60"/>
    </row>
    <row r="110" spans="1:13" ht="12.75" customHeight="1">
      <c r="A110" s="356" t="s">
        <v>153</v>
      </c>
      <c r="B110" s="357"/>
      <c r="C110" s="355">
        <f>SUM(C98:C109)</f>
        <v>19457154.801999994</v>
      </c>
      <c r="D110" s="355">
        <f>SUM(D98:D109)</f>
        <v>3459.8897000000002</v>
      </c>
      <c r="E110" s="417">
        <f>SUM(E98:E109)</f>
        <v>17716798.66452498</v>
      </c>
      <c r="F110" s="355">
        <f>SUM(F98:F109)</f>
        <v>2974.4068956441142</v>
      </c>
      <c r="G110" s="419">
        <f t="shared" ref="G110:H110" si="11">E110/C110</f>
        <v>0.91055443844769512</v>
      </c>
      <c r="H110" s="322">
        <f t="shared" si="11"/>
        <v>0.85968257763943001</v>
      </c>
      <c r="I110" s="421">
        <f>SUM(I98:I109)</f>
        <v>1</v>
      </c>
      <c r="J110" s="323">
        <f>SUM(J98:J109)</f>
        <v>0.99999999999999989</v>
      </c>
      <c r="K110" s="324"/>
      <c r="L110" s="324"/>
      <c r="M110" s="60"/>
    </row>
    <row r="111" spans="1:13" ht="12.6" customHeight="1">
      <c r="A111" s="5"/>
      <c r="B111" s="125"/>
      <c r="C111" s="126"/>
      <c r="D111" s="126"/>
      <c r="E111" s="127"/>
      <c r="F111" s="124"/>
      <c r="G111" s="123"/>
      <c r="H111" s="128"/>
      <c r="I111" s="128"/>
      <c r="J111" s="129"/>
      <c r="K111" s="129"/>
      <c r="L111" s="129"/>
      <c r="M111" s="60"/>
    </row>
    <row r="112" spans="1:13" ht="13.35" customHeight="1">
      <c r="A112" s="111" t="s">
        <v>105</v>
      </c>
      <c r="B112" s="125"/>
      <c r="C112" s="126"/>
      <c r="D112" s="126"/>
      <c r="E112" s="127"/>
      <c r="F112" s="124"/>
      <c r="G112" s="123"/>
      <c r="H112" s="128"/>
      <c r="I112" s="128"/>
      <c r="J112" s="129"/>
      <c r="K112" s="129"/>
      <c r="L112" s="129"/>
      <c r="M112" s="60"/>
    </row>
    <row r="113" spans="1:13" ht="12.75" customHeight="1"/>
    <row r="114" spans="1:13" ht="12.75" customHeight="1">
      <c r="A114" s="200" t="s">
        <v>154</v>
      </c>
      <c r="B114" s="125"/>
      <c r="C114" s="126"/>
      <c r="D114" s="126"/>
      <c r="E114" s="127"/>
      <c r="F114" s="124"/>
      <c r="G114" s="123"/>
      <c r="H114" s="128"/>
      <c r="I114" s="128"/>
      <c r="J114" s="129"/>
      <c r="K114" s="129"/>
      <c r="L114" s="129"/>
    </row>
    <row r="115" spans="1:13" ht="39" thickBot="1">
      <c r="A115" s="273" t="s">
        <v>33</v>
      </c>
      <c r="B115" s="272" t="s">
        <v>129</v>
      </c>
      <c r="C115" s="270" t="s">
        <v>112</v>
      </c>
      <c r="D115" s="272" t="s">
        <v>113</v>
      </c>
      <c r="E115" s="272" t="s">
        <v>114</v>
      </c>
      <c r="F115" s="272" t="s">
        <v>148</v>
      </c>
      <c r="G115" s="272" t="s">
        <v>115</v>
      </c>
      <c r="H115" s="272" t="s">
        <v>116</v>
      </c>
      <c r="I115" s="272" t="s">
        <v>117</v>
      </c>
      <c r="J115" s="272" t="s">
        <v>155</v>
      </c>
      <c r="K115" s="272" t="s">
        <v>118</v>
      </c>
    </row>
    <row r="116" spans="1:13" ht="12.75" customHeight="1" thickBot="1">
      <c r="A116" s="505" t="s">
        <v>156</v>
      </c>
      <c r="B116" s="133" t="s">
        <v>142</v>
      </c>
      <c r="C116" s="134">
        <v>13</v>
      </c>
      <c r="D116" s="134">
        <v>250046.4694</v>
      </c>
      <c r="E116" s="134">
        <v>275302.87713884405</v>
      </c>
      <c r="F116" s="235">
        <f>E116/D116</f>
        <v>1.1010068560433912</v>
      </c>
      <c r="G116" s="236">
        <f>E116/$E$124</f>
        <v>1.553908707503085E-2</v>
      </c>
      <c r="H116" s="134">
        <v>0</v>
      </c>
      <c r="I116" s="134">
        <v>0</v>
      </c>
      <c r="J116" s="235" t="e">
        <f>I116/H116</f>
        <v>#DIV/0!</v>
      </c>
      <c r="K116" s="236">
        <f>I116/$I$124</f>
        <v>0</v>
      </c>
    </row>
    <row r="117" spans="1:13" ht="12.75" customHeight="1" thickBot="1">
      <c r="A117" s="505"/>
      <c r="B117" s="133" t="s">
        <v>136</v>
      </c>
      <c r="C117" s="134">
        <v>58</v>
      </c>
      <c r="D117" s="134">
        <v>4149083.1311999997</v>
      </c>
      <c r="E117" s="134">
        <v>2047198.5201265938</v>
      </c>
      <c r="F117" s="235">
        <f>E117/D117</f>
        <v>0.49340985836899875</v>
      </c>
      <c r="G117" s="236">
        <f>E117/$E$124</f>
        <v>0.11555126628072918</v>
      </c>
      <c r="H117" s="134">
        <v>771.74270000000013</v>
      </c>
      <c r="I117" s="134">
        <v>328.31656947077613</v>
      </c>
      <c r="J117" s="235">
        <f>I117/H117</f>
        <v>0.42542231947354486</v>
      </c>
      <c r="K117" s="236">
        <f>I117/$I$124</f>
        <v>0.11038051651627799</v>
      </c>
    </row>
    <row r="118" spans="1:13" ht="12.75" customHeight="1" thickBot="1">
      <c r="A118" s="505"/>
      <c r="B118" s="170" t="s">
        <v>137</v>
      </c>
      <c r="C118" s="134">
        <v>478</v>
      </c>
      <c r="D118" s="134">
        <v>6918080.626699998</v>
      </c>
      <c r="E118" s="134">
        <v>7088002.8332814705</v>
      </c>
      <c r="F118" s="235">
        <f>E118/D118</f>
        <v>1.0245620448431414</v>
      </c>
      <c r="G118" s="236">
        <f>E118/$E$124</f>
        <v>0.40007243788766678</v>
      </c>
      <c r="H118" s="134">
        <v>1334.1865999999995</v>
      </c>
      <c r="I118" s="134">
        <v>1509.3704864962215</v>
      </c>
      <c r="J118" s="235">
        <f t="shared" ref="J118:J123" si="12">I118/H118</f>
        <v>1.131303886949713</v>
      </c>
      <c r="K118" s="236">
        <f t="shared" ref="K118:K123" si="13">I118/$I$124</f>
        <v>0.50745259120620911</v>
      </c>
    </row>
    <row r="119" spans="1:13" ht="12.75" customHeight="1" thickBot="1">
      <c r="A119" s="505"/>
      <c r="B119" s="133" t="s">
        <v>138</v>
      </c>
      <c r="C119" s="134">
        <v>38</v>
      </c>
      <c r="D119" s="134">
        <v>796122.64889999991</v>
      </c>
      <c r="E119" s="134">
        <v>874270.76283521927</v>
      </c>
      <c r="F119" s="235">
        <f t="shared" ref="F119:F123" si="14">E119/D119</f>
        <v>1.0981608977501096</v>
      </c>
      <c r="G119" s="236">
        <f t="shared" ref="G119:G123" si="15">E119/$E$124</f>
        <v>4.9346994306923207E-2</v>
      </c>
      <c r="H119" s="134">
        <v>137.66079999999999</v>
      </c>
      <c r="I119" s="134">
        <v>147.08323408318424</v>
      </c>
      <c r="J119" s="235">
        <f t="shared" si="12"/>
        <v>1.0684467479717119</v>
      </c>
      <c r="K119" s="236">
        <f t="shared" si="13"/>
        <v>4.9449600960306109E-2</v>
      </c>
      <c r="L119"/>
    </row>
    <row r="120" spans="1:13" ht="12.75" customHeight="1" thickBot="1">
      <c r="A120" s="505"/>
      <c r="B120" s="134" t="s">
        <v>139</v>
      </c>
      <c r="C120" s="134">
        <v>192</v>
      </c>
      <c r="D120" s="134">
        <v>2014293.0007999996</v>
      </c>
      <c r="E120" s="134">
        <v>2140431.1425907821</v>
      </c>
      <c r="F120" s="235">
        <f t="shared" si="14"/>
        <v>1.0626215459919115</v>
      </c>
      <c r="G120" s="236">
        <f t="shared" si="15"/>
        <v>0.12081365167154312</v>
      </c>
      <c r="H120" s="134">
        <v>260.52089999999987</v>
      </c>
      <c r="I120" s="134">
        <v>227.44240449421847</v>
      </c>
      <c r="J120" s="235">
        <f t="shared" si="12"/>
        <v>0.87302939800307222</v>
      </c>
      <c r="K120" s="236">
        <f>I120/$I$124</f>
        <v>7.6466472972241226E-2</v>
      </c>
    </row>
    <row r="121" spans="1:13" ht="12.75" customHeight="1" thickBot="1">
      <c r="A121" s="505"/>
      <c r="B121" s="133" t="s">
        <v>140</v>
      </c>
      <c r="C121" s="134">
        <v>54</v>
      </c>
      <c r="D121" s="134">
        <v>1182166.3439999998</v>
      </c>
      <c r="E121" s="134">
        <v>1432937.0145165133</v>
      </c>
      <c r="F121" s="235">
        <f t="shared" si="14"/>
        <v>1.2121280746904037</v>
      </c>
      <c r="G121" s="236">
        <f t="shared" si="15"/>
        <v>8.0880131995050383E-2</v>
      </c>
      <c r="H121" s="134">
        <v>316.12009999999998</v>
      </c>
      <c r="I121" s="134">
        <v>227.38321792679812</v>
      </c>
      <c r="J121" s="235">
        <f t="shared" si="12"/>
        <v>0.71929376818113788</v>
      </c>
      <c r="K121" s="236">
        <f t="shared" si="13"/>
        <v>7.6446574360687095E-2</v>
      </c>
    </row>
    <row r="122" spans="1:13" ht="13.5" thickBot="1">
      <c r="A122" s="505"/>
      <c r="B122" s="134" t="s">
        <v>141</v>
      </c>
      <c r="C122" s="134">
        <v>121</v>
      </c>
      <c r="D122" s="134">
        <v>2586704.4090999993</v>
      </c>
      <c r="E122" s="134">
        <v>2435147.1669084006</v>
      </c>
      <c r="F122" s="235">
        <f t="shared" si="14"/>
        <v>0.94140913756576827</v>
      </c>
      <c r="G122" s="236">
        <f t="shared" si="15"/>
        <v>0.13744848677342525</v>
      </c>
      <c r="H122" s="134">
        <v>461.87639999999988</v>
      </c>
      <c r="I122" s="134">
        <v>370.8676541722113</v>
      </c>
      <c r="J122" s="235">
        <f t="shared" si="12"/>
        <v>0.8029586577106157</v>
      </c>
      <c r="K122" s="236">
        <f t="shared" si="13"/>
        <v>0.12468625416224342</v>
      </c>
    </row>
    <row r="123" spans="1:13">
      <c r="A123" s="505"/>
      <c r="B123" s="174" t="s">
        <v>157</v>
      </c>
      <c r="C123" s="174">
        <v>29</v>
      </c>
      <c r="D123" s="174">
        <v>1560658.1719000002</v>
      </c>
      <c r="E123" s="174">
        <v>1423508.3471271622</v>
      </c>
      <c r="F123" s="237">
        <f t="shared" si="14"/>
        <v>0.91212052245504405</v>
      </c>
      <c r="G123" s="238">
        <f t="shared" si="15"/>
        <v>8.0347944009631175E-2</v>
      </c>
      <c r="H123" s="174">
        <v>177.78219999999999</v>
      </c>
      <c r="I123" s="174">
        <v>163.94332900070356</v>
      </c>
      <c r="J123" s="237">
        <f t="shared" si="12"/>
        <v>0.92215828694156987</v>
      </c>
      <c r="K123" s="238">
        <f t="shared" si="13"/>
        <v>5.511798982203521E-2</v>
      </c>
    </row>
    <row r="124" spans="1:13" ht="13.5" thickBot="1">
      <c r="A124" s="506"/>
      <c r="B124" s="135" t="s">
        <v>125</v>
      </c>
      <c r="C124" s="239">
        <f>SUM(C116:C123)</f>
        <v>983</v>
      </c>
      <c r="D124" s="239">
        <f>SUM(D116:D123)</f>
        <v>19457154.801999997</v>
      </c>
      <c r="E124" s="239">
        <f>SUM(E116:E123)</f>
        <v>17716798.664524987</v>
      </c>
      <c r="F124" s="240">
        <f>E124/D124</f>
        <v>0.91055443844769535</v>
      </c>
      <c r="G124" s="240">
        <f>SUM(G116:G123)</f>
        <v>1</v>
      </c>
      <c r="H124" s="239">
        <f>SUM(H116:H123)</f>
        <v>3459.8897000000002</v>
      </c>
      <c r="I124" s="239">
        <f>SUM(I116:I123)</f>
        <v>2974.4068956441129</v>
      </c>
      <c r="J124" s="240">
        <f>I124/H124</f>
        <v>0.85968257763942957</v>
      </c>
      <c r="K124" s="240">
        <f>SUM(K116:K123)</f>
        <v>1.0000000000000002</v>
      </c>
    </row>
    <row r="125" spans="1:13">
      <c r="A125" s="196"/>
      <c r="B125" s="136"/>
      <c r="C125" s="137"/>
      <c r="D125" s="137"/>
      <c r="E125" s="138"/>
      <c r="F125" s="136"/>
      <c r="G125" s="137"/>
      <c r="H125" s="138"/>
      <c r="I125" s="139"/>
      <c r="J125" s="129"/>
      <c r="K125" s="129"/>
      <c r="L125" s="129"/>
    </row>
    <row r="126" spans="1:13">
      <c r="A126" s="194" t="s">
        <v>158</v>
      </c>
      <c r="B126" s="125"/>
      <c r="C126" s="126"/>
      <c r="D126" s="126"/>
      <c r="E126" s="127"/>
      <c r="F126" s="124"/>
      <c r="G126" s="123"/>
      <c r="H126" s="128"/>
      <c r="I126" s="128"/>
      <c r="J126" s="129"/>
      <c r="K126" s="129"/>
      <c r="L126" s="129"/>
    </row>
    <row r="127" spans="1:13">
      <c r="A127" s="111" t="s">
        <v>159</v>
      </c>
      <c r="B127" s="125"/>
      <c r="C127" s="126"/>
      <c r="D127" s="126"/>
      <c r="E127" s="127"/>
      <c r="F127" s="124"/>
      <c r="G127" s="123"/>
      <c r="H127" s="128"/>
      <c r="I127" s="128"/>
      <c r="J127" s="129"/>
      <c r="K127" s="129"/>
      <c r="L127" s="129"/>
    </row>
    <row r="128" spans="1:13">
      <c r="A128" s="507"/>
      <c r="B128" s="507"/>
      <c r="C128" s="507"/>
      <c r="D128" s="507"/>
      <c r="E128" s="507"/>
      <c r="F128" s="507"/>
      <c r="G128" s="507"/>
      <c r="H128" s="507"/>
      <c r="I128" s="507"/>
      <c r="J128" s="198"/>
      <c r="K128" s="198"/>
      <c r="L128" s="198"/>
      <c r="M128" s="83"/>
    </row>
    <row r="129" spans="1:13" ht="12.75" customHeight="1">
      <c r="A129" s="122" t="s">
        <v>160</v>
      </c>
      <c r="B129" s="53"/>
      <c r="C129" s="54"/>
      <c r="D129" s="54"/>
      <c r="E129" s="55"/>
      <c r="F129" s="86"/>
      <c r="G129" s="55"/>
      <c r="H129" s="73"/>
      <c r="I129"/>
      <c r="J129"/>
      <c r="K129"/>
      <c r="L129"/>
      <c r="M129" s="60"/>
    </row>
    <row r="130" spans="1:13" ht="12.75" customHeight="1">
      <c r="A130" s="122"/>
      <c r="B130" s="53"/>
      <c r="C130" s="54"/>
      <c r="D130" s="54"/>
      <c r="E130" s="55"/>
      <c r="F130" s="86"/>
      <c r="G130" s="55"/>
      <c r="H130" s="73"/>
      <c r="I130"/>
      <c r="J130"/>
      <c r="K130"/>
      <c r="L130"/>
      <c r="M130" s="60"/>
    </row>
    <row r="131" spans="1:13">
      <c r="B131" s="125"/>
      <c r="C131" s="126"/>
      <c r="D131" s="126"/>
      <c r="E131" s="127"/>
      <c r="F131" s="124"/>
      <c r="G131" s="123"/>
      <c r="H131" s="128"/>
      <c r="I131" s="128"/>
      <c r="J131" s="129"/>
      <c r="K131" s="129"/>
      <c r="L131" s="129"/>
    </row>
    <row r="132" spans="1:13" ht="12.75" customHeight="1">
      <c r="A132" s="122" t="s">
        <v>145</v>
      </c>
      <c r="B132" s="53"/>
      <c r="C132" s="54"/>
      <c r="D132" s="54"/>
      <c r="E132" s="55"/>
      <c r="F132" s="86"/>
      <c r="G132" s="55"/>
      <c r="H132" s="73"/>
      <c r="I132"/>
      <c r="J132"/>
      <c r="K132"/>
      <c r="L132"/>
      <c r="M132" s="60"/>
    </row>
    <row r="133" spans="1:13" ht="51.75" thickBot="1">
      <c r="A133" s="272" t="s">
        <v>146</v>
      </c>
      <c r="B133" s="272" t="s">
        <v>147</v>
      </c>
      <c r="C133" s="272" t="s">
        <v>113</v>
      </c>
      <c r="D133" s="272" t="s">
        <v>116</v>
      </c>
      <c r="E133" s="272" t="s">
        <v>114</v>
      </c>
      <c r="F133" s="272" t="s">
        <v>117</v>
      </c>
      <c r="G133" s="272" t="s">
        <v>148</v>
      </c>
      <c r="H133" s="272" t="s">
        <v>149</v>
      </c>
      <c r="I133" s="272" t="s">
        <v>115</v>
      </c>
      <c r="J133" s="272" t="s">
        <v>118</v>
      </c>
      <c r="K133" s="272" t="s">
        <v>150</v>
      </c>
      <c r="L133" s="272" t="s">
        <v>151</v>
      </c>
      <c r="M133" s="60"/>
    </row>
    <row r="134" spans="1:13" s="352" customFormat="1" ht="25.5">
      <c r="A134" s="368" t="s">
        <v>244</v>
      </c>
      <c r="B134" s="369">
        <v>166.4</v>
      </c>
      <c r="C134" s="361">
        <v>5793027.3059999989</v>
      </c>
      <c r="D134" s="362">
        <v>1139.5914999999995</v>
      </c>
      <c r="E134" s="230">
        <v>6277835.4426754508</v>
      </c>
      <c r="F134" s="362">
        <v>1336.2655201462808</v>
      </c>
      <c r="G134" s="222">
        <f t="shared" ref="G134:H146" si="16">E134/C134</f>
        <v>1.083688218795952</v>
      </c>
      <c r="H134" s="222">
        <f t="shared" si="16"/>
        <v>1.172582912514073</v>
      </c>
      <c r="I134" s="76">
        <f t="shared" ref="I134:I147" si="17">E134/$E$148</f>
        <v>0.37972556495228338</v>
      </c>
      <c r="J134" s="76">
        <f t="shared" ref="J134:J147" si="18">F134/$F$148</f>
        <v>0.42557321605770604</v>
      </c>
      <c r="K134" s="222">
        <v>9.1437461888950744E-2</v>
      </c>
      <c r="L134" s="222">
        <v>0.14539355896673911</v>
      </c>
      <c r="M134" s="145"/>
    </row>
    <row r="135" spans="1:13" s="352" customFormat="1" ht="25.5">
      <c r="A135" s="370" t="s">
        <v>255</v>
      </c>
      <c r="B135" s="351">
        <v>512</v>
      </c>
      <c r="C135" s="361">
        <v>2362320.2399999998</v>
      </c>
      <c r="D135" s="362">
        <v>2332.4562000000001</v>
      </c>
      <c r="E135" s="230">
        <v>157732.0453729608</v>
      </c>
      <c r="F135" s="364">
        <v>43.421890805576929</v>
      </c>
      <c r="G135" s="232">
        <f t="shared" si="16"/>
        <v>6.6769967382983103E-2</v>
      </c>
      <c r="H135" s="219">
        <f t="shared" si="16"/>
        <v>1.861637993698528E-2</v>
      </c>
      <c r="I135" s="76">
        <f t="shared" si="17"/>
        <v>9.5406913078946668E-3</v>
      </c>
      <c r="J135" s="76">
        <f t="shared" si="18"/>
        <v>1.382898341597035E-2</v>
      </c>
      <c r="K135" s="222">
        <v>-0.1163361265885241</v>
      </c>
      <c r="L135" s="222">
        <v>-0.24953481682699713</v>
      </c>
      <c r="M135" s="145"/>
    </row>
    <row r="136" spans="1:13" s="352" customFormat="1" ht="25.5">
      <c r="A136" s="370" t="s">
        <v>245</v>
      </c>
      <c r="B136" s="351">
        <v>566</v>
      </c>
      <c r="C136" s="361">
        <v>1931733.9480000001</v>
      </c>
      <c r="D136" s="362">
        <v>379.77200000000005</v>
      </c>
      <c r="E136" s="230">
        <v>1933402.5324590108</v>
      </c>
      <c r="F136" s="364">
        <v>391.91811707162583</v>
      </c>
      <c r="G136" s="232">
        <f t="shared" si="16"/>
        <v>1.000863775501144</v>
      </c>
      <c r="H136" s="219">
        <f t="shared" si="16"/>
        <v>1.0319826555713054</v>
      </c>
      <c r="I136" s="76">
        <f t="shared" si="17"/>
        <v>0.11694514385125271</v>
      </c>
      <c r="J136" s="76">
        <f t="shared" si="18"/>
        <v>0.124817898088992</v>
      </c>
      <c r="K136" s="222">
        <v>1.4057778917487052E-2</v>
      </c>
      <c r="L136" s="222">
        <v>3.3957326438726732E-2</v>
      </c>
      <c r="M136" s="145"/>
    </row>
    <row r="137" spans="1:13" s="352" customFormat="1" ht="25.5">
      <c r="A137" s="370" t="s">
        <v>256</v>
      </c>
      <c r="B137" s="351">
        <v>511</v>
      </c>
      <c r="C137" s="361">
        <v>1056410.1240000001</v>
      </c>
      <c r="D137" s="362">
        <v>1014.9756</v>
      </c>
      <c r="E137" s="230">
        <v>69911.556585922619</v>
      </c>
      <c r="F137" s="364">
        <v>18.545713884583115</v>
      </c>
      <c r="G137" s="232">
        <f t="shared" ref="G137:G146" si="19">E137/C137</f>
        <v>6.6178423509620415E-2</v>
      </c>
      <c r="H137" s="219">
        <f t="shared" si="16"/>
        <v>1.8272078545122774E-2</v>
      </c>
      <c r="I137" s="76">
        <f t="shared" si="17"/>
        <v>4.2287195266095196E-3</v>
      </c>
      <c r="J137" s="76">
        <f t="shared" si="18"/>
        <v>5.9064302587737896E-3</v>
      </c>
      <c r="K137" s="222">
        <v>-4.823776662967072E-2</v>
      </c>
      <c r="L137" s="222">
        <v>-8.3048131377309431E-2</v>
      </c>
      <c r="M137" s="145"/>
    </row>
    <row r="138" spans="1:13" s="352" customFormat="1" ht="25.5">
      <c r="A138" s="370" t="s">
        <v>248</v>
      </c>
      <c r="B138" s="351">
        <v>578</v>
      </c>
      <c r="C138" s="361">
        <v>889853.43840000022</v>
      </c>
      <c r="D138" s="362">
        <v>174.88960000000003</v>
      </c>
      <c r="E138" s="230">
        <v>806265.19214512012</v>
      </c>
      <c r="F138" s="364">
        <v>146.67403045277493</v>
      </c>
      <c r="G138" s="219">
        <f t="shared" si="19"/>
        <v>0.90606515337494697</v>
      </c>
      <c r="H138" s="219">
        <f t="shared" si="16"/>
        <v>0.83866639555911215</v>
      </c>
      <c r="I138" s="76">
        <f t="shared" si="17"/>
        <v>4.8768322837431655E-2</v>
      </c>
      <c r="J138" s="76">
        <f t="shared" si="18"/>
        <v>4.6712676418605922E-2</v>
      </c>
      <c r="K138" s="222">
        <v>1.3982291722084428E-3</v>
      </c>
      <c r="L138" s="222">
        <v>9.8799547281245848E-3</v>
      </c>
      <c r="M138" s="145"/>
    </row>
    <row r="139" spans="1:13" s="350" customFormat="1" ht="25.5">
      <c r="A139" s="370" t="s">
        <v>246</v>
      </c>
      <c r="B139" s="351">
        <v>570</v>
      </c>
      <c r="C139" s="361">
        <v>543849.21990000003</v>
      </c>
      <c r="D139" s="362">
        <v>106.88980000000001</v>
      </c>
      <c r="E139" s="230">
        <v>561625.98945897119</v>
      </c>
      <c r="F139" s="364">
        <v>102.68593689696087</v>
      </c>
      <c r="G139" s="232">
        <f t="shared" si="19"/>
        <v>1.03268694503642</v>
      </c>
      <c r="H139" s="219">
        <f t="shared" si="16"/>
        <v>0.96067105464656932</v>
      </c>
      <c r="I139" s="76">
        <f t="shared" si="17"/>
        <v>3.3970904157421739E-2</v>
      </c>
      <c r="J139" s="76">
        <f t="shared" si="18"/>
        <v>3.2703369016327255E-2</v>
      </c>
      <c r="K139" s="222">
        <v>4.6037247488051047E-3</v>
      </c>
      <c r="L139" s="222">
        <v>7.982725232434984E-3</v>
      </c>
      <c r="M139" s="145"/>
    </row>
    <row r="140" spans="1:13" s="350" customFormat="1" ht="25.5">
      <c r="A140" s="370" t="s">
        <v>257</v>
      </c>
      <c r="B140" s="351">
        <v>118.1</v>
      </c>
      <c r="C140" s="361">
        <v>540972</v>
      </c>
      <c r="D140" s="362">
        <v>199.79999999999998</v>
      </c>
      <c r="E140" s="230">
        <v>540972</v>
      </c>
      <c r="F140" s="364">
        <v>199.8</v>
      </c>
      <c r="G140" s="232">
        <f t="shared" si="19"/>
        <v>1</v>
      </c>
      <c r="H140" s="219">
        <f t="shared" si="16"/>
        <v>1.0000000000000002</v>
      </c>
      <c r="I140" s="76">
        <f t="shared" si="17"/>
        <v>3.2721612440962868E-2</v>
      </c>
      <c r="J140" s="76">
        <f t="shared" si="18"/>
        <v>6.3632210280350196E-2</v>
      </c>
      <c r="K140" s="222">
        <v>3.6119344187968139E-3</v>
      </c>
      <c r="L140" s="222">
        <v>1.6365081680691229E-2</v>
      </c>
      <c r="M140" s="145"/>
    </row>
    <row r="141" spans="1:13" s="350" customFormat="1" ht="25.5">
      <c r="A141" s="370" t="s">
        <v>258</v>
      </c>
      <c r="B141" s="351">
        <v>125.1</v>
      </c>
      <c r="C141" s="361">
        <v>540259.19999999995</v>
      </c>
      <c r="D141" s="362">
        <v>61.698</v>
      </c>
      <c r="E141" s="230">
        <v>666956.15999999992</v>
      </c>
      <c r="F141" s="364">
        <v>76.154849999999996</v>
      </c>
      <c r="G141" s="219">
        <f t="shared" ref="G141:H145" si="20">E141/C141</f>
        <v>1.2345114345114345</v>
      </c>
      <c r="H141" s="219">
        <f t="shared" si="20"/>
        <v>1.2343163473694447</v>
      </c>
      <c r="I141" s="76">
        <f>E141/$E$148</f>
        <v>4.0341978850352359E-2</v>
      </c>
      <c r="J141" s="76">
        <f>F141/$F$148</f>
        <v>2.4253760906248884E-2</v>
      </c>
      <c r="K141" s="222">
        <v>1.0533285481971189E-2</v>
      </c>
      <c r="L141" s="222">
        <v>7.1568522500307097E-3</v>
      </c>
      <c r="M141" s="145"/>
    </row>
    <row r="142" spans="1:13" s="350" customFormat="1" ht="25.5">
      <c r="A142" s="370" t="s">
        <v>250</v>
      </c>
      <c r="B142" s="351">
        <v>587</v>
      </c>
      <c r="C142" s="361">
        <v>502648.06020000007</v>
      </c>
      <c r="D142" s="362">
        <v>0</v>
      </c>
      <c r="E142" s="230">
        <v>564274.34871498053</v>
      </c>
      <c r="F142" s="364">
        <v>0</v>
      </c>
      <c r="G142" s="219">
        <f t="shared" si="20"/>
        <v>1.1226032554277834</v>
      </c>
      <c r="H142" s="219" t="e">
        <f t="shared" si="20"/>
        <v>#DIV/0!</v>
      </c>
      <c r="I142" s="76">
        <f>E142/$E$148</f>
        <v>3.4131094675932075E-2</v>
      </c>
      <c r="J142" s="76">
        <f>F142/$F$148</f>
        <v>0</v>
      </c>
      <c r="K142" s="222">
        <v>6.7111023655546109E-3</v>
      </c>
      <c r="L142" s="222">
        <v>0</v>
      </c>
      <c r="M142" s="145"/>
    </row>
    <row r="143" spans="1:13" s="350" customFormat="1" ht="25.5">
      <c r="A143" s="370" t="s">
        <v>259</v>
      </c>
      <c r="B143" s="351">
        <v>572</v>
      </c>
      <c r="C143" s="361">
        <v>365027.35500000004</v>
      </c>
      <c r="D143" s="362">
        <v>71.686200000000014</v>
      </c>
      <c r="E143" s="230">
        <v>375169.50171009864</v>
      </c>
      <c r="F143" s="364">
        <v>76.177430155648111</v>
      </c>
      <c r="G143" s="219">
        <f t="shared" si="20"/>
        <v>1.0277846209912094</v>
      </c>
      <c r="H143" s="219">
        <f t="shared" si="20"/>
        <v>1.0626512516446414</v>
      </c>
      <c r="I143" s="76">
        <f>E143/$E$148</f>
        <v>2.2692766048200284E-2</v>
      </c>
      <c r="J143" s="76">
        <f>F143/$F$148</f>
        <v>2.4260952223628084E-2</v>
      </c>
      <c r="K143" s="222">
        <v>2.9631647699283059E-3</v>
      </c>
      <c r="L143" s="222">
        <v>6.4440794434469928E-3</v>
      </c>
      <c r="M143" s="145"/>
    </row>
    <row r="144" spans="1:13" s="350" customFormat="1" ht="25.5">
      <c r="A144" s="370" t="s">
        <v>251</v>
      </c>
      <c r="B144" s="351">
        <v>588</v>
      </c>
      <c r="C144" s="361">
        <v>347668.63040000002</v>
      </c>
      <c r="D144" s="362">
        <v>0</v>
      </c>
      <c r="E144" s="230">
        <v>428380.25602867268</v>
      </c>
      <c r="F144" s="364">
        <v>0</v>
      </c>
      <c r="G144" s="219">
        <f t="shared" si="20"/>
        <v>1.2321510155685091</v>
      </c>
      <c r="H144" s="219" t="e">
        <f t="shared" si="20"/>
        <v>#DIV/0!</v>
      </c>
      <c r="I144" s="76">
        <f>E144/$E$148</f>
        <v>2.5911309116055312E-2</v>
      </c>
      <c r="J144" s="76">
        <f>F144/$F$148</f>
        <v>0</v>
      </c>
      <c r="K144" s="222">
        <v>6.663381630237164E-3</v>
      </c>
      <c r="L144" s="222">
        <v>0</v>
      </c>
      <c r="M144" s="145"/>
    </row>
    <row r="145" spans="1:13" s="350" customFormat="1" ht="25.5">
      <c r="A145" s="370" t="s">
        <v>260</v>
      </c>
      <c r="B145" s="351">
        <v>123.1</v>
      </c>
      <c r="C145" s="361">
        <v>309263.75999999995</v>
      </c>
      <c r="D145" s="362">
        <v>74.354000000000013</v>
      </c>
      <c r="E145" s="230">
        <v>363593.88000000006</v>
      </c>
      <c r="F145" s="364">
        <v>87.402375000000006</v>
      </c>
      <c r="G145" s="219">
        <f t="shared" si="20"/>
        <v>1.1756756756756761</v>
      </c>
      <c r="H145" s="219">
        <f t="shared" si="20"/>
        <v>1.1754898862199745</v>
      </c>
      <c r="I145" s="76">
        <f>E145/$E$148</f>
        <v>2.1992594861223801E-2</v>
      </c>
      <c r="J145" s="76">
        <f>F145/$F$148</f>
        <v>2.783586739240252E-2</v>
      </c>
      <c r="K145" s="222">
        <v>4.9721191102413131E-3</v>
      </c>
      <c r="L145" s="222">
        <v>7.9716955090387009E-3</v>
      </c>
      <c r="M145" s="145"/>
    </row>
    <row r="146" spans="1:13" s="352" customFormat="1">
      <c r="A146" s="370" t="s">
        <v>261</v>
      </c>
      <c r="B146" s="351">
        <v>360.2</v>
      </c>
      <c r="C146" s="361">
        <v>307575.15629999997</v>
      </c>
      <c r="D146" s="362">
        <v>68.437999999999988</v>
      </c>
      <c r="E146" s="230">
        <v>250606.02458700509</v>
      </c>
      <c r="F146" s="364">
        <v>55.102800323116803</v>
      </c>
      <c r="G146" s="219">
        <f t="shared" si="19"/>
        <v>0.81477980081905954</v>
      </c>
      <c r="H146" s="219">
        <f t="shared" si="16"/>
        <v>0.80514919084597469</v>
      </c>
      <c r="I146" s="76">
        <f t="shared" si="17"/>
        <v>1.5158332061375434E-2</v>
      </c>
      <c r="J146" s="76">
        <f t="shared" si="18"/>
        <v>1.754911399998357E-2</v>
      </c>
      <c r="K146" s="222">
        <v>-1.0475329732420047E-3</v>
      </c>
      <c r="L146" s="222">
        <v>3.4522307437080957E-3</v>
      </c>
      <c r="M146" s="145"/>
    </row>
    <row r="147" spans="1:13" s="352" customFormat="1">
      <c r="A147" s="371" t="s">
        <v>152</v>
      </c>
      <c r="B147" s="308"/>
      <c r="C147" s="308">
        <v>3341936.6526000015</v>
      </c>
      <c r="D147" s="363">
        <v>978.64009999999871</v>
      </c>
      <c r="E147" s="233">
        <v>3535834.4291881081</v>
      </c>
      <c r="F147" s="365">
        <v>605.77055415781069</v>
      </c>
      <c r="G147" s="234">
        <f t="shared" ref="G147" si="21">E147/C147</f>
        <v>1.058019584673233</v>
      </c>
      <c r="H147" s="241">
        <f>F147/D147</f>
        <v>0.61899216490087772</v>
      </c>
      <c r="I147" s="76">
        <f t="shared" si="17"/>
        <v>0.21387096531300406</v>
      </c>
      <c r="J147" s="76">
        <f t="shared" si="18"/>
        <v>0.1929255219410114</v>
      </c>
      <c r="K147" s="366">
        <v>3.8865009488325719E-2</v>
      </c>
      <c r="L147" s="367">
        <v>2.4964141499276726E-2</v>
      </c>
      <c r="M147" s="145"/>
    </row>
    <row r="148" spans="1:13" ht="12.75" customHeight="1">
      <c r="A148" s="360" t="s">
        <v>153</v>
      </c>
      <c r="B148"/>
      <c r="C148" s="125">
        <f>SUM(C134:C147)</f>
        <v>18832545.090800002</v>
      </c>
      <c r="D148" s="125">
        <f>SUM(D134:D147)</f>
        <v>6603.1909999999998</v>
      </c>
      <c r="E148" s="125">
        <f>SUM(E134:E147)</f>
        <v>16532559.358926304</v>
      </c>
      <c r="F148" s="125">
        <f>SUM(F134:F147)</f>
        <v>3139.919218894378</v>
      </c>
      <c r="G148" s="171">
        <f>E148/C148</f>
        <v>0.87787175228921777</v>
      </c>
      <c r="H148" s="322">
        <f>F148/D148</f>
        <v>0.47551543168967519</v>
      </c>
      <c r="I148" s="323">
        <f>SUM(I134:I147)</f>
        <v>1</v>
      </c>
      <c r="J148" s="323">
        <f>SUM(J134:J147)</f>
        <v>1</v>
      </c>
      <c r="K148" s="172"/>
      <c r="L148" s="172"/>
      <c r="M148" s="60"/>
    </row>
    <row r="149" spans="1:13" ht="39.75" customHeight="1">
      <c r="A149" s="5"/>
      <c r="B149" s="125"/>
      <c r="C149" s="126"/>
      <c r="D149" s="126"/>
      <c r="E149" s="313"/>
      <c r="F149"/>
      <c r="G149" s="123"/>
      <c r="H149" s="128"/>
      <c r="I149" s="128"/>
      <c r="J149" s="129"/>
      <c r="K149" s="129"/>
      <c r="L149" s="129"/>
      <c r="M149" s="60"/>
    </row>
    <row r="150" spans="1:13" ht="13.35" customHeight="1">
      <c r="A150" s="111" t="s">
        <v>105</v>
      </c>
      <c r="B150" s="125"/>
      <c r="C150" s="126"/>
      <c r="D150" s="126"/>
      <c r="E150" s="127"/>
      <c r="F150" s="124"/>
      <c r="G150" s="123"/>
      <c r="H150" s="128"/>
      <c r="I150" s="128"/>
      <c r="J150" s="129"/>
      <c r="K150" s="129"/>
      <c r="L150" s="129"/>
      <c r="M150" s="60"/>
    </row>
    <row r="151" spans="1:13" ht="12.75" customHeight="1"/>
    <row r="152" spans="1:13" ht="12.75" customHeight="1">
      <c r="A152" s="200" t="s">
        <v>154</v>
      </c>
      <c r="B152" s="125"/>
      <c r="C152" s="126"/>
      <c r="D152" s="126"/>
      <c r="E152" s="127"/>
      <c r="F152" s="124"/>
      <c r="G152" s="123"/>
      <c r="H152" s="128"/>
      <c r="I152" s="128"/>
      <c r="J152" s="129"/>
      <c r="K152" s="129"/>
      <c r="L152" s="129"/>
    </row>
    <row r="153" spans="1:13" ht="39" thickBot="1">
      <c r="A153" s="273" t="s">
        <v>33</v>
      </c>
      <c r="B153" s="272" t="s">
        <v>129</v>
      </c>
      <c r="C153" s="270" t="s">
        <v>112</v>
      </c>
      <c r="D153" s="272" t="s">
        <v>113</v>
      </c>
      <c r="E153" s="272" t="s">
        <v>114</v>
      </c>
      <c r="F153" s="272" t="s">
        <v>148</v>
      </c>
      <c r="G153" s="272" t="s">
        <v>115</v>
      </c>
      <c r="H153" s="272" t="s">
        <v>116</v>
      </c>
      <c r="I153" s="272" t="s">
        <v>117</v>
      </c>
      <c r="J153" s="272" t="s">
        <v>155</v>
      </c>
      <c r="K153" s="272" t="s">
        <v>118</v>
      </c>
    </row>
    <row r="154" spans="1:13" ht="12.75" customHeight="1" thickBot="1">
      <c r="A154" s="505" t="s">
        <v>161</v>
      </c>
      <c r="B154" s="133" t="s">
        <v>142</v>
      </c>
      <c r="C154" s="134">
        <v>39</v>
      </c>
      <c r="D154" s="134">
        <v>203027.15809999997</v>
      </c>
      <c r="E154" s="134">
        <v>248879.40351955671</v>
      </c>
      <c r="F154" s="235">
        <f>E154/D154</f>
        <v>1.2258429160347724</v>
      </c>
      <c r="G154" s="236">
        <f t="shared" ref="G154:G161" si="22">E154/$E$162</f>
        <v>1.5053894446486958E-2</v>
      </c>
      <c r="H154" s="134">
        <v>0</v>
      </c>
      <c r="I154" s="134">
        <v>0</v>
      </c>
      <c r="J154" s="235" t="e">
        <f>I154/H154</f>
        <v>#DIV/0!</v>
      </c>
      <c r="K154" s="236">
        <f t="shared" ref="K154:K161" si="23">I154/$I$162</f>
        <v>0</v>
      </c>
    </row>
    <row r="155" spans="1:13" ht="12.75" customHeight="1" thickBot="1">
      <c r="A155" s="505"/>
      <c r="B155" s="133" t="s">
        <v>136</v>
      </c>
      <c r="C155" s="134">
        <v>67</v>
      </c>
      <c r="D155" s="134">
        <v>1351133.1896000002</v>
      </c>
      <c r="E155" s="134">
        <v>1488476.3095700478</v>
      </c>
      <c r="F155" s="235">
        <f>E155/D155</f>
        <v>1.1016503191744611</v>
      </c>
      <c r="G155" s="236">
        <f t="shared" si="22"/>
        <v>9.0033023759650707E-2</v>
      </c>
      <c r="H155" s="134">
        <v>237.25909999999996</v>
      </c>
      <c r="I155" s="134">
        <v>242.74329222263492</v>
      </c>
      <c r="J155" s="235">
        <f>I155/H155</f>
        <v>1.0231147813619581</v>
      </c>
      <c r="K155" s="236">
        <f t="shared" si="23"/>
        <v>7.7308769844120134E-2</v>
      </c>
    </row>
    <row r="156" spans="1:13" ht="12.75" customHeight="1" thickBot="1">
      <c r="A156" s="505"/>
      <c r="B156" s="170" t="s">
        <v>137</v>
      </c>
      <c r="C156" s="134">
        <v>312</v>
      </c>
      <c r="D156" s="134">
        <v>2539319.811900001</v>
      </c>
      <c r="E156" s="134">
        <v>2419570.1568528949</v>
      </c>
      <c r="F156" s="235">
        <f>E156/D156</f>
        <v>0.95284183800483735</v>
      </c>
      <c r="G156" s="236">
        <f t="shared" si="22"/>
        <v>0.14635182032759581</v>
      </c>
      <c r="H156" s="134">
        <v>466.39329999999995</v>
      </c>
      <c r="I156" s="134">
        <v>482.82581274368016</v>
      </c>
      <c r="J156" s="235">
        <f t="shared" ref="J156:J161" si="24">I156/H156</f>
        <v>1.0352331663934284</v>
      </c>
      <c r="K156" s="236">
        <f t="shared" si="23"/>
        <v>0.15377013836479902</v>
      </c>
    </row>
    <row r="157" spans="1:13" ht="12.75" customHeight="1" thickBot="1">
      <c r="A157" s="505"/>
      <c r="B157" s="133" t="s">
        <v>138</v>
      </c>
      <c r="C157" s="134">
        <v>100</v>
      </c>
      <c r="D157" s="134">
        <v>847478.34069999971</v>
      </c>
      <c r="E157" s="134">
        <v>1064191.8470994118</v>
      </c>
      <c r="F157" s="235">
        <f t="shared" ref="F157:F161" si="25">E157/D157</f>
        <v>1.2557156873418276</v>
      </c>
      <c r="G157" s="236">
        <f t="shared" si="22"/>
        <v>6.4369455690163932E-2</v>
      </c>
      <c r="H157" s="134">
        <v>161.04599999999999</v>
      </c>
      <c r="I157" s="134">
        <v>179.96646964878559</v>
      </c>
      <c r="J157" s="235">
        <f t="shared" si="24"/>
        <v>1.1174848779155371</v>
      </c>
      <c r="K157" s="236">
        <f t="shared" si="23"/>
        <v>5.7315636837356285E-2</v>
      </c>
      <c r="L157"/>
    </row>
    <row r="158" spans="1:13" ht="12.75" customHeight="1" thickBot="1">
      <c r="A158" s="505"/>
      <c r="B158" s="134" t="s">
        <v>139</v>
      </c>
      <c r="C158" s="134">
        <v>347</v>
      </c>
      <c r="D158" s="134">
        <v>2871487.3598000007</v>
      </c>
      <c r="E158" s="134">
        <v>3427000.5325051518</v>
      </c>
      <c r="F158" s="235">
        <f t="shared" si="25"/>
        <v>1.1934583381707251</v>
      </c>
      <c r="G158" s="236">
        <f t="shared" si="22"/>
        <v>0.20728796177918068</v>
      </c>
      <c r="H158" s="134">
        <v>476.11720000000003</v>
      </c>
      <c r="I158" s="134">
        <v>510.16094752824188</v>
      </c>
      <c r="J158" s="235">
        <f t="shared" si="24"/>
        <v>1.0715028726713545</v>
      </c>
      <c r="K158" s="236">
        <f t="shared" si="23"/>
        <v>0.16247581926896792</v>
      </c>
    </row>
    <row r="159" spans="1:13" ht="12.75" customHeight="1" thickBot="1">
      <c r="A159" s="505"/>
      <c r="B159" s="133" t="s">
        <v>140</v>
      </c>
      <c r="C159" s="134">
        <v>350</v>
      </c>
      <c r="D159" s="134">
        <v>9051452.3664999995</v>
      </c>
      <c r="E159" s="134">
        <v>6085260.1027181447</v>
      </c>
      <c r="F159" s="235">
        <f t="shared" si="25"/>
        <v>0.67229653941947254</v>
      </c>
      <c r="G159" s="236">
        <f t="shared" si="22"/>
        <v>0.36807731764970641</v>
      </c>
      <c r="H159" s="134">
        <v>4797.6158999999998</v>
      </c>
      <c r="I159" s="134">
        <v>1328.8591230974862</v>
      </c>
      <c r="J159" s="235">
        <f t="shared" si="24"/>
        <v>0.27698322475075304</v>
      </c>
      <c r="K159" s="236">
        <f t="shared" si="23"/>
        <v>0.42321443019970473</v>
      </c>
    </row>
    <row r="160" spans="1:13" ht="13.5" thickBot="1">
      <c r="A160" s="505"/>
      <c r="B160" s="134" t="s">
        <v>141</v>
      </c>
      <c r="C160" s="134">
        <v>88</v>
      </c>
      <c r="D160" s="134">
        <v>1856231.3451</v>
      </c>
      <c r="E160" s="134">
        <v>1611906.1211808706</v>
      </c>
      <c r="F160" s="235">
        <f t="shared" si="25"/>
        <v>0.86837566095191276</v>
      </c>
      <c r="G160" s="236">
        <f t="shared" si="22"/>
        <v>9.749888605786651E-2</v>
      </c>
      <c r="H160" s="134">
        <v>444.91850000000011</v>
      </c>
      <c r="I160" s="134">
        <v>373.81864328098789</v>
      </c>
      <c r="J160" s="235">
        <f t="shared" si="24"/>
        <v>0.84019577356524355</v>
      </c>
      <c r="K160" s="236">
        <f t="shared" si="23"/>
        <v>0.11905358616602123</v>
      </c>
    </row>
    <row r="161" spans="1:14">
      <c r="A161" s="505"/>
      <c r="B161" s="174" t="s">
        <v>157</v>
      </c>
      <c r="C161" s="174">
        <v>12</v>
      </c>
      <c r="D161" s="174">
        <v>112415.51909999999</v>
      </c>
      <c r="E161" s="174">
        <v>187274.88548022689</v>
      </c>
      <c r="F161" s="237">
        <f t="shared" si="25"/>
        <v>1.6659166543867956</v>
      </c>
      <c r="G161" s="238">
        <f t="shared" si="22"/>
        <v>1.1327640289348963E-2</v>
      </c>
      <c r="H161" s="174">
        <v>19.841000000000001</v>
      </c>
      <c r="I161" s="174">
        <v>21.54493037256136</v>
      </c>
      <c r="J161" s="237">
        <f t="shared" si="24"/>
        <v>1.0858792587350112</v>
      </c>
      <c r="K161" s="328">
        <f t="shared" si="23"/>
        <v>6.8616193190306719E-3</v>
      </c>
    </row>
    <row r="162" spans="1:14" ht="13.5" thickBot="1">
      <c r="A162" s="506"/>
      <c r="B162" s="135" t="s">
        <v>125</v>
      </c>
      <c r="C162" s="239">
        <f>SUM(C154:C161)</f>
        <v>1315</v>
      </c>
      <c r="D162" s="239">
        <f>SUM(D154:D161)</f>
        <v>18832545.090799998</v>
      </c>
      <c r="E162" s="239">
        <f>SUM(E154:E161)</f>
        <v>16532559.358926306</v>
      </c>
      <c r="F162" s="240">
        <f>E162/D162</f>
        <v>0.87787175228921799</v>
      </c>
      <c r="G162" s="240">
        <f>SUM(G154:G161)</f>
        <v>0.99999999999999989</v>
      </c>
      <c r="H162" s="239">
        <f>SUM(H154:H161)</f>
        <v>6603.1909999999998</v>
      </c>
      <c r="I162" s="239">
        <f>SUM(I154:I161)</f>
        <v>3139.919218894378</v>
      </c>
      <c r="J162" s="240">
        <f>I162/H162</f>
        <v>0.47551543168967519</v>
      </c>
      <c r="K162" s="329">
        <f>SUM(K154:K161)</f>
        <v>1</v>
      </c>
    </row>
    <row r="163" spans="1:14">
      <c r="A163" s="129"/>
      <c r="B163" s="129"/>
      <c r="C163" s="129"/>
      <c r="D163" s="129"/>
      <c r="E163" s="129"/>
      <c r="F163" s="129"/>
      <c r="G163" s="129"/>
      <c r="H163" s="129"/>
      <c r="I163" s="129"/>
      <c r="J163" s="129"/>
      <c r="K163" s="129"/>
      <c r="L163" s="129"/>
    </row>
    <row r="164" spans="1:14">
      <c r="A164" s="194" t="s">
        <v>158</v>
      </c>
      <c r="B164" s="125"/>
      <c r="C164" s="389"/>
      <c r="D164" s="126"/>
      <c r="E164" s="127"/>
      <c r="F164" s="124"/>
      <c r="G164" s="123"/>
      <c r="H164" s="128"/>
      <c r="I164" s="128"/>
      <c r="J164" s="129"/>
      <c r="K164" s="129"/>
      <c r="L164" s="129"/>
    </row>
    <row r="165" spans="1:14">
      <c r="A165" s="111" t="s">
        <v>159</v>
      </c>
      <c r="B165" s="125"/>
      <c r="C165" s="126"/>
      <c r="D165" s="126"/>
      <c r="E165" s="127"/>
      <c r="F165" s="124"/>
      <c r="G165" s="123"/>
      <c r="H165" s="128"/>
      <c r="I165" s="128"/>
      <c r="J165" s="129"/>
      <c r="K165" s="129"/>
      <c r="L165" s="129"/>
    </row>
    <row r="168" spans="1:14" s="1" customFormat="1">
      <c r="A168" s="408" t="s">
        <v>162</v>
      </c>
      <c r="B168" s="92"/>
      <c r="C168" s="156"/>
      <c r="D168" s="156"/>
      <c r="E168" s="156"/>
      <c r="F168" s="156"/>
      <c r="G168" s="156"/>
      <c r="H168" s="43"/>
      <c r="I168" s="43"/>
      <c r="J168" s="43"/>
      <c r="K168" s="43"/>
      <c r="L168" s="43"/>
      <c r="M168" s="348"/>
    </row>
    <row r="169" spans="1:14" s="1" customFormat="1" ht="38.25">
      <c r="A169" s="267" t="s">
        <v>163</v>
      </c>
      <c r="B169" s="264">
        <v>5</v>
      </c>
      <c r="C169" s="264">
        <v>4</v>
      </c>
      <c r="D169" s="264">
        <v>3</v>
      </c>
      <c r="E169" s="264">
        <v>2</v>
      </c>
      <c r="F169" s="264">
        <v>1</v>
      </c>
      <c r="G169" s="264" t="s">
        <v>233</v>
      </c>
      <c r="H169" s="264" t="s">
        <v>164</v>
      </c>
      <c r="I169" s="43"/>
      <c r="J169" s="43"/>
      <c r="K169" s="43"/>
      <c r="L169" s="43"/>
      <c r="M169" s="60"/>
      <c r="N169" s="43"/>
    </row>
    <row r="170" spans="1:14" s="1" customFormat="1">
      <c r="A170" s="293" t="s">
        <v>281</v>
      </c>
      <c r="B170" s="347">
        <v>0.625</v>
      </c>
      <c r="C170" s="347">
        <v>0.21428571428571427</v>
      </c>
      <c r="D170" s="347">
        <v>0.10714285714285714</v>
      </c>
      <c r="E170" s="347">
        <v>3.5714285714285712E-2</v>
      </c>
      <c r="F170" s="347">
        <v>0</v>
      </c>
      <c r="G170" s="347">
        <v>1.7857142857142856E-2</v>
      </c>
      <c r="H170" s="294">
        <v>4.4545454545454541</v>
      </c>
      <c r="I170" s="43"/>
      <c r="J170" s="43"/>
      <c r="K170" s="43"/>
      <c r="L170" s="43"/>
      <c r="M170" s="60"/>
      <c r="N170" s="43"/>
    </row>
    <row r="171" spans="1:14" s="1" customFormat="1">
      <c r="A171" s="293" t="s">
        <v>282</v>
      </c>
      <c r="B171" s="347">
        <v>0.625</v>
      </c>
      <c r="C171" s="347">
        <v>0.2857142857142857</v>
      </c>
      <c r="D171" s="347">
        <v>3.5714285714285712E-2</v>
      </c>
      <c r="E171" s="347">
        <v>1.7857142857142856E-2</v>
      </c>
      <c r="F171" s="347">
        <v>0</v>
      </c>
      <c r="G171" s="347">
        <v>3.5714285714285712E-2</v>
      </c>
      <c r="H171" s="294">
        <v>4.5740740740740744</v>
      </c>
      <c r="I171" s="43"/>
      <c r="J171" s="43"/>
      <c r="K171" s="43"/>
      <c r="L171" s="43"/>
      <c r="M171" s="60"/>
      <c r="N171" s="43"/>
    </row>
    <row r="172" spans="1:14" s="1" customFormat="1">
      <c r="A172" s="293" t="s">
        <v>283</v>
      </c>
      <c r="B172" s="347">
        <v>0.6964285714285714</v>
      </c>
      <c r="C172" s="347">
        <v>0.21428571428571427</v>
      </c>
      <c r="D172" s="347">
        <v>7.1428571428571425E-2</v>
      </c>
      <c r="E172" s="347">
        <v>0</v>
      </c>
      <c r="F172" s="347">
        <v>1.7857142857142856E-2</v>
      </c>
      <c r="G172" s="347">
        <v>0</v>
      </c>
      <c r="H172" s="294">
        <v>4.5714285714285712</v>
      </c>
      <c r="I172" s="43"/>
      <c r="J172" s="43"/>
      <c r="K172" s="43"/>
      <c r="L172" s="43"/>
      <c r="M172" s="60"/>
      <c r="N172" s="43"/>
    </row>
    <row r="173" spans="1:14" s="1" customFormat="1">
      <c r="A173" s="293" t="s">
        <v>284</v>
      </c>
      <c r="B173" s="347">
        <v>0.6071428571428571</v>
      </c>
      <c r="C173" s="347">
        <v>0.2857142857142857</v>
      </c>
      <c r="D173" s="347">
        <v>7.1428571428571425E-2</v>
      </c>
      <c r="E173" s="347">
        <v>0</v>
      </c>
      <c r="F173" s="347">
        <v>1.7857142857142856E-2</v>
      </c>
      <c r="G173" s="347">
        <v>1.7857142857142856E-2</v>
      </c>
      <c r="H173" s="294">
        <v>4.4909090909090912</v>
      </c>
      <c r="I173" s="43"/>
      <c r="J173" s="43"/>
      <c r="K173" s="43"/>
      <c r="L173" s="43"/>
      <c r="M173" s="60"/>
      <c r="N173" s="43"/>
    </row>
    <row r="174" spans="1:14" s="1" customFormat="1">
      <c r="A174" s="293" t="s">
        <v>285</v>
      </c>
      <c r="B174" s="347">
        <v>0.63043478260869568</v>
      </c>
      <c r="C174" s="347">
        <v>0.19565217391304349</v>
      </c>
      <c r="D174" s="347">
        <v>0.13043478260869565</v>
      </c>
      <c r="E174" s="347">
        <v>2.1739130434782608E-2</v>
      </c>
      <c r="F174" s="347">
        <v>0</v>
      </c>
      <c r="G174" s="347">
        <v>2.1739130434782608E-2</v>
      </c>
      <c r="H174" s="294">
        <v>4.4666666666666668</v>
      </c>
      <c r="I174" s="43"/>
      <c r="J174" s="43"/>
      <c r="K174" s="43"/>
      <c r="L174" s="43"/>
      <c r="M174" s="60"/>
      <c r="N174" s="43"/>
    </row>
    <row r="175" spans="1:14" s="1" customFormat="1">
      <c r="A175" s="293" t="s">
        <v>286</v>
      </c>
      <c r="B175" s="347">
        <v>0.4</v>
      </c>
      <c r="C175" s="347">
        <v>0.6</v>
      </c>
      <c r="D175" s="347">
        <v>0</v>
      </c>
      <c r="E175" s="347">
        <v>0</v>
      </c>
      <c r="F175" s="347">
        <v>0</v>
      </c>
      <c r="G175" s="347">
        <v>0</v>
      </c>
      <c r="H175" s="294">
        <v>4.4000000000000004</v>
      </c>
      <c r="I175" s="43"/>
      <c r="J175" s="43"/>
      <c r="K175" s="43"/>
      <c r="L175" s="43"/>
      <c r="M175" s="60"/>
      <c r="N175" s="43"/>
    </row>
    <row r="176" spans="1:14" s="1" customFormat="1">
      <c r="A176" s="293" t="s">
        <v>287</v>
      </c>
      <c r="B176" s="347">
        <v>0.5</v>
      </c>
      <c r="C176" s="347">
        <v>0.5</v>
      </c>
      <c r="D176" s="347">
        <v>0</v>
      </c>
      <c r="E176" s="347">
        <v>0</v>
      </c>
      <c r="F176" s="347">
        <v>0</v>
      </c>
      <c r="G176" s="347">
        <v>0</v>
      </c>
      <c r="H176" s="294">
        <v>4.5</v>
      </c>
      <c r="I176" s="43"/>
      <c r="J176" s="43"/>
      <c r="K176" s="43"/>
      <c r="L176" s="43"/>
      <c r="M176" s="60"/>
      <c r="N176" s="43"/>
    </row>
    <row r="177" spans="1:14" s="1" customFormat="1">
      <c r="A177" s="293" t="s">
        <v>288</v>
      </c>
      <c r="B177" s="347">
        <v>1</v>
      </c>
      <c r="C177" s="347">
        <v>0</v>
      </c>
      <c r="D177" s="347">
        <v>0</v>
      </c>
      <c r="E177" s="347">
        <v>0</v>
      </c>
      <c r="F177" s="347">
        <v>0</v>
      </c>
      <c r="G177" s="347">
        <v>0</v>
      </c>
      <c r="H177" s="294">
        <v>5</v>
      </c>
      <c r="I177" s="43"/>
      <c r="J177" s="43"/>
      <c r="K177" s="43"/>
      <c r="L177" s="43"/>
      <c r="M177" s="60"/>
      <c r="N177" s="43"/>
    </row>
    <row r="178" spans="1:14" s="1" customFormat="1">
      <c r="A178" s="293" t="s">
        <v>289</v>
      </c>
      <c r="B178" s="347">
        <v>0.7142857142857143</v>
      </c>
      <c r="C178" s="347">
        <v>0.14285714285714285</v>
      </c>
      <c r="D178" s="347">
        <v>3.5714285714285712E-2</v>
      </c>
      <c r="E178" s="347">
        <v>0</v>
      </c>
      <c r="F178" s="347">
        <v>1.7857142857142856E-2</v>
      </c>
      <c r="G178" s="347">
        <v>8.9285714285714288E-2</v>
      </c>
      <c r="H178" s="294">
        <v>4.6862745098039218</v>
      </c>
      <c r="I178" s="43"/>
      <c r="J178" s="43"/>
      <c r="K178" s="43"/>
      <c r="L178" s="43"/>
      <c r="M178" s="60"/>
      <c r="N178" s="43"/>
    </row>
    <row r="179" spans="1:14" s="1" customFormat="1">
      <c r="A179" s="293" t="s">
        <v>290</v>
      </c>
      <c r="B179" s="347">
        <v>0.6964285714285714</v>
      </c>
      <c r="C179" s="347">
        <v>0.19642857142857142</v>
      </c>
      <c r="D179" s="347">
        <v>5.3571428571428568E-2</v>
      </c>
      <c r="E179" s="347">
        <v>0</v>
      </c>
      <c r="F179" s="347">
        <v>0</v>
      </c>
      <c r="G179" s="347">
        <v>5.3571428571428568E-2</v>
      </c>
      <c r="H179" s="294">
        <v>4.6792452830188678</v>
      </c>
      <c r="I179" s="43"/>
      <c r="J179" s="43"/>
      <c r="K179" s="43"/>
      <c r="L179" s="43"/>
      <c r="M179" s="60"/>
      <c r="N179" s="43"/>
    </row>
    <row r="180" spans="1:14" s="1" customFormat="1">
      <c r="A180" s="293" t="s">
        <v>291</v>
      </c>
      <c r="B180" s="347">
        <v>0.6428571428571429</v>
      </c>
      <c r="C180" s="347">
        <v>0.2857142857142857</v>
      </c>
      <c r="D180" s="347">
        <v>5.3571428571428568E-2</v>
      </c>
      <c r="E180" s="347">
        <v>0</v>
      </c>
      <c r="F180" s="347">
        <v>1.7857142857142856E-2</v>
      </c>
      <c r="G180" s="347">
        <v>0</v>
      </c>
      <c r="H180" s="294">
        <v>4.5357142857142856</v>
      </c>
      <c r="I180" s="43"/>
      <c r="J180" s="43"/>
      <c r="K180" s="43"/>
      <c r="L180" s="43"/>
      <c r="M180" s="60"/>
      <c r="N180" s="43"/>
    </row>
    <row r="181" spans="1:14">
      <c r="A181" s="52"/>
      <c r="B181" s="54"/>
      <c r="C181" s="74"/>
      <c r="D181" s="74"/>
      <c r="E181" s="74"/>
      <c r="F181" s="74"/>
      <c r="G181" s="74"/>
    </row>
    <row r="182" spans="1:14">
      <c r="A182" s="407" t="s">
        <v>292</v>
      </c>
      <c r="B182" s="54"/>
      <c r="C182" s="74"/>
      <c r="D182" s="74"/>
      <c r="E182" s="74"/>
      <c r="F182" s="74"/>
      <c r="G182" s="74"/>
    </row>
    <row r="183" spans="1:14">
      <c r="A183" s="194"/>
      <c r="B183" s="54"/>
      <c r="C183" s="74"/>
      <c r="D183" s="74"/>
      <c r="E183" s="74"/>
      <c r="F183" s="74"/>
      <c r="G183" s="74"/>
    </row>
    <row r="184" spans="1:14">
      <c r="A184" s="52"/>
      <c r="B184" s="54"/>
      <c r="C184" s="74"/>
      <c r="D184" s="74"/>
      <c r="E184" s="74"/>
      <c r="F184" s="74"/>
      <c r="G184" s="74"/>
    </row>
    <row r="185" spans="1:14">
      <c r="A185" s="412" t="s">
        <v>165</v>
      </c>
      <c r="B185" s="54"/>
      <c r="C185" s="74"/>
      <c r="D185" s="74"/>
      <c r="E185" s="396"/>
      <c r="F185" s="74"/>
      <c r="G185" s="74"/>
    </row>
    <row r="186" spans="1:14" ht="25.5">
      <c r="A186" s="267" t="s">
        <v>163</v>
      </c>
      <c r="B186" s="264">
        <v>5</v>
      </c>
      <c r="C186" s="264">
        <v>4</v>
      </c>
      <c r="D186" s="264">
        <v>3</v>
      </c>
      <c r="E186" s="264">
        <v>2</v>
      </c>
      <c r="F186" s="264">
        <v>1</v>
      </c>
      <c r="G186" s="264" t="s">
        <v>164</v>
      </c>
    </row>
    <row r="187" spans="1:14">
      <c r="A187" s="52" t="s">
        <v>166</v>
      </c>
      <c r="B187" s="276">
        <v>0.7142857142857143</v>
      </c>
      <c r="C187" s="276">
        <v>0.21428571428571427</v>
      </c>
      <c r="D187" s="276">
        <v>5.3571428571428568E-2</v>
      </c>
      <c r="E187" s="276">
        <v>1.7857142857142856E-2</v>
      </c>
      <c r="F187" s="276">
        <v>0</v>
      </c>
      <c r="G187" s="294">
        <v>4.5999999999999996</v>
      </c>
    </row>
    <row r="188" spans="1:14">
      <c r="A188" s="52"/>
      <c r="B188" s="54"/>
      <c r="C188" s="74"/>
      <c r="D188" s="74"/>
      <c r="E188" s="74"/>
      <c r="F188" s="74"/>
      <c r="G188" s="74"/>
    </row>
    <row r="189" spans="1:14">
      <c r="A189" s="407" t="s">
        <v>278</v>
      </c>
      <c r="B189" s="54"/>
      <c r="C189" s="74"/>
      <c r="D189" s="74"/>
      <c r="E189" s="74"/>
      <c r="F189" s="74"/>
      <c r="G189" s="74"/>
    </row>
    <row r="190" spans="1:14" ht="11.1" customHeight="1">
      <c r="A190" s="194"/>
      <c r="B190" s="54"/>
      <c r="C190" s="74"/>
      <c r="D190" s="74"/>
      <c r="E190" s="74"/>
      <c r="F190" s="74"/>
      <c r="G190" s="74"/>
    </row>
    <row r="191" spans="1:14">
      <c r="A191" s="52"/>
      <c r="B191" s="54"/>
      <c r="C191" s="74"/>
      <c r="D191" s="74"/>
      <c r="E191" s="74"/>
      <c r="F191" s="74"/>
      <c r="G191" s="74"/>
    </row>
    <row r="192" spans="1:14">
      <c r="A192" s="412" t="s">
        <v>167</v>
      </c>
      <c r="B192" s="54"/>
      <c r="C192" s="74"/>
      <c r="D192" s="74"/>
      <c r="E192" s="74"/>
      <c r="F192" s="74"/>
      <c r="G192" s="74"/>
    </row>
    <row r="193" spans="1:13" ht="26.25" thickBot="1">
      <c r="A193" s="267" t="s">
        <v>163</v>
      </c>
      <c r="B193" s="264">
        <v>5</v>
      </c>
      <c r="C193" s="264">
        <v>4</v>
      </c>
      <c r="D193" s="264">
        <v>3</v>
      </c>
      <c r="E193" s="264">
        <v>2</v>
      </c>
      <c r="F193" s="264">
        <v>1</v>
      </c>
      <c r="G193" s="264" t="s">
        <v>233</v>
      </c>
      <c r="H193" s="264" t="s">
        <v>234</v>
      </c>
    </row>
    <row r="194" spans="1:13">
      <c r="A194" s="402" t="s">
        <v>297</v>
      </c>
      <c r="B194" s="276">
        <v>0.8214285714285714</v>
      </c>
      <c r="C194" s="276">
        <v>0.10714285714285714</v>
      </c>
      <c r="D194" s="276">
        <v>1.7857142857142856E-2</v>
      </c>
      <c r="E194" s="276">
        <v>0</v>
      </c>
      <c r="F194" s="276">
        <v>3.5714285714285712E-2</v>
      </c>
      <c r="G194" s="276">
        <v>1.7857142857142856E-2</v>
      </c>
      <c r="H194" s="294">
        <v>4.709090909090909</v>
      </c>
    </row>
    <row r="195" spans="1:13">
      <c r="A195" s="52"/>
      <c r="B195" s="54"/>
      <c r="C195" s="74"/>
      <c r="D195" s="74"/>
      <c r="E195" s="74"/>
      <c r="F195" s="74"/>
      <c r="G195" s="74"/>
    </row>
    <row r="196" spans="1:13">
      <c r="A196" s="407" t="s">
        <v>278</v>
      </c>
      <c r="B196" s="54"/>
      <c r="C196" s="74"/>
      <c r="D196" s="74"/>
      <c r="E196" s="74"/>
      <c r="F196" s="74"/>
      <c r="G196" s="74"/>
    </row>
    <row r="197" spans="1:13" s="402" customFormat="1">
      <c r="A197" s="407"/>
      <c r="B197" s="54"/>
      <c r="C197" s="74"/>
      <c r="D197" s="74"/>
      <c r="E197" s="74"/>
      <c r="F197" s="74"/>
      <c r="G197" s="74"/>
      <c r="H197" s="23"/>
      <c r="I197" s="23"/>
      <c r="J197" s="23"/>
      <c r="K197" s="23"/>
      <c r="L197" s="23"/>
      <c r="M197" s="58"/>
    </row>
    <row r="198" spans="1:13">
      <c r="A198" s="194"/>
      <c r="B198" s="54"/>
      <c r="C198" s="74"/>
      <c r="D198" s="74"/>
      <c r="E198" s="74"/>
      <c r="F198" s="74"/>
      <c r="G198" s="74"/>
    </row>
    <row r="199" spans="1:13">
      <c r="A199" s="412" t="s">
        <v>294</v>
      </c>
      <c r="B199" s="54"/>
      <c r="C199" s="74"/>
      <c r="D199" s="74"/>
      <c r="E199" s="74"/>
      <c r="F199" s="74"/>
      <c r="G199" s="74"/>
    </row>
    <row r="200" spans="1:13" s="402" customFormat="1" ht="13.5" thickBot="1">
      <c r="A200" s="267" t="s">
        <v>163</v>
      </c>
      <c r="B200" s="264" t="s">
        <v>295</v>
      </c>
      <c r="C200" s="264" t="s">
        <v>296</v>
      </c>
      <c r="D200" s="264" t="s">
        <v>233</v>
      </c>
      <c r="E200" s="74"/>
      <c r="F200" s="74"/>
      <c r="G200" s="74"/>
      <c r="H200" s="23"/>
      <c r="I200" s="23"/>
      <c r="J200" s="23"/>
      <c r="K200" s="23"/>
      <c r="L200" s="23"/>
      <c r="M200" s="58"/>
    </row>
    <row r="201" spans="1:13" s="402" customFormat="1">
      <c r="A201" s="402" t="s">
        <v>293</v>
      </c>
      <c r="B201" s="276">
        <v>0.7321428571428571</v>
      </c>
      <c r="C201" s="276">
        <v>0.25</v>
      </c>
      <c r="D201" s="276">
        <v>1.7857142857142856E-2</v>
      </c>
      <c r="E201" s="74"/>
      <c r="F201" s="74"/>
      <c r="G201" s="74"/>
      <c r="H201" s="23"/>
      <c r="I201" s="23"/>
      <c r="J201" s="23"/>
      <c r="K201" s="23"/>
      <c r="L201" s="23"/>
      <c r="M201" s="58"/>
    </row>
    <row r="202" spans="1:13" s="402" customFormat="1">
      <c r="A202" s="403"/>
      <c r="B202" s="54"/>
      <c r="C202" s="74"/>
      <c r="D202" s="74"/>
      <c r="E202" s="74"/>
      <c r="F202" s="74"/>
      <c r="G202" s="74"/>
      <c r="H202" s="23"/>
      <c r="I202" s="23"/>
      <c r="J202" s="23"/>
      <c r="K202" s="23"/>
      <c r="L202" s="23"/>
      <c r="M202" s="58"/>
    </row>
    <row r="203" spans="1:13" s="402" customFormat="1">
      <c r="A203" s="407" t="s">
        <v>278</v>
      </c>
      <c r="B203" s="54"/>
      <c r="C203" s="74"/>
      <c r="D203" s="74"/>
      <c r="E203" s="74"/>
      <c r="F203" s="74"/>
      <c r="G203" s="74"/>
      <c r="H203" s="23"/>
      <c r="I203" s="23"/>
      <c r="J203" s="23"/>
      <c r="K203" s="23"/>
      <c r="L203" s="23"/>
      <c r="M203" s="58"/>
    </row>
    <row r="204" spans="1:13" s="405" customFormat="1">
      <c r="A204" s="407"/>
      <c r="B204" s="54"/>
      <c r="C204" s="74"/>
      <c r="D204" s="74"/>
      <c r="E204" s="74"/>
      <c r="F204" s="74"/>
      <c r="G204" s="74"/>
      <c r="H204" s="23"/>
      <c r="I204" s="23"/>
      <c r="J204" s="23"/>
      <c r="K204" s="23"/>
      <c r="L204" s="23"/>
      <c r="M204" s="58"/>
    </row>
    <row r="205" spans="1:13" s="402" customFormat="1">
      <c r="A205" s="403"/>
      <c r="B205" s="54"/>
      <c r="C205" s="74"/>
      <c r="D205" s="74"/>
      <c r="E205" s="74"/>
      <c r="F205" s="74"/>
      <c r="G205" s="74"/>
      <c r="H205" s="23"/>
      <c r="I205" s="23"/>
      <c r="J205" s="23"/>
      <c r="K205" s="23"/>
      <c r="L205" s="23"/>
      <c r="M205" s="58"/>
    </row>
    <row r="206" spans="1:13">
      <c r="A206" s="412" t="s">
        <v>236</v>
      </c>
      <c r="B206" s="409"/>
      <c r="C206" s="410"/>
      <c r="D206" s="410"/>
      <c r="E206" s="410"/>
      <c r="F206" s="410"/>
      <c r="G206" s="410"/>
    </row>
    <row r="207" spans="1:13" ht="39" thickBot="1">
      <c r="A207" s="267" t="s">
        <v>163</v>
      </c>
      <c r="B207" s="264">
        <v>5</v>
      </c>
      <c r="C207" s="264">
        <v>4</v>
      </c>
      <c r="D207" s="264">
        <v>3</v>
      </c>
      <c r="E207" s="264">
        <v>2</v>
      </c>
      <c r="F207" s="264">
        <v>1</v>
      </c>
      <c r="G207" s="264" t="s">
        <v>233</v>
      </c>
      <c r="H207" s="264" t="s">
        <v>235</v>
      </c>
    </row>
    <row r="208" spans="1:13">
      <c r="A208" s="406" t="s">
        <v>168</v>
      </c>
      <c r="B208" s="413">
        <v>0.6071428571428571</v>
      </c>
      <c r="C208" s="413">
        <v>0.21428571428571427</v>
      </c>
      <c r="D208" s="413">
        <v>7.1428571428571425E-2</v>
      </c>
      <c r="E208" s="413">
        <v>8.9285714285714288E-2</v>
      </c>
      <c r="F208" s="413">
        <v>1.7857142857142856E-2</v>
      </c>
      <c r="G208" s="76">
        <v>0</v>
      </c>
      <c r="H208" s="294">
        <v>4.3035714285714288</v>
      </c>
    </row>
    <row r="209" spans="1:8">
      <c r="A209" s="406" t="s">
        <v>169</v>
      </c>
      <c r="B209" s="413">
        <v>0.6071428571428571</v>
      </c>
      <c r="C209" s="413">
        <v>0.19642857142857142</v>
      </c>
      <c r="D209" s="413">
        <v>0.10714285714285714</v>
      </c>
      <c r="E209" s="413">
        <v>5.3571428571428568E-2</v>
      </c>
      <c r="F209" s="413">
        <v>1.7857142857142856E-2</v>
      </c>
      <c r="G209" s="76">
        <v>1.7857142857142856E-2</v>
      </c>
      <c r="H209" s="294">
        <v>4.3454545454545457</v>
      </c>
    </row>
    <row r="210" spans="1:8">
      <c r="A210" s="406" t="s">
        <v>170</v>
      </c>
      <c r="B210" s="413">
        <v>0.6428571428571429</v>
      </c>
      <c r="C210" s="413">
        <v>0.19642857142857142</v>
      </c>
      <c r="D210" s="413">
        <v>8.9285714285714288E-2</v>
      </c>
      <c r="E210" s="413">
        <v>1.7857142857142856E-2</v>
      </c>
      <c r="F210" s="413">
        <v>1.7857142857142856E-2</v>
      </c>
      <c r="G210" s="76">
        <v>1.7857142857142856E-2</v>
      </c>
      <c r="H210" s="294">
        <v>4.4909090909090912</v>
      </c>
    </row>
    <row r="211" spans="1:8">
      <c r="A211" s="411"/>
      <c r="B211" s="409"/>
      <c r="C211" s="410"/>
      <c r="D211" s="410"/>
      <c r="E211" s="410"/>
      <c r="F211" s="410"/>
      <c r="G211" s="410"/>
    </row>
    <row r="212" spans="1:8">
      <c r="A212" s="407" t="s">
        <v>278</v>
      </c>
      <c r="B212" s="409"/>
      <c r="C212" s="410"/>
      <c r="D212" s="410"/>
      <c r="E212" s="410"/>
      <c r="F212" s="410"/>
      <c r="G212" s="410"/>
    </row>
  </sheetData>
  <mergeCells count="33">
    <mergeCell ref="A154:A162"/>
    <mergeCell ref="A93:I93"/>
    <mergeCell ref="A128:I128"/>
    <mergeCell ref="A43:D43"/>
    <mergeCell ref="A116:A124"/>
    <mergeCell ref="A74:I74"/>
    <mergeCell ref="A79:A80"/>
    <mergeCell ref="A78:E78"/>
    <mergeCell ref="A76:E76"/>
    <mergeCell ref="A75:D75"/>
    <mergeCell ref="F79:F80"/>
    <mergeCell ref="B79:E79"/>
    <mergeCell ref="A50:C50"/>
    <mergeCell ref="A62:C62"/>
    <mergeCell ref="A34:G34"/>
    <mergeCell ref="B35:D35"/>
    <mergeCell ref="E35:G35"/>
    <mergeCell ref="B18:D18"/>
    <mergeCell ref="E18:G18"/>
    <mergeCell ref="A1:M1"/>
    <mergeCell ref="A26:G26"/>
    <mergeCell ref="B27:D27"/>
    <mergeCell ref="E27:G27"/>
    <mergeCell ref="A2:M2"/>
    <mergeCell ref="B10:D10"/>
    <mergeCell ref="A9:G9"/>
    <mergeCell ref="A4:G4"/>
    <mergeCell ref="A8:G8"/>
    <mergeCell ref="A5:G5"/>
    <mergeCell ref="A7:G7"/>
    <mergeCell ref="A6:G6"/>
    <mergeCell ref="E10:G10"/>
    <mergeCell ref="A17:G17"/>
  </mergeCells>
  <conditionalFormatting sqref="B98:B106">
    <cfRule type="duplicateValues" dxfId="3" priority="3"/>
  </conditionalFormatting>
  <conditionalFormatting sqref="B98:B106">
    <cfRule type="duplicateValues" dxfId="2" priority="4"/>
  </conditionalFormatting>
  <conditionalFormatting sqref="B107:B108">
    <cfRule type="duplicateValues" dxfId="1" priority="1"/>
  </conditionalFormatting>
  <conditionalFormatting sqref="B107:B108">
    <cfRule type="duplicateValues" dxfId="0" priority="2"/>
  </conditionalFormatting>
  <pageMargins left="0.7" right="0.7" top="0.75" bottom="0.75" header="0.3" footer="0.3"/>
  <pageSetup scale="13" orientation="landscape" verticalDpi="200" r:id="rId1"/>
  <headerFooter alignWithMargins="0">
    <oddFooter xml:space="preserve">&amp;R_x000D_&amp;1#&amp;"Calibri"&amp;10&amp;KA80000 Internal Use Only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63"/>
  <sheetViews>
    <sheetView topLeftCell="A49" zoomScaleNormal="100" workbookViewId="0">
      <selection activeCell="C30" sqref="C30"/>
    </sheetView>
  </sheetViews>
  <sheetFormatPr defaultColWidth="9.28515625" defaultRowHeight="12.75"/>
  <cols>
    <col min="1" max="1" width="35.28515625" style="112" customWidth="1"/>
    <col min="2" max="2" width="17.7109375" style="87" customWidth="1"/>
    <col min="3" max="3" width="21.28515625" style="88" customWidth="1"/>
    <col min="4" max="4" width="17.28515625" style="88" customWidth="1"/>
    <col min="5" max="5" width="23.42578125" style="88" customWidth="1"/>
    <col min="6" max="6" width="17.7109375" style="88" customWidth="1"/>
    <col min="7" max="8" width="36.5703125" style="88" customWidth="1"/>
    <col min="9" max="9" width="15.28515625" style="88" customWidth="1"/>
    <col min="10" max="10" width="0.5703125" style="89" customWidth="1"/>
    <col min="11" max="12" width="9.28515625" style="112"/>
    <col min="13" max="13" width="11" style="112" bestFit="1" customWidth="1"/>
    <col min="14" max="16384" width="9.28515625" style="112"/>
  </cols>
  <sheetData>
    <row r="1" spans="1:12">
      <c r="A1" s="490" t="str">
        <f>Cover!B8</f>
        <v>Evergy Services, Inc. (ESI) Evaluation, Measurement, and Verification Report  – Commercial &amp; Industrial Databook</v>
      </c>
      <c r="B1" s="490"/>
      <c r="C1" s="490"/>
      <c r="D1" s="490"/>
      <c r="E1" s="490"/>
      <c r="F1" s="490"/>
      <c r="G1" s="490"/>
      <c r="H1" s="490"/>
      <c r="I1" s="490"/>
      <c r="J1" s="490"/>
      <c r="K1" s="168"/>
      <c r="L1" s="168"/>
    </row>
    <row r="2" spans="1:12" ht="34.9" customHeight="1">
      <c r="A2" s="515"/>
      <c r="B2" s="515"/>
      <c r="C2" s="515"/>
      <c r="D2" s="515"/>
      <c r="E2" s="515"/>
      <c r="F2" s="515"/>
      <c r="G2" s="515"/>
      <c r="H2" s="515"/>
      <c r="I2" s="515"/>
      <c r="J2" s="515"/>
      <c r="K2" s="168"/>
      <c r="L2" s="168"/>
    </row>
    <row r="3" spans="1:12">
      <c r="A3" s="527"/>
      <c r="B3" s="527"/>
      <c r="C3" s="527"/>
      <c r="D3" s="527"/>
      <c r="E3" s="527"/>
      <c r="F3" s="527"/>
      <c r="G3" s="527"/>
      <c r="H3" s="527"/>
      <c r="I3" s="527"/>
      <c r="J3" s="527"/>
      <c r="K3" s="168"/>
      <c r="L3" s="168"/>
    </row>
    <row r="4" spans="1:12" ht="30" customHeight="1">
      <c r="A4" s="502" t="s">
        <v>171</v>
      </c>
      <c r="B4" s="502"/>
      <c r="C4" s="502"/>
      <c r="D4" s="502"/>
      <c r="E4" s="502"/>
      <c r="F4" s="502"/>
      <c r="G4" s="502"/>
      <c r="H4" s="200"/>
      <c r="I4" s="200"/>
      <c r="J4" s="103"/>
      <c r="K4" s="168"/>
      <c r="L4" s="168"/>
    </row>
    <row r="5" spans="1:12" ht="15.75">
      <c r="A5" s="503" t="s">
        <v>98</v>
      </c>
      <c r="B5" s="503"/>
      <c r="C5" s="503"/>
      <c r="D5" s="503"/>
      <c r="E5" s="503"/>
      <c r="F5" s="503"/>
      <c r="G5" s="503"/>
      <c r="H5" s="200"/>
      <c r="I5" s="200"/>
      <c r="J5" s="103"/>
      <c r="K5" s="168"/>
      <c r="L5" s="168"/>
    </row>
    <row r="6" spans="1:12" ht="15.75">
      <c r="A6" s="503"/>
      <c r="B6" s="503"/>
      <c r="C6" s="503"/>
      <c r="D6" s="503"/>
      <c r="E6" s="503"/>
      <c r="F6" s="503"/>
      <c r="G6" s="503"/>
      <c r="H6" s="200"/>
      <c r="I6" s="200"/>
      <c r="J6" s="103"/>
      <c r="K6" s="168"/>
      <c r="L6" s="168"/>
    </row>
    <row r="7" spans="1:12">
      <c r="A7" s="504" t="s">
        <v>31</v>
      </c>
      <c r="B7" s="504"/>
      <c r="C7" s="504"/>
      <c r="D7" s="504"/>
      <c r="E7" s="504"/>
      <c r="F7" s="504"/>
      <c r="G7" s="504"/>
      <c r="H7" s="200"/>
      <c r="I7" s="200"/>
      <c r="J7" s="103"/>
      <c r="K7" s="168"/>
      <c r="L7" s="168"/>
    </row>
    <row r="8" spans="1:12" ht="15.75">
      <c r="A8" s="503"/>
      <c r="B8" s="503"/>
      <c r="C8" s="503"/>
      <c r="D8" s="503"/>
      <c r="E8" s="503"/>
      <c r="F8" s="503"/>
      <c r="G8" s="503"/>
      <c r="H8" s="200"/>
      <c r="I8" s="200"/>
      <c r="J8" s="103"/>
      <c r="K8" s="168"/>
      <c r="L8" s="168"/>
    </row>
    <row r="9" spans="1:12">
      <c r="A9" s="459" t="s">
        <v>237</v>
      </c>
      <c r="B9" s="459"/>
      <c r="C9" s="459"/>
      <c r="D9" s="459"/>
      <c r="E9" s="459"/>
      <c r="F9" s="459"/>
      <c r="G9" s="459"/>
      <c r="H9" s="200"/>
      <c r="I9" s="200"/>
      <c r="J9" s="103"/>
      <c r="K9" s="168"/>
      <c r="L9" s="168"/>
    </row>
    <row r="10" spans="1:12" ht="13.5" thickBot="1">
      <c r="A10" s="262"/>
      <c r="B10" s="516" t="s">
        <v>12</v>
      </c>
      <c r="C10" s="517"/>
      <c r="D10" s="518"/>
      <c r="E10" s="512" t="s">
        <v>13</v>
      </c>
      <c r="F10" s="513"/>
      <c r="G10" s="513"/>
      <c r="H10" s="200"/>
      <c r="I10" s="200"/>
      <c r="J10" s="141"/>
      <c r="K10" s="168"/>
      <c r="L10" s="168"/>
    </row>
    <row r="11" spans="1:12" ht="29.45" customHeight="1" thickBot="1">
      <c r="A11" s="267"/>
      <c r="B11" s="268" t="s">
        <v>99</v>
      </c>
      <c r="C11" s="265" t="s">
        <v>100</v>
      </c>
      <c r="D11" s="266" t="s">
        <v>101</v>
      </c>
      <c r="E11" s="264" t="s">
        <v>102</v>
      </c>
      <c r="F11" s="264" t="s">
        <v>100</v>
      </c>
      <c r="G11" s="264" t="s">
        <v>35</v>
      </c>
      <c r="H11" s="200"/>
      <c r="I11" s="200"/>
      <c r="J11" s="142"/>
      <c r="K11" s="168"/>
      <c r="L11" s="168"/>
    </row>
    <row r="12" spans="1:12">
      <c r="A12" s="79" t="s">
        <v>103</v>
      </c>
      <c r="B12" s="130">
        <v>9584680.6968000066</v>
      </c>
      <c r="C12" s="130">
        <v>10383457.570860026</v>
      </c>
      <c r="D12" s="131">
        <f>C12/B12</f>
        <v>1.0833389133481206</v>
      </c>
      <c r="E12" s="130">
        <f>'MEEIA 3 Targets'!G7</f>
        <v>30239803.032836415</v>
      </c>
      <c r="F12" s="130">
        <f>C12*D45</f>
        <v>8472901.3778217826</v>
      </c>
      <c r="G12" s="90">
        <f>F12/E12</f>
        <v>0.28019036263633518</v>
      </c>
      <c r="H12" s="200"/>
      <c r="I12" s="200"/>
      <c r="J12" s="154"/>
      <c r="K12" s="168"/>
      <c r="L12" s="345"/>
    </row>
    <row r="13" spans="1:12">
      <c r="A13" s="79" t="s">
        <v>104</v>
      </c>
      <c r="B13" s="130">
        <v>2058.0003000000006</v>
      </c>
      <c r="C13" s="130">
        <v>1836.1098789549378</v>
      </c>
      <c r="D13" s="131">
        <f>C13/B13</f>
        <v>0.89218154096232993</v>
      </c>
      <c r="E13" s="130">
        <f>'MEEIA 3 Targets'!G15</f>
        <v>4833.6325018933821</v>
      </c>
      <c r="F13" s="130">
        <f>C13*D45</f>
        <v>1498.2656612272294</v>
      </c>
      <c r="G13" s="90">
        <f>F13/E13</f>
        <v>0.30996681287630862</v>
      </c>
      <c r="H13" s="200"/>
      <c r="I13" s="200"/>
      <c r="J13" s="142"/>
      <c r="K13" s="168"/>
      <c r="L13" s="345"/>
    </row>
    <row r="14" spans="1:12">
      <c r="A14" s="70"/>
      <c r="B14" s="130"/>
      <c r="C14" s="130"/>
      <c r="D14" s="90"/>
      <c r="E14" s="200"/>
      <c r="F14" s="200"/>
      <c r="G14" s="200"/>
      <c r="H14" s="200"/>
      <c r="I14" s="200"/>
      <c r="J14" s="141"/>
      <c r="K14" s="168"/>
      <c r="L14" s="168"/>
    </row>
    <row r="15" spans="1:12">
      <c r="A15" s="118" t="s">
        <v>105</v>
      </c>
      <c r="B15" s="130"/>
      <c r="C15" s="130"/>
      <c r="D15" s="90"/>
      <c r="E15" s="200"/>
      <c r="F15" s="200"/>
      <c r="G15" s="200"/>
      <c r="H15" s="200"/>
      <c r="I15" s="200"/>
      <c r="J15" s="141"/>
      <c r="K15" s="168"/>
      <c r="L15" s="168"/>
    </row>
    <row r="16" spans="1:12">
      <c r="A16" s="118"/>
      <c r="B16" s="130"/>
      <c r="C16" s="130"/>
      <c r="D16" s="90"/>
      <c r="E16" s="200"/>
      <c r="F16" s="200"/>
      <c r="G16" s="200"/>
      <c r="H16" s="200"/>
      <c r="I16" s="200"/>
      <c r="J16" s="141"/>
      <c r="K16" s="168"/>
      <c r="L16" s="168"/>
    </row>
    <row r="17" spans="1:10">
      <c r="A17" s="459" t="s">
        <v>172</v>
      </c>
      <c r="B17" s="459"/>
      <c r="C17" s="459"/>
      <c r="D17" s="459"/>
      <c r="E17" s="459"/>
      <c r="F17" s="459"/>
      <c r="G17" s="459"/>
      <c r="H17" s="200"/>
      <c r="I17" s="200"/>
      <c r="J17" s="141"/>
    </row>
    <row r="18" spans="1:10" ht="13.5" thickBot="1">
      <c r="A18" s="262"/>
      <c r="B18" s="516" t="s">
        <v>12</v>
      </c>
      <c r="C18" s="517"/>
      <c r="D18" s="518"/>
      <c r="E18" s="512" t="s">
        <v>13</v>
      </c>
      <c r="F18" s="513"/>
      <c r="G18" s="513"/>
      <c r="H18" s="200"/>
      <c r="I18" s="200"/>
      <c r="J18" s="141"/>
    </row>
    <row r="19" spans="1:10" ht="33.6" customHeight="1" thickBot="1">
      <c r="A19" s="267"/>
      <c r="B19" s="268" t="s">
        <v>99</v>
      </c>
      <c r="C19" s="265" t="s">
        <v>100</v>
      </c>
      <c r="D19" s="266" t="s">
        <v>101</v>
      </c>
      <c r="E19" s="264" t="s">
        <v>102</v>
      </c>
      <c r="F19" s="264" t="s">
        <v>100</v>
      </c>
      <c r="G19" s="264" t="s">
        <v>35</v>
      </c>
      <c r="H19" s="200"/>
      <c r="I19" s="200"/>
      <c r="J19" s="141"/>
    </row>
    <row r="20" spans="1:10">
      <c r="A20" s="79" t="s">
        <v>103</v>
      </c>
      <c r="B20" s="40">
        <f>'PY1 - Evergy Metro'!C12+'PY2 - Evergy Metro'!C12+B12</f>
        <v>34951434.747900009</v>
      </c>
      <c r="C20" s="40">
        <f>'PY1 - Evergy Metro'!D12+'PY2 - Evergy Metro'!D12+C12</f>
        <v>37747524.375848986</v>
      </c>
      <c r="D20" s="131">
        <f>C20/B20</f>
        <v>1.0799992803762362</v>
      </c>
      <c r="E20" s="130">
        <f>'MEEIA 3 Targets'!G7</f>
        <v>30239803.032836415</v>
      </c>
      <c r="F20" s="40">
        <f>'PY1 - Evergy Metro'!G12+'PY2 - Evergy Metro'!G12+F12</f>
        <v>30597177.307757854</v>
      </c>
      <c r="G20" s="90">
        <f>F20/E20</f>
        <v>1.0118180093479239</v>
      </c>
      <c r="H20" s="200"/>
      <c r="I20" s="200"/>
      <c r="J20" s="141"/>
    </row>
    <row r="21" spans="1:10">
      <c r="A21" s="79" t="s">
        <v>104</v>
      </c>
      <c r="B21" s="40">
        <f>'PY1 - Evergy Metro'!C23+'PY2 - Evergy Metro'!C23+B13</f>
        <v>6928.7864</v>
      </c>
      <c r="C21" s="40">
        <f>'PY1 - Evergy Metro'!D23+'PY2 - Evergy Metro'!D23+C13</f>
        <v>7195.4581257172713</v>
      </c>
      <c r="D21" s="131">
        <f>C21/B21</f>
        <v>1.0384875085364547</v>
      </c>
      <c r="E21" s="130">
        <f>'MEEIA 3 Targets'!G15</f>
        <v>4833.6325018933821</v>
      </c>
      <c r="F21" s="40">
        <f>'PY1 - Evergy Metro'!G23+'PY2 - Evergy Metro'!G23+F13</f>
        <v>5830.0376440237378</v>
      </c>
      <c r="G21" s="90">
        <f>F21/E21</f>
        <v>1.206140028589276</v>
      </c>
      <c r="H21" s="200"/>
      <c r="I21" s="200"/>
      <c r="J21" s="141"/>
    </row>
    <row r="22" spans="1:10">
      <c r="A22" s="70"/>
      <c r="B22" s="130"/>
      <c r="C22" s="130"/>
      <c r="D22" s="90"/>
      <c r="E22" s="200"/>
      <c r="F22" s="200"/>
      <c r="G22" s="200"/>
      <c r="H22" s="200"/>
      <c r="I22" s="200"/>
      <c r="J22" s="141"/>
    </row>
    <row r="23" spans="1:10">
      <c r="A23" s="118" t="s">
        <v>105</v>
      </c>
      <c r="B23" s="130"/>
      <c r="C23" s="130"/>
      <c r="D23" s="90"/>
      <c r="E23" s="200"/>
      <c r="F23" s="200"/>
      <c r="G23" s="200"/>
      <c r="H23" s="200"/>
      <c r="I23" s="200"/>
      <c r="J23" s="141"/>
    </row>
    <row r="24" spans="1:10">
      <c r="A24" s="118"/>
      <c r="B24" s="130"/>
      <c r="C24" s="130"/>
      <c r="D24" s="90"/>
      <c r="E24" s="200"/>
      <c r="F24" s="200"/>
      <c r="G24" s="200"/>
      <c r="H24" s="200"/>
      <c r="I24" s="200"/>
      <c r="J24" s="141"/>
    </row>
    <row r="25" spans="1:10" ht="15.75">
      <c r="A25" s="503"/>
      <c r="B25" s="503"/>
      <c r="C25" s="503"/>
      <c r="D25" s="503"/>
      <c r="E25" s="503"/>
      <c r="F25" s="503"/>
      <c r="G25" s="503"/>
      <c r="H25" s="200"/>
      <c r="I25" s="200"/>
      <c r="J25" s="103"/>
    </row>
    <row r="26" spans="1:10">
      <c r="A26" s="459" t="s">
        <v>238</v>
      </c>
      <c r="B26" s="459"/>
      <c r="C26" s="459"/>
      <c r="D26" s="459"/>
      <c r="E26" s="459"/>
      <c r="F26" s="459"/>
      <c r="G26" s="459"/>
      <c r="H26" s="200"/>
      <c r="I26" s="200"/>
      <c r="J26" s="103"/>
    </row>
    <row r="27" spans="1:10" ht="13.5" thickBot="1">
      <c r="A27" s="262"/>
      <c r="B27" s="516" t="s">
        <v>12</v>
      </c>
      <c r="C27" s="517"/>
      <c r="D27" s="518"/>
      <c r="E27" s="512" t="s">
        <v>13</v>
      </c>
      <c r="F27" s="513"/>
      <c r="G27" s="513"/>
      <c r="H27" s="200"/>
      <c r="I27" s="200"/>
      <c r="J27" s="141"/>
    </row>
    <row r="28" spans="1:10" ht="28.5" customHeight="1" thickBot="1">
      <c r="A28" s="267"/>
      <c r="B28" s="268" t="s">
        <v>99</v>
      </c>
      <c r="C28" s="265" t="s">
        <v>100</v>
      </c>
      <c r="D28" s="266" t="s">
        <v>101</v>
      </c>
      <c r="E28" s="264" t="s">
        <v>102</v>
      </c>
      <c r="F28" s="264" t="s">
        <v>100</v>
      </c>
      <c r="G28" s="264" t="s">
        <v>35</v>
      </c>
      <c r="H28" s="200"/>
      <c r="I28" s="200"/>
      <c r="J28" s="142"/>
    </row>
    <row r="29" spans="1:10">
      <c r="A29" s="79" t="s">
        <v>103</v>
      </c>
      <c r="B29" s="442">
        <v>18366395.699999999</v>
      </c>
      <c r="C29" s="442">
        <v>18441487.481906034</v>
      </c>
      <c r="D29" s="443">
        <f>C29/B29</f>
        <v>1.0040885420924495</v>
      </c>
      <c r="E29" s="130">
        <f>'MEEIA 3 Targets'!G25</f>
        <v>10016241.480000008</v>
      </c>
      <c r="F29" s="130">
        <f>C29*D45</f>
        <v>15048253.785235325</v>
      </c>
      <c r="G29" s="90">
        <f>F29/E29</f>
        <v>1.5023852824717754</v>
      </c>
      <c r="H29" s="181"/>
      <c r="I29" s="183"/>
      <c r="J29" s="154"/>
    </row>
    <row r="30" spans="1:10">
      <c r="A30" s="79" t="s">
        <v>104</v>
      </c>
      <c r="B30" s="130">
        <v>4461.6288999999979</v>
      </c>
      <c r="C30" s="130">
        <v>3761.9493070753178</v>
      </c>
      <c r="D30" s="131">
        <f>C30/B30</f>
        <v>0.84317844253593566</v>
      </c>
      <c r="E30" s="130">
        <f>'MEEIA 3 Targets'!G33</f>
        <v>1586.6804398830946</v>
      </c>
      <c r="F30" s="230">
        <f>C30*D45</f>
        <v>3069.7506345734596</v>
      </c>
      <c r="G30" s="90">
        <f>F30/E30</f>
        <v>1.934699992141856</v>
      </c>
      <c r="H30" s="182"/>
      <c r="I30" s="183"/>
      <c r="J30" s="142"/>
    </row>
    <row r="31" spans="1:10">
      <c r="A31" s="70"/>
      <c r="B31" s="130"/>
      <c r="C31" s="130"/>
      <c r="D31" s="90"/>
      <c r="E31" s="200"/>
      <c r="F31" s="200"/>
      <c r="G31" s="200"/>
      <c r="H31" s="200"/>
      <c r="I31" s="200"/>
      <c r="J31" s="141"/>
    </row>
    <row r="32" spans="1:10">
      <c r="A32" s="118" t="s">
        <v>105</v>
      </c>
      <c r="B32" s="130"/>
      <c r="C32" s="130">
        <f>B29-85000</f>
        <v>18281395.699999999</v>
      </c>
      <c r="D32" s="90"/>
      <c r="E32" s="200"/>
      <c r="F32" s="179"/>
      <c r="G32" s="179"/>
      <c r="H32" s="200"/>
      <c r="I32" s="200"/>
      <c r="J32" s="141"/>
    </row>
    <row r="33" spans="1:10">
      <c r="A33" s="118"/>
      <c r="B33" s="130"/>
      <c r="C33" s="130"/>
      <c r="D33" s="90"/>
      <c r="E33" s="200"/>
      <c r="F33" s="179"/>
      <c r="G33" s="179"/>
      <c r="H33" s="200"/>
      <c r="I33" s="200"/>
      <c r="J33" s="141"/>
    </row>
    <row r="34" spans="1:10">
      <c r="A34" s="459" t="s">
        <v>107</v>
      </c>
      <c r="B34" s="459"/>
      <c r="C34" s="459"/>
      <c r="D34" s="459"/>
      <c r="E34" s="459"/>
      <c r="F34" s="459"/>
      <c r="G34" s="459"/>
      <c r="H34" s="200"/>
      <c r="I34" s="200"/>
      <c r="J34" s="141"/>
    </row>
    <row r="35" spans="1:10" ht="13.5" thickBot="1">
      <c r="A35" s="262"/>
      <c r="B35" s="516" t="s">
        <v>12</v>
      </c>
      <c r="C35" s="517"/>
      <c r="D35" s="518"/>
      <c r="E35" s="512" t="s">
        <v>13</v>
      </c>
      <c r="F35" s="513"/>
      <c r="G35" s="513"/>
      <c r="H35" s="200"/>
      <c r="I35" s="200"/>
      <c r="J35" s="141"/>
    </row>
    <row r="36" spans="1:10" ht="29.45" customHeight="1" thickBot="1">
      <c r="A36" s="267"/>
      <c r="B36" s="268" t="s">
        <v>99</v>
      </c>
      <c r="C36" s="265" t="s">
        <v>100</v>
      </c>
      <c r="D36" s="266" t="s">
        <v>101</v>
      </c>
      <c r="E36" s="264" t="s">
        <v>102</v>
      </c>
      <c r="F36" s="264" t="s">
        <v>100</v>
      </c>
      <c r="G36" s="264" t="s">
        <v>35</v>
      </c>
      <c r="H36" s="200"/>
      <c r="I36" s="200"/>
      <c r="J36" s="141"/>
    </row>
    <row r="37" spans="1:10">
      <c r="A37" s="79" t="s">
        <v>103</v>
      </c>
      <c r="B37" s="437">
        <f>'PY1 - Evergy MO West'!C12+'PY2 - Evergy MO West'!C12+B29</f>
        <v>40270006.673900008</v>
      </c>
      <c r="C37" s="437">
        <f>'PY1 - Evergy MO West'!D12+'PY2 - Evergy MO West'!D12+C29</f>
        <v>39617107.542668507</v>
      </c>
      <c r="D37" s="443">
        <f>C37/B37</f>
        <v>0.98378696242792874</v>
      </c>
      <c r="E37" s="130">
        <f>'MEEIA 3 Targets'!G25</f>
        <v>10016241.480000008</v>
      </c>
      <c r="F37" s="40">
        <f>'PY1 - Evergy MO West'!G12+'PY2 - Evergy MO West'!G12+F29</f>
        <v>32246061.308149599</v>
      </c>
      <c r="G37" s="90">
        <f>F37/E37</f>
        <v>3.2193773854730958</v>
      </c>
      <c r="H37" s="200"/>
      <c r="I37" s="200"/>
      <c r="J37" s="141"/>
    </row>
    <row r="38" spans="1:10">
      <c r="A38" s="79" t="s">
        <v>104</v>
      </c>
      <c r="B38" s="40">
        <f>'PY1 - Evergy MO West'!C23+'PY2 - Evergy MO West'!C23+B30</f>
        <v>9184.4452999999976</v>
      </c>
      <c r="C38" s="40">
        <f>'PY1 - Evergy MO West'!D23+'PY2 - Evergy MO West'!D23+C30</f>
        <v>7497.4091559085109</v>
      </c>
      <c r="D38" s="131">
        <f>C38/B38</f>
        <v>0.81631594625627668</v>
      </c>
      <c r="E38" s="130">
        <f>'MEEIA 3 Targets'!G33</f>
        <v>1586.6804398830946</v>
      </c>
      <c r="F38" s="40">
        <f>'PY1 - Evergy MO West'!G23+'PY2 - Evergy MO West'!G23+F30</f>
        <v>6104.4176648159046</v>
      </c>
      <c r="G38" s="90">
        <f>F38/E38</f>
        <v>3.8472886608885615</v>
      </c>
      <c r="H38" s="200"/>
      <c r="I38" s="200"/>
      <c r="J38" s="141"/>
    </row>
    <row r="39" spans="1:10">
      <c r="A39" s="70"/>
      <c r="B39" s="130"/>
      <c r="C39" s="130"/>
      <c r="D39" s="90"/>
      <c r="E39" s="200"/>
      <c r="F39" s="200"/>
      <c r="G39" s="200"/>
      <c r="H39" s="200"/>
      <c r="I39" s="200"/>
      <c r="J39" s="141"/>
    </row>
    <row r="40" spans="1:10">
      <c r="A40" s="118" t="s">
        <v>105</v>
      </c>
      <c r="B40" s="130"/>
      <c r="C40" s="130"/>
      <c r="D40" s="90"/>
      <c r="E40" s="200"/>
      <c r="F40" s="179"/>
      <c r="G40" s="179"/>
      <c r="H40" s="200"/>
      <c r="I40" s="200"/>
      <c r="J40" s="141"/>
    </row>
    <row r="41" spans="1:10">
      <c r="A41" s="118"/>
      <c r="B41" s="130"/>
      <c r="C41" s="130"/>
      <c r="D41" s="90"/>
      <c r="E41" s="200"/>
      <c r="F41" s="179"/>
      <c r="G41" s="179"/>
      <c r="H41" s="200"/>
      <c r="I41" s="200"/>
      <c r="J41" s="141"/>
    </row>
    <row r="42" spans="1:10">
      <c r="A42" s="118"/>
      <c r="B42" s="130"/>
      <c r="C42" s="130"/>
      <c r="D42" s="90"/>
      <c r="E42" s="200"/>
      <c r="F42" s="179"/>
      <c r="G42" s="179"/>
      <c r="H42" s="200"/>
      <c r="I42" s="200"/>
      <c r="J42" s="141"/>
    </row>
    <row r="43" spans="1:10">
      <c r="A43" s="511" t="s">
        <v>108</v>
      </c>
      <c r="B43" s="511"/>
      <c r="C43" s="511"/>
      <c r="D43" s="511"/>
      <c r="E43" s="200"/>
      <c r="F43" s="179"/>
      <c r="G43" s="180"/>
      <c r="H43" s="200"/>
      <c r="I43" s="200"/>
      <c r="J43" s="155"/>
    </row>
    <row r="44" spans="1:10" ht="26.25" thickBot="1">
      <c r="A44" s="269" t="s">
        <v>52</v>
      </c>
      <c r="B44" s="253" t="s">
        <v>53</v>
      </c>
      <c r="C44" s="253" t="s">
        <v>54</v>
      </c>
      <c r="D44" s="253" t="s">
        <v>55</v>
      </c>
      <c r="E44" s="200"/>
      <c r="F44" s="179"/>
      <c r="G44" s="180"/>
      <c r="H44" s="200"/>
      <c r="I44" s="200"/>
      <c r="J44" s="155"/>
    </row>
    <row r="45" spans="1:10" s="52" customFormat="1" ht="13.5" thickTop="1">
      <c r="A45" s="374">
        <v>0.23899999999999999</v>
      </c>
      <c r="B45" s="386">
        <v>0.04</v>
      </c>
      <c r="C45" s="386">
        <v>1.4999999999999999E-2</v>
      </c>
      <c r="D45" s="387">
        <f>1-A45+B45+C45</f>
        <v>0.81600000000000006</v>
      </c>
      <c r="E45" s="200"/>
      <c r="F45" s="180"/>
      <c r="G45" s="180"/>
      <c r="H45" s="200"/>
      <c r="I45" s="200"/>
      <c r="J45" s="157"/>
    </row>
    <row r="46" spans="1:10">
      <c r="A46" s="201"/>
      <c r="B46" s="201"/>
      <c r="C46" s="201"/>
      <c r="D46" s="82"/>
      <c r="E46" s="200"/>
      <c r="F46" s="179"/>
      <c r="G46" s="180"/>
      <c r="H46" s="200"/>
      <c r="I46" s="200"/>
      <c r="J46" s="157"/>
    </row>
    <row r="47" spans="1:10">
      <c r="A47" s="118" t="s">
        <v>263</v>
      </c>
      <c r="B47" s="201"/>
      <c r="C47" s="201"/>
      <c r="D47" s="201"/>
      <c r="E47" s="158"/>
      <c r="F47" s="179"/>
      <c r="G47" s="180"/>
      <c r="H47" s="200"/>
      <c r="I47" s="200"/>
      <c r="J47" s="141"/>
    </row>
    <row r="48" spans="1:10" ht="15.75">
      <c r="A48" s="195"/>
      <c r="B48" s="200"/>
      <c r="C48" s="200"/>
      <c r="D48" s="183"/>
      <c r="E48" s="200"/>
      <c r="F48" s="200"/>
      <c r="G48" s="200"/>
      <c r="H48" s="200"/>
      <c r="I48" s="200"/>
      <c r="J48" s="141"/>
    </row>
    <row r="49" spans="1:13" ht="15.75">
      <c r="A49" s="195"/>
      <c r="B49" s="200"/>
      <c r="C49" s="200"/>
      <c r="D49" s="200"/>
      <c r="E49" s="200"/>
      <c r="F49" s="200"/>
      <c r="G49" s="200"/>
      <c r="H49" s="200"/>
      <c r="I49" s="200"/>
      <c r="J49" s="141"/>
      <c r="K49" s="168"/>
      <c r="L49" s="168"/>
      <c r="M49" s="168"/>
    </row>
    <row r="50" spans="1:13">
      <c r="A50" s="511" t="s">
        <v>110</v>
      </c>
      <c r="B50" s="511"/>
      <c r="C50" s="511"/>
      <c r="D50" s="511"/>
      <c r="E50" s="511"/>
      <c r="F50" s="511"/>
      <c r="G50" s="200"/>
      <c r="H50" s="200"/>
      <c r="I50" s="200"/>
      <c r="J50" s="141"/>
      <c r="K50" s="168"/>
      <c r="L50" s="168"/>
      <c r="M50" s="168"/>
    </row>
    <row r="51" spans="1:13" s="87" customFormat="1" ht="26.25" thickBot="1">
      <c r="A51" s="267" t="s">
        <v>111</v>
      </c>
      <c r="B51" s="264" t="s">
        <v>173</v>
      </c>
      <c r="C51" s="272" t="s">
        <v>113</v>
      </c>
      <c r="D51" s="272" t="s">
        <v>114</v>
      </c>
      <c r="E51" s="272" t="s">
        <v>115</v>
      </c>
      <c r="F51" s="272" t="s">
        <v>116</v>
      </c>
      <c r="G51" s="272" t="s">
        <v>117</v>
      </c>
      <c r="H51" s="272" t="s">
        <v>118</v>
      </c>
      <c r="I51" s="121"/>
      <c r="J51" s="80"/>
      <c r="K51" s="92"/>
      <c r="L51" s="92"/>
      <c r="M51" s="92"/>
    </row>
    <row r="52" spans="1:13">
      <c r="A52" s="159" t="s">
        <v>174</v>
      </c>
      <c r="B52" s="218">
        <v>74</v>
      </c>
      <c r="C52" s="218">
        <v>3465151.0253999992</v>
      </c>
      <c r="D52" s="218">
        <v>3621429.0556141748</v>
      </c>
      <c r="E52" s="219">
        <f>D52/$D$56</f>
        <v>0.36153014743171313</v>
      </c>
      <c r="F52" s="220">
        <v>740.56409999999971</v>
      </c>
      <c r="G52" s="220">
        <v>735.59377496597392</v>
      </c>
      <c r="H52" s="219">
        <f>G52/$G$56</f>
        <v>0.35984644900197527</v>
      </c>
      <c r="I52" s="200"/>
      <c r="J52" s="141"/>
      <c r="K52" s="168"/>
      <c r="L52" s="346"/>
      <c r="M52" s="346"/>
    </row>
    <row r="53" spans="1:13">
      <c r="A53" s="404" t="s">
        <v>176</v>
      </c>
      <c r="B53" s="218">
        <v>67</v>
      </c>
      <c r="C53" s="218">
        <v>4178237.6713999999</v>
      </c>
      <c r="D53" s="218">
        <v>4366675.8515158817</v>
      </c>
      <c r="E53" s="219">
        <f t="shared" ref="E53:E55" si="0">D53/$D$56</f>
        <v>0.43592872872593158</v>
      </c>
      <c r="F53" s="220">
        <v>793.04989999999998</v>
      </c>
      <c r="G53" s="220">
        <v>787.72731445851662</v>
      </c>
      <c r="H53" s="219">
        <f t="shared" ref="H53:H55" si="1">G53/$G$56</f>
        <v>0.38534974946310752</v>
      </c>
      <c r="I53" s="200"/>
      <c r="J53" s="141"/>
      <c r="K53" s="168"/>
      <c r="L53" s="346"/>
      <c r="M53" s="346"/>
    </row>
    <row r="54" spans="1:13">
      <c r="A54" s="404" t="s">
        <v>175</v>
      </c>
      <c r="B54" s="218">
        <v>6</v>
      </c>
      <c r="C54" s="218">
        <v>293992</v>
      </c>
      <c r="D54" s="218">
        <v>307251.01535660261</v>
      </c>
      <c r="E54" s="219">
        <f t="shared" si="0"/>
        <v>3.0673113617457694E-2</v>
      </c>
      <c r="F54" s="220">
        <v>51.157899999999998</v>
      </c>
      <c r="G54" s="220">
        <v>50.814551745529947</v>
      </c>
      <c r="H54" s="219">
        <f t="shared" si="1"/>
        <v>2.4858062459952028E-2</v>
      </c>
      <c r="I54" s="200"/>
      <c r="J54" s="141"/>
      <c r="K54" s="168"/>
      <c r="L54" s="168"/>
      <c r="M54" s="168"/>
    </row>
    <row r="55" spans="1:13">
      <c r="A55" s="159" t="s">
        <v>177</v>
      </c>
      <c r="B55" s="218">
        <v>9</v>
      </c>
      <c r="C55" s="218">
        <v>1647300</v>
      </c>
      <c r="D55" s="218">
        <v>1721593.0964003494</v>
      </c>
      <c r="E55" s="219">
        <f t="shared" si="0"/>
        <v>0.17186801022489748</v>
      </c>
      <c r="F55" s="220">
        <v>473.22839999999997</v>
      </c>
      <c r="G55" s="220">
        <v>470.0523090129646</v>
      </c>
      <c r="H55" s="219">
        <f t="shared" si="1"/>
        <v>0.22994573907496518</v>
      </c>
      <c r="I55" s="200"/>
      <c r="J55" s="141"/>
      <c r="K55" s="168"/>
      <c r="L55" s="168"/>
      <c r="M55" s="168"/>
    </row>
    <row r="56" spans="1:13" ht="13.5" thickBot="1">
      <c r="A56" s="217" t="s">
        <v>125</v>
      </c>
      <c r="B56" s="221">
        <f t="shared" ref="B56:H56" si="2">SUM(B52:B55)</f>
        <v>156</v>
      </c>
      <c r="C56" s="221">
        <f t="shared" si="2"/>
        <v>9584680.6967999991</v>
      </c>
      <c r="D56" s="221">
        <f t="shared" si="2"/>
        <v>10016949.018887009</v>
      </c>
      <c r="E56" s="320">
        <f t="shared" si="2"/>
        <v>0.99999999999999989</v>
      </c>
      <c r="F56" s="224">
        <f t="shared" si="2"/>
        <v>2058.0002999999997</v>
      </c>
      <c r="G56" s="224">
        <f t="shared" si="2"/>
        <v>2044.1879501829851</v>
      </c>
      <c r="H56" s="223">
        <f t="shared" si="2"/>
        <v>1</v>
      </c>
      <c r="I56" s="144"/>
      <c r="J56" s="155"/>
      <c r="K56" s="168"/>
      <c r="L56" s="168"/>
      <c r="M56" s="168"/>
    </row>
    <row r="57" spans="1:13" ht="13.5" thickTop="1">
      <c r="A57" s="197"/>
      <c r="B57" s="160"/>
      <c r="C57" s="160"/>
      <c r="D57" s="128"/>
      <c r="E57" s="161"/>
      <c r="F57" s="128"/>
      <c r="G57" s="144"/>
      <c r="H57" s="144"/>
      <c r="I57" s="144"/>
      <c r="J57" s="155"/>
      <c r="K57" s="168"/>
      <c r="L57" s="168"/>
      <c r="M57" s="168"/>
    </row>
    <row r="58" spans="1:13">
      <c r="A58" s="118" t="s">
        <v>105</v>
      </c>
      <c r="B58" s="126"/>
      <c r="C58" s="121"/>
      <c r="D58" s="121"/>
      <c r="E58" s="121"/>
      <c r="F58" s="121"/>
      <c r="G58" s="144"/>
      <c r="H58" s="144"/>
      <c r="I58" s="144"/>
      <c r="J58" s="155"/>
      <c r="K58" s="168"/>
      <c r="L58" s="168"/>
      <c r="M58" s="168"/>
    </row>
    <row r="59" spans="1:13">
      <c r="A59" s="118"/>
      <c r="B59" s="389"/>
      <c r="C59" s="121"/>
      <c r="D59" s="121"/>
      <c r="E59" s="121"/>
      <c r="F59" s="121"/>
      <c r="G59" s="144"/>
      <c r="H59" s="144"/>
      <c r="I59" s="144"/>
      <c r="J59" s="155"/>
      <c r="K59" s="168"/>
      <c r="L59" s="168"/>
      <c r="M59" s="168"/>
    </row>
    <row r="60" spans="1:13">
      <c r="A60" s="118"/>
      <c r="B60" s="126"/>
      <c r="C60" s="121"/>
      <c r="D60" s="121"/>
      <c r="E60" s="121"/>
      <c r="F60" s="121"/>
      <c r="G60" s="144"/>
      <c r="H60" s="144"/>
      <c r="I60" s="144"/>
      <c r="J60" s="155"/>
      <c r="K60" s="168"/>
      <c r="L60" s="168"/>
      <c r="M60" s="168"/>
    </row>
    <row r="61" spans="1:13">
      <c r="A61" s="511" t="s">
        <v>126</v>
      </c>
      <c r="B61" s="511"/>
      <c r="C61" s="511"/>
      <c r="D61" s="511"/>
      <c r="E61" s="511"/>
      <c r="F61" s="511"/>
      <c r="G61" s="200"/>
      <c r="H61" s="200"/>
      <c r="I61" s="200"/>
      <c r="J61" s="141"/>
      <c r="K61" s="168"/>
      <c r="L61" s="168"/>
      <c r="M61" s="168"/>
    </row>
    <row r="62" spans="1:13" s="54" customFormat="1" ht="26.25" thickBot="1">
      <c r="A62" s="267" t="s">
        <v>111</v>
      </c>
      <c r="B62" s="264" t="s">
        <v>173</v>
      </c>
      <c r="C62" s="272" t="s">
        <v>113</v>
      </c>
      <c r="D62" s="272" t="s">
        <v>114</v>
      </c>
      <c r="E62" s="272" t="s">
        <v>115</v>
      </c>
      <c r="F62" s="272" t="s">
        <v>116</v>
      </c>
      <c r="G62" s="272" t="s">
        <v>117</v>
      </c>
      <c r="H62" s="272" t="s">
        <v>118</v>
      </c>
      <c r="I62" s="121"/>
      <c r="J62" s="80"/>
    </row>
    <row r="63" spans="1:13">
      <c r="A63" s="159" t="s">
        <v>174</v>
      </c>
      <c r="B63" s="218">
        <v>34</v>
      </c>
      <c r="C63" s="218">
        <v>8104010.5099999998</v>
      </c>
      <c r="D63" s="218">
        <v>7406198.0529275956</v>
      </c>
      <c r="E63" s="222">
        <f>D63/$D$67</f>
        <v>0.44329703612600596</v>
      </c>
      <c r="F63" s="220">
        <v>2553.8669999999997</v>
      </c>
      <c r="G63" s="220">
        <v>2431.2042691437546</v>
      </c>
      <c r="H63" s="222">
        <f>G63/$G$67</f>
        <v>0.57240686243537653</v>
      </c>
      <c r="I63" s="200"/>
      <c r="J63" s="141"/>
      <c r="K63" s="168"/>
      <c r="L63" s="168"/>
      <c r="M63" s="168"/>
    </row>
    <row r="64" spans="1:13">
      <c r="A64" s="404" t="s">
        <v>176</v>
      </c>
      <c r="B64" s="218">
        <v>142</v>
      </c>
      <c r="C64" s="218">
        <v>9695513.7905000001</v>
      </c>
      <c r="D64" s="218">
        <v>8860661.677169241</v>
      </c>
      <c r="E64" s="222">
        <f t="shared" ref="E64:E66" si="3">D64/$D$67</f>
        <v>0.53035377011714502</v>
      </c>
      <c r="F64" s="220">
        <v>1809.6274999999998</v>
      </c>
      <c r="G64" s="220">
        <v>1722.7107377008824</v>
      </c>
      <c r="H64" s="222">
        <f t="shared" ref="H64:H66" si="4">G64/$G$67</f>
        <v>0.40559794204309552</v>
      </c>
      <c r="I64" s="200"/>
      <c r="J64" s="141"/>
      <c r="K64" s="168"/>
      <c r="L64" s="168"/>
      <c r="M64" s="168"/>
    </row>
    <row r="65" spans="1:10">
      <c r="A65" s="404" t="s">
        <v>175</v>
      </c>
      <c r="B65" s="218">
        <v>0</v>
      </c>
      <c r="C65" s="218">
        <v>0</v>
      </c>
      <c r="D65" s="218">
        <v>0</v>
      </c>
      <c r="E65" s="222">
        <f t="shared" si="3"/>
        <v>0</v>
      </c>
      <c r="F65" s="220">
        <v>0</v>
      </c>
      <c r="G65" s="220">
        <v>0</v>
      </c>
      <c r="H65" s="222">
        <f t="shared" si="4"/>
        <v>0</v>
      </c>
      <c r="I65" s="200"/>
      <c r="J65" s="141"/>
    </row>
    <row r="66" spans="1:10">
      <c r="A66" s="159" t="s">
        <v>177</v>
      </c>
      <c r="B66" s="218">
        <v>15</v>
      </c>
      <c r="C66" s="218">
        <v>481695.4</v>
      </c>
      <c r="D66" s="218">
        <v>440218.02898478467</v>
      </c>
      <c r="E66" s="222">
        <f t="shared" si="3"/>
        <v>2.6349193756849028E-2</v>
      </c>
      <c r="F66" s="220">
        <v>98.134399999999999</v>
      </c>
      <c r="G66" s="220">
        <v>93.420985599430537</v>
      </c>
      <c r="H66" s="222">
        <f t="shared" si="4"/>
        <v>2.1995195521528024E-2</v>
      </c>
      <c r="I66" s="200"/>
      <c r="J66" s="141"/>
    </row>
    <row r="67" spans="1:10" ht="13.5" thickBot="1">
      <c r="A67" s="217" t="s">
        <v>125</v>
      </c>
      <c r="B67" s="221">
        <f t="shared" ref="B67:H67" si="5">SUM(B63:B66)</f>
        <v>191</v>
      </c>
      <c r="C67" s="221">
        <f t="shared" si="5"/>
        <v>18281219.700499997</v>
      </c>
      <c r="D67" s="221">
        <f t="shared" si="5"/>
        <v>16707077.759081621</v>
      </c>
      <c r="E67" s="223">
        <f t="shared" si="5"/>
        <v>1</v>
      </c>
      <c r="F67" s="224">
        <f t="shared" si="5"/>
        <v>4461.6288999999997</v>
      </c>
      <c r="G67" s="224">
        <f t="shared" si="5"/>
        <v>4247.3359924440674</v>
      </c>
      <c r="H67" s="223">
        <f t="shared" si="5"/>
        <v>1</v>
      </c>
      <c r="I67" s="144"/>
      <c r="J67" s="65"/>
    </row>
    <row r="68" spans="1:10" ht="13.5" thickTop="1">
      <c r="A68" s="197"/>
      <c r="B68" s="160"/>
      <c r="C68" s="160"/>
      <c r="D68" s="128"/>
      <c r="E68" s="161"/>
      <c r="F68" s="128"/>
      <c r="G68" s="144"/>
      <c r="H68" s="144"/>
      <c r="I68" s="144"/>
      <c r="J68" s="65"/>
    </row>
    <row r="69" spans="1:10">
      <c r="A69" s="118" t="s">
        <v>105</v>
      </c>
      <c r="B69" s="126"/>
      <c r="C69" s="121"/>
      <c r="D69" s="121"/>
      <c r="E69" s="121"/>
      <c r="F69" s="121"/>
      <c r="G69" s="144"/>
      <c r="H69" s="144"/>
      <c r="I69" s="144"/>
      <c r="J69" s="65"/>
    </row>
    <row r="70" spans="1:10">
      <c r="A70" s="197"/>
      <c r="B70" s="126"/>
      <c r="C70" s="121"/>
      <c r="D70" s="121"/>
      <c r="E70" s="121"/>
      <c r="F70" s="121"/>
      <c r="G70" s="144"/>
      <c r="H70" s="144"/>
      <c r="I70" s="144"/>
      <c r="J70" s="155"/>
    </row>
    <row r="71" spans="1:10">
      <c r="A71" s="514"/>
      <c r="B71" s="514"/>
      <c r="C71" s="514"/>
      <c r="D71" s="514"/>
      <c r="E71" s="514"/>
      <c r="F71" s="514"/>
      <c r="G71" s="514"/>
      <c r="H71" s="514"/>
      <c r="I71" s="514"/>
      <c r="J71" s="162"/>
    </row>
    <row r="72" spans="1:10">
      <c r="A72" s="515"/>
      <c r="B72" s="515"/>
      <c r="C72" s="515"/>
      <c r="D72" s="515"/>
      <c r="E72" s="515"/>
      <c r="F72" s="168"/>
      <c r="G72" s="168"/>
      <c r="H72" s="168"/>
      <c r="I72" s="168"/>
      <c r="J72" s="103"/>
    </row>
    <row r="73" spans="1:10" ht="15.75">
      <c r="A73" s="503" t="s">
        <v>127</v>
      </c>
      <c r="B73" s="503"/>
      <c r="C73" s="503"/>
      <c r="D73" s="503"/>
      <c r="E73" s="503"/>
      <c r="F73" s="200"/>
      <c r="G73" s="200"/>
      <c r="H73" s="200"/>
      <c r="I73" s="200"/>
      <c r="J73" s="141"/>
    </row>
    <row r="74" spans="1:10">
      <c r="A74" s="515"/>
      <c r="B74" s="515"/>
      <c r="C74" s="515"/>
      <c r="D74" s="515"/>
      <c r="E74" s="515"/>
      <c r="F74" s="144"/>
      <c r="G74" s="144"/>
      <c r="H74" s="144"/>
      <c r="I74" s="144"/>
      <c r="J74" s="155"/>
    </row>
    <row r="75" spans="1:10">
      <c r="A75" s="511" t="s">
        <v>178</v>
      </c>
      <c r="B75" s="511"/>
      <c r="C75" s="511"/>
      <c r="D75" s="511"/>
      <c r="E75" s="511"/>
      <c r="F75" s="200"/>
      <c r="G75" s="200"/>
      <c r="H75" s="200"/>
      <c r="I75" s="200"/>
      <c r="J75" s="155"/>
    </row>
    <row r="76" spans="1:10" ht="26.25" thickBot="1">
      <c r="A76" s="267" t="s">
        <v>179</v>
      </c>
      <c r="B76" s="272" t="s">
        <v>113</v>
      </c>
      <c r="C76" s="272" t="s">
        <v>180</v>
      </c>
      <c r="D76" s="272" t="s">
        <v>173</v>
      </c>
      <c r="E76" s="272" t="s">
        <v>181</v>
      </c>
      <c r="F76" s="144" t="s">
        <v>240</v>
      </c>
      <c r="G76" s="144"/>
      <c r="H76" s="144"/>
      <c r="I76" s="144"/>
      <c r="J76" s="145"/>
    </row>
    <row r="77" spans="1:10">
      <c r="A77" s="163" t="s">
        <v>182</v>
      </c>
      <c r="B77" s="225">
        <v>20250098</v>
      </c>
      <c r="C77" s="226">
        <v>5061.3854000000001</v>
      </c>
      <c r="D77" s="227">
        <v>51</v>
      </c>
      <c r="E77" s="227">
        <v>51</v>
      </c>
      <c r="F77" s="143"/>
      <c r="G77" s="143"/>
      <c r="H77" s="143"/>
      <c r="I77" s="143"/>
      <c r="J77" s="145"/>
    </row>
    <row r="78" spans="1:10">
      <c r="A78" s="163" t="s">
        <v>183</v>
      </c>
      <c r="B78" s="225">
        <v>744035.18200000003</v>
      </c>
      <c r="C78" s="226">
        <v>141.81559999999999</v>
      </c>
      <c r="D78" s="227">
        <v>66</v>
      </c>
      <c r="E78" s="227">
        <v>8</v>
      </c>
      <c r="F78" s="143"/>
      <c r="G78" s="143"/>
      <c r="H78" s="143"/>
      <c r="I78" s="143"/>
      <c r="J78" s="145"/>
    </row>
    <row r="79" spans="1:10">
      <c r="A79" s="163" t="s">
        <v>184</v>
      </c>
      <c r="B79" s="225">
        <v>193955.38800000001</v>
      </c>
      <c r="C79" s="226">
        <v>36.281599999999997</v>
      </c>
      <c r="D79" s="227">
        <v>230</v>
      </c>
      <c r="E79" s="227">
        <v>13</v>
      </c>
      <c r="F79" s="143"/>
      <c r="G79" s="143"/>
      <c r="H79" s="143"/>
      <c r="I79" s="143"/>
      <c r="J79" s="145"/>
    </row>
    <row r="80" spans="1:10" ht="13.5" thickBot="1">
      <c r="A80" s="217" t="s">
        <v>125</v>
      </c>
      <c r="B80" s="318">
        <f>SUM(B77:B79)</f>
        <v>21188088.57</v>
      </c>
      <c r="C80" s="319">
        <f>SUM(C77:C79)</f>
        <v>5239.4826000000003</v>
      </c>
      <c r="D80" s="221">
        <f>SUM(D77:D79)</f>
        <v>347</v>
      </c>
      <c r="E80" s="221">
        <f>SUM(E77:E79)</f>
        <v>72</v>
      </c>
      <c r="F80" s="156"/>
      <c r="G80" s="156"/>
      <c r="H80" s="156"/>
      <c r="I80" s="156"/>
      <c r="J80" s="165"/>
    </row>
    <row r="81" spans="1:10" ht="13.5" thickTop="1">
      <c r="A81" s="197"/>
      <c r="B81" s="52"/>
      <c r="C81" s="52"/>
      <c r="D81" s="52"/>
      <c r="E81" s="52"/>
      <c r="F81" s="156"/>
      <c r="G81" s="156"/>
      <c r="H81" s="156"/>
      <c r="I81" s="156"/>
      <c r="J81" s="165"/>
    </row>
    <row r="82" spans="1:10">
      <c r="A82" s="118" t="s">
        <v>185</v>
      </c>
      <c r="B82" s="118"/>
      <c r="C82" s="118"/>
      <c r="D82" s="118"/>
      <c r="E82" s="118"/>
      <c r="F82" s="55"/>
      <c r="G82" s="55"/>
      <c r="H82" s="55"/>
      <c r="I82" s="55"/>
      <c r="J82" s="165"/>
    </row>
    <row r="83" spans="1:10">
      <c r="A83" s="118" t="s">
        <v>186</v>
      </c>
      <c r="B83" s="118"/>
      <c r="C83" s="118"/>
      <c r="D83" s="118"/>
      <c r="E83" s="118"/>
      <c r="F83" s="55"/>
      <c r="G83" s="55"/>
      <c r="H83" s="55"/>
      <c r="I83" s="55"/>
      <c r="J83" s="165"/>
    </row>
    <row r="84" spans="1:10" s="113" customFormat="1">
      <c r="A84" s="200"/>
      <c r="B84" s="92"/>
      <c r="C84" s="156"/>
      <c r="D84" s="156"/>
      <c r="E84" s="156"/>
      <c r="F84" s="156"/>
      <c r="G84" s="156"/>
      <c r="H84" s="156"/>
      <c r="I84" s="156"/>
      <c r="J84" s="166"/>
    </row>
    <row r="85" spans="1:10">
      <c r="A85" s="200"/>
      <c r="B85" s="92"/>
      <c r="C85" s="156"/>
      <c r="D85" s="156"/>
      <c r="E85" s="156"/>
      <c r="F85" s="156"/>
      <c r="G85" s="156"/>
      <c r="H85" s="156"/>
      <c r="I85" s="156"/>
      <c r="J85" s="155"/>
    </row>
    <row r="86" spans="1:10">
      <c r="A86" s="511" t="s">
        <v>187</v>
      </c>
      <c r="B86" s="511"/>
      <c r="C86" s="511"/>
      <c r="D86" s="511"/>
      <c r="E86" s="511"/>
      <c r="F86" s="146"/>
      <c r="G86" s="146"/>
      <c r="H86" s="146"/>
      <c r="I86" s="146"/>
      <c r="J86" s="155"/>
    </row>
    <row r="87" spans="1:10" ht="39" thickBot="1">
      <c r="A87" s="267" t="s">
        <v>179</v>
      </c>
      <c r="B87" s="272" t="s">
        <v>188</v>
      </c>
      <c r="C87" s="272" t="s">
        <v>189</v>
      </c>
      <c r="D87" s="272" t="s">
        <v>190</v>
      </c>
      <c r="E87" s="272" t="s">
        <v>191</v>
      </c>
      <c r="F87" s="146"/>
      <c r="G87" s="146"/>
      <c r="H87" s="146"/>
      <c r="I87" s="146"/>
      <c r="J87" s="157"/>
    </row>
    <row r="88" spans="1:10">
      <c r="A88" s="163" t="s">
        <v>182</v>
      </c>
      <c r="B88" s="130">
        <v>3798803</v>
      </c>
      <c r="C88" s="228">
        <v>4240789</v>
      </c>
      <c r="D88" s="219">
        <v>1.1163487551210209</v>
      </c>
      <c r="E88" s="283">
        <v>0</v>
      </c>
      <c r="F88" s="146"/>
      <c r="G88" s="146"/>
      <c r="H88" s="146"/>
      <c r="I88" s="146"/>
      <c r="J88" s="141"/>
    </row>
    <row r="89" spans="1:10">
      <c r="A89" s="163" t="s">
        <v>183</v>
      </c>
      <c r="B89" s="130">
        <v>4274757.8377999999</v>
      </c>
      <c r="C89" s="228">
        <v>4264554.5361631373</v>
      </c>
      <c r="D89" s="219">
        <v>0.99761312756792009</v>
      </c>
      <c r="E89" s="283">
        <v>0.11423977780632574</v>
      </c>
      <c r="F89" s="146"/>
      <c r="G89" s="146"/>
      <c r="H89" s="146"/>
      <c r="I89" s="146"/>
      <c r="J89" s="141"/>
    </row>
    <row r="90" spans="1:10">
      <c r="A90" s="163" t="s">
        <v>184</v>
      </c>
      <c r="B90" s="130">
        <v>1511119.8589999995</v>
      </c>
      <c r="C90" s="228">
        <v>1511605.4827238708</v>
      </c>
      <c r="D90" s="219">
        <v>1.0003213667803907</v>
      </c>
      <c r="E90" s="283">
        <v>0.10724125374541806</v>
      </c>
      <c r="F90" s="146"/>
      <c r="G90" s="146"/>
      <c r="H90" s="146"/>
      <c r="I90" s="146"/>
      <c r="J90" s="141"/>
    </row>
    <row r="91" spans="1:10" ht="15.75" thickBot="1">
      <c r="A91" s="217" t="s">
        <v>125</v>
      </c>
      <c r="B91" s="221">
        <f>SUM(B88:B90)</f>
        <v>9584680.6967999991</v>
      </c>
      <c r="C91" s="221">
        <f>SUM(C88:C90)</f>
        <v>10016949.018887008</v>
      </c>
      <c r="D91" s="320">
        <f>C91/B91</f>
        <v>1.0450999188978021</v>
      </c>
      <c r="E91" s="284">
        <v>5.0572762121204984E-2</v>
      </c>
      <c r="F91" s="156"/>
      <c r="G91" s="156"/>
      <c r="H91" s="156"/>
      <c r="I91" s="156"/>
      <c r="J91" s="100"/>
    </row>
    <row r="92" spans="1:10" ht="15.75" thickTop="1">
      <c r="A92" s="197"/>
      <c r="B92" s="52"/>
      <c r="C92" s="52"/>
      <c r="D92" s="52"/>
      <c r="E92" s="52"/>
      <c r="F92" s="156"/>
      <c r="G92" s="156"/>
      <c r="H92" s="156"/>
      <c r="I92" s="156"/>
      <c r="J92" s="100"/>
    </row>
    <row r="93" spans="1:10">
      <c r="A93" s="118" t="s">
        <v>185</v>
      </c>
      <c r="B93" s="118"/>
      <c r="C93" s="118"/>
      <c r="D93" s="118"/>
      <c r="E93" s="118"/>
      <c r="F93" s="146"/>
      <c r="G93" s="146"/>
      <c r="H93" s="146"/>
      <c r="I93" s="146"/>
      <c r="J93" s="155"/>
    </row>
    <row r="94" spans="1:10">
      <c r="A94" s="200"/>
      <c r="B94" s="121"/>
      <c r="C94" s="167"/>
      <c r="D94" s="167"/>
      <c r="E94" s="167"/>
      <c r="F94" s="167"/>
      <c r="G94" s="167"/>
      <c r="H94" s="167"/>
      <c r="I94" s="167"/>
      <c r="J94" s="148"/>
    </row>
    <row r="95" spans="1:10">
      <c r="A95" s="511" t="s">
        <v>192</v>
      </c>
      <c r="B95" s="511"/>
      <c r="C95" s="511"/>
      <c r="D95" s="511"/>
      <c r="E95" s="511"/>
      <c r="F95" s="156"/>
      <c r="G95" s="156"/>
      <c r="H95" s="156"/>
      <c r="I95" s="156"/>
      <c r="J95" s="148"/>
    </row>
    <row r="96" spans="1:10" ht="51.75" thickBot="1">
      <c r="A96" s="267" t="s">
        <v>179</v>
      </c>
      <c r="B96" s="272" t="s">
        <v>193</v>
      </c>
      <c r="C96" s="272" t="s">
        <v>194</v>
      </c>
      <c r="D96" s="272" t="s">
        <v>195</v>
      </c>
      <c r="E96" s="272" t="s">
        <v>191</v>
      </c>
      <c r="F96" s="156"/>
      <c r="G96" s="156"/>
      <c r="H96" s="156"/>
      <c r="I96" s="156"/>
      <c r="J96" s="148"/>
    </row>
    <row r="97" spans="1:10">
      <c r="A97" s="163" t="s">
        <v>182</v>
      </c>
      <c r="B97" s="164">
        <v>854.33449999999993</v>
      </c>
      <c r="C97" s="229">
        <v>737.88622364130276</v>
      </c>
      <c r="D97" s="219">
        <f>C97/B97</f>
        <v>0.86369709246355242</v>
      </c>
      <c r="E97" s="283">
        <v>0</v>
      </c>
      <c r="F97" s="55"/>
      <c r="G97" s="55"/>
      <c r="H97" s="55"/>
      <c r="I97" s="55"/>
      <c r="J97" s="148"/>
    </row>
    <row r="98" spans="1:10">
      <c r="A98" s="163" t="s">
        <v>183</v>
      </c>
      <c r="B98" s="164">
        <v>893.8297</v>
      </c>
      <c r="C98" s="229">
        <v>802.29628079127008</v>
      </c>
      <c r="D98" s="219">
        <f>C98/B98</f>
        <v>0.89759411752738816</v>
      </c>
      <c r="E98" s="283">
        <v>0.22439800934244694</v>
      </c>
      <c r="F98" s="55"/>
      <c r="G98" s="55"/>
      <c r="H98" s="55"/>
      <c r="I98" s="55"/>
      <c r="J98" s="148"/>
    </row>
    <row r="99" spans="1:10">
      <c r="A99" s="163" t="s">
        <v>184</v>
      </c>
      <c r="B99" s="164">
        <v>309.8361000000001</v>
      </c>
      <c r="C99" s="229">
        <v>295.92737452236452</v>
      </c>
      <c r="D99" s="219">
        <f t="shared" ref="D99" si="6">C99/B99</f>
        <v>0.95510940953092427</v>
      </c>
      <c r="E99" s="283">
        <v>0.12012807378145503</v>
      </c>
      <c r="F99" s="55"/>
      <c r="G99" s="55"/>
      <c r="H99" s="55"/>
      <c r="I99" s="55"/>
      <c r="J99" s="148"/>
    </row>
    <row r="100" spans="1:10" ht="13.5" thickBot="1">
      <c r="A100" s="217" t="s">
        <v>125</v>
      </c>
      <c r="B100" s="281">
        <f>SUM(B97:B99)</f>
        <v>2058.0003000000002</v>
      </c>
      <c r="C100" s="281">
        <f>SUM(C97:C99)</f>
        <v>1836.1098789549374</v>
      </c>
      <c r="D100" s="223">
        <f>C100/B100</f>
        <v>0.89218154096232993</v>
      </c>
      <c r="E100" s="284">
        <v>9.5355895217493297E-2</v>
      </c>
      <c r="F100" s="101"/>
      <c r="G100" s="101"/>
      <c r="H100" s="101"/>
      <c r="I100" s="101"/>
      <c r="J100" s="149"/>
    </row>
    <row r="101" spans="1:10" ht="13.5" thickTop="1">
      <c r="A101" s="197"/>
      <c r="B101" s="52"/>
      <c r="C101" s="52"/>
      <c r="D101" s="52"/>
      <c r="E101" s="52"/>
      <c r="F101" s="101"/>
      <c r="G101" s="101"/>
      <c r="H101" s="101"/>
      <c r="I101" s="101"/>
      <c r="J101" s="149"/>
    </row>
    <row r="102" spans="1:10">
      <c r="A102" s="511" t="s">
        <v>196</v>
      </c>
      <c r="B102" s="511"/>
      <c r="C102" s="511"/>
      <c r="D102" s="511"/>
      <c r="E102" s="511"/>
      <c r="F102" s="146"/>
      <c r="G102" s="146"/>
      <c r="H102" s="146"/>
      <c r="I102" s="146"/>
      <c r="J102" s="65"/>
    </row>
    <row r="103" spans="1:10" ht="39" thickBot="1">
      <c r="A103" s="267" t="s">
        <v>179</v>
      </c>
      <c r="B103" s="272" t="s">
        <v>188</v>
      </c>
      <c r="C103" s="272" t="s">
        <v>189</v>
      </c>
      <c r="D103" s="272" t="s">
        <v>190</v>
      </c>
      <c r="E103" s="272" t="s">
        <v>191</v>
      </c>
      <c r="F103" s="146"/>
      <c r="G103" s="146"/>
      <c r="H103" s="146"/>
      <c r="I103" s="146"/>
      <c r="J103" s="157"/>
    </row>
    <row r="104" spans="1:10">
      <c r="A104" s="274" t="s">
        <v>182</v>
      </c>
      <c r="B104" s="230">
        <v>16451295</v>
      </c>
      <c r="C104" s="275">
        <v>16601663.652289879</v>
      </c>
      <c r="D104" s="276">
        <f t="shared" ref="D104:D107" si="7">C104/B104</f>
        <v>1.0091402319568081</v>
      </c>
      <c r="E104" s="283">
        <v>0</v>
      </c>
      <c r="F104" s="146"/>
      <c r="G104" s="146"/>
      <c r="H104" s="146"/>
      <c r="I104" s="146"/>
      <c r="J104" s="141"/>
    </row>
    <row r="105" spans="1:10">
      <c r="A105" s="274" t="s">
        <v>183</v>
      </c>
      <c r="B105" s="230">
        <v>506841.21499999997</v>
      </c>
      <c r="C105" s="275">
        <v>506841.21500000008</v>
      </c>
      <c r="D105" s="276">
        <f t="shared" si="7"/>
        <v>1.0000000000000002</v>
      </c>
      <c r="E105" s="283">
        <v>0</v>
      </c>
      <c r="F105" s="146"/>
      <c r="G105" s="146"/>
      <c r="H105" s="146"/>
      <c r="I105" s="146"/>
      <c r="J105" s="141"/>
    </row>
    <row r="106" spans="1:10">
      <c r="A106" s="274" t="s">
        <v>184</v>
      </c>
      <c r="B106" s="230">
        <v>1323083.4854999997</v>
      </c>
      <c r="C106" s="275">
        <v>1332982.6146161603</v>
      </c>
      <c r="D106" s="276">
        <f t="shared" si="7"/>
        <v>1.0074818628035551</v>
      </c>
      <c r="E106" s="283">
        <v>2.1293941557199898E-2</v>
      </c>
      <c r="F106" s="146"/>
      <c r="G106" s="146"/>
      <c r="H106" s="146"/>
      <c r="I106" s="146"/>
      <c r="J106" s="141"/>
    </row>
    <row r="107" spans="1:10" ht="15.75" thickBot="1">
      <c r="A107" s="217" t="s">
        <v>125</v>
      </c>
      <c r="B107" s="221">
        <f>SUM(B104:B106)</f>
        <v>18281219.7005</v>
      </c>
      <c r="C107" s="221">
        <f>SUM(C104:C106)</f>
        <v>18441487.481906038</v>
      </c>
      <c r="D107" s="277">
        <f t="shared" si="7"/>
        <v>1.0087667991540878</v>
      </c>
      <c r="E107" s="284">
        <v>3.1174046946850476E-3</v>
      </c>
      <c r="F107" s="74"/>
      <c r="G107" s="74"/>
      <c r="H107" s="74"/>
      <c r="I107" s="74"/>
      <c r="J107" s="100"/>
    </row>
    <row r="108" spans="1:10" ht="15.75" thickTop="1">
      <c r="A108" s="197"/>
      <c r="B108" s="52"/>
      <c r="C108" s="52"/>
      <c r="D108" s="52"/>
      <c r="E108" s="52"/>
      <c r="F108" s="74"/>
      <c r="G108" s="74"/>
      <c r="H108" s="74"/>
      <c r="I108" s="74"/>
      <c r="J108" s="100"/>
    </row>
    <row r="109" spans="1:10">
      <c r="A109" s="118" t="s">
        <v>185</v>
      </c>
      <c r="B109" s="118"/>
      <c r="C109" s="118"/>
      <c r="D109" s="118"/>
      <c r="E109" s="118"/>
      <c r="F109" s="146"/>
      <c r="G109" s="146"/>
      <c r="H109" s="146"/>
      <c r="I109" s="146"/>
      <c r="J109" s="65"/>
    </row>
    <row r="110" spans="1:10">
      <c r="A110" s="200"/>
      <c r="B110" s="121"/>
      <c r="C110" s="167"/>
      <c r="D110" s="167"/>
      <c r="E110" s="167"/>
      <c r="F110" s="167"/>
      <c r="G110" s="167"/>
      <c r="H110" s="167"/>
      <c r="I110" s="167"/>
      <c r="J110" s="278"/>
    </row>
    <row r="111" spans="1:10">
      <c r="A111" s="511" t="s">
        <v>197</v>
      </c>
      <c r="B111" s="511"/>
      <c r="C111" s="511"/>
      <c r="D111" s="511"/>
      <c r="E111" s="511"/>
      <c r="F111" s="74"/>
      <c r="G111" s="74"/>
      <c r="H111" s="74"/>
      <c r="I111" s="74"/>
      <c r="J111" s="278"/>
    </row>
    <row r="112" spans="1:10" ht="51.75" thickBot="1">
      <c r="A112" s="267" t="s">
        <v>179</v>
      </c>
      <c r="B112" s="272" t="s">
        <v>193</v>
      </c>
      <c r="C112" s="272" t="s">
        <v>194</v>
      </c>
      <c r="D112" s="272" t="s">
        <v>195</v>
      </c>
      <c r="E112" s="272" t="s">
        <v>191</v>
      </c>
      <c r="F112" s="74"/>
      <c r="G112" s="74"/>
      <c r="H112" s="74"/>
      <c r="I112" s="74"/>
      <c r="J112" s="278"/>
    </row>
    <row r="113" spans="1:13">
      <c r="A113" s="274" t="s">
        <v>182</v>
      </c>
      <c r="B113" s="279">
        <v>4207.0509000000002</v>
      </c>
      <c r="C113" s="280">
        <v>3335.0358018269535</v>
      </c>
      <c r="D113" s="276">
        <f t="shared" ref="D113:D116" si="8">C113/B113</f>
        <v>0.79272532733724554</v>
      </c>
      <c r="E113" s="283">
        <v>0</v>
      </c>
      <c r="F113" s="55"/>
      <c r="G113" s="55"/>
      <c r="H113" s="55"/>
      <c r="I113" s="55"/>
      <c r="J113" s="278"/>
      <c r="K113" s="168"/>
      <c r="L113" s="168"/>
      <c r="M113" s="168"/>
    </row>
    <row r="114" spans="1:13">
      <c r="A114" s="274" t="s">
        <v>183</v>
      </c>
      <c r="B114" s="279">
        <v>43.773600000000002</v>
      </c>
      <c r="C114" s="280">
        <v>25.908027747514172</v>
      </c>
      <c r="D114" s="276">
        <f t="shared" si="8"/>
        <v>0.59186422289951413</v>
      </c>
      <c r="E114" s="283">
        <v>0</v>
      </c>
      <c r="F114" s="55"/>
      <c r="G114" s="55"/>
      <c r="H114" s="55"/>
      <c r="I114" s="55"/>
      <c r="J114" s="278"/>
      <c r="K114" s="168"/>
      <c r="L114" s="168"/>
      <c r="M114" s="168"/>
    </row>
    <row r="115" spans="1:13">
      <c r="A115" s="274" t="s">
        <v>184</v>
      </c>
      <c r="B115" s="279">
        <v>210.80439999999996</v>
      </c>
      <c r="C115" s="280">
        <v>401.00547750085309</v>
      </c>
      <c r="D115" s="276">
        <f t="shared" si="8"/>
        <v>1.9022633185116304</v>
      </c>
      <c r="E115" s="283">
        <v>1.1087408911995547</v>
      </c>
      <c r="F115" s="55"/>
      <c r="G115" s="55"/>
      <c r="H115" s="55"/>
      <c r="I115" s="55"/>
      <c r="J115" s="278"/>
      <c r="K115" s="168"/>
      <c r="L115" s="168"/>
      <c r="M115" s="168"/>
    </row>
    <row r="116" spans="1:13" ht="13.5" thickBot="1">
      <c r="A116" s="217" t="s">
        <v>125</v>
      </c>
      <c r="B116" s="281">
        <f>SUM(B113:B115)</f>
        <v>4461.6289000000006</v>
      </c>
      <c r="C116" s="281">
        <f>SUM(C113:C115)</f>
        <v>3761.9493070753206</v>
      </c>
      <c r="D116" s="223">
        <f t="shared" si="8"/>
        <v>0.84317844253593566</v>
      </c>
      <c r="E116" s="284">
        <v>0.2989933339904588</v>
      </c>
      <c r="F116" s="282"/>
      <c r="G116" s="282"/>
      <c r="H116" s="282"/>
      <c r="I116" s="282"/>
      <c r="J116" s="147"/>
      <c r="K116" s="168"/>
      <c r="L116" s="168"/>
      <c r="M116" s="168"/>
    </row>
    <row r="117" spans="1:13" ht="13.5" thickTop="1">
      <c r="A117" s="197"/>
      <c r="B117" s="52"/>
      <c r="C117" s="52"/>
      <c r="D117" s="52"/>
      <c r="E117" s="52"/>
      <c r="F117" s="282"/>
      <c r="G117" s="282"/>
      <c r="H117" s="282"/>
      <c r="I117" s="282"/>
      <c r="J117" s="147"/>
      <c r="K117" s="168"/>
      <c r="L117" s="168"/>
      <c r="M117" s="168"/>
    </row>
    <row r="118" spans="1:13" ht="15">
      <c r="A118" s="118" t="s">
        <v>185</v>
      </c>
      <c r="B118" s="92"/>
      <c r="C118" s="156"/>
      <c r="D118" s="156"/>
      <c r="E118" s="156"/>
      <c r="F118" s="156"/>
      <c r="G118" s="156"/>
      <c r="H118" s="156"/>
      <c r="I118" s="156"/>
      <c r="J118" s="100"/>
      <c r="K118" s="168"/>
      <c r="L118" s="168"/>
      <c r="M118" s="168"/>
    </row>
    <row r="119" spans="1:13">
      <c r="A119" s="104"/>
      <c r="B119" s="92"/>
      <c r="C119" s="150"/>
      <c r="D119" s="150"/>
      <c r="E119" s="150"/>
      <c r="F119" s="150"/>
      <c r="G119" s="150"/>
      <c r="H119" s="150"/>
      <c r="I119" s="150"/>
      <c r="J119" s="165"/>
      <c r="K119" s="168"/>
      <c r="L119" s="168"/>
      <c r="M119" s="168"/>
    </row>
    <row r="120" spans="1:13">
      <c r="A120" s="511" t="s">
        <v>198</v>
      </c>
      <c r="B120" s="511"/>
      <c r="C120" s="511"/>
      <c r="D120" s="511"/>
      <c r="E120" s="511"/>
      <c r="F120" s="511"/>
      <c r="G120" s="511"/>
      <c r="H120" s="511"/>
      <c r="I120" s="200"/>
      <c r="J120" s="155"/>
      <c r="K120" s="168"/>
      <c r="L120" s="168"/>
      <c r="M120" s="168"/>
    </row>
    <row r="121" spans="1:13">
      <c r="A121" s="523" t="s">
        <v>199</v>
      </c>
      <c r="B121" s="523" t="s">
        <v>200</v>
      </c>
      <c r="C121" s="519" t="s">
        <v>201</v>
      </c>
      <c r="D121" s="519" t="s">
        <v>202</v>
      </c>
      <c r="E121" s="519" t="s">
        <v>203</v>
      </c>
      <c r="F121" s="519" t="s">
        <v>204</v>
      </c>
      <c r="G121" s="519" t="s">
        <v>205</v>
      </c>
      <c r="H121" s="519" t="s">
        <v>206</v>
      </c>
      <c r="I121" s="151"/>
      <c r="J121" s="149"/>
      <c r="K121" s="168"/>
      <c r="L121" s="168"/>
      <c r="M121" s="168"/>
    </row>
    <row r="122" spans="1:13" ht="15.75" thickBot="1">
      <c r="A122" s="524"/>
      <c r="B122" s="524"/>
      <c r="C122" s="520"/>
      <c r="D122" s="520"/>
      <c r="E122" s="520"/>
      <c r="F122" s="520"/>
      <c r="G122" s="520"/>
      <c r="H122" s="520"/>
      <c r="I122" s="151"/>
      <c r="J122" s="100"/>
      <c r="K122" s="168"/>
      <c r="L122" s="168"/>
      <c r="M122" s="168"/>
    </row>
    <row r="123" spans="1:13">
      <c r="A123" s="92">
        <v>8222807368</v>
      </c>
      <c r="B123" s="92" t="s">
        <v>241</v>
      </c>
      <c r="C123" s="285">
        <v>9460157</v>
      </c>
      <c r="D123" s="285">
        <v>9639464.2886479273</v>
      </c>
      <c r="E123" s="286">
        <f>D123/C123</f>
        <v>1.0189539442789297</v>
      </c>
      <c r="F123" s="400">
        <v>2488.42</v>
      </c>
      <c r="G123" s="400">
        <v>1839.1694785645848</v>
      </c>
      <c r="H123" s="286">
        <f t="shared" ref="H123:H134" si="9">IFERROR(G123/F123,1)</f>
        <v>0.73909126215212251</v>
      </c>
      <c r="I123" s="44"/>
      <c r="J123" s="165"/>
      <c r="K123" s="168"/>
      <c r="L123" s="168"/>
      <c r="M123" s="168"/>
    </row>
    <row r="124" spans="1:13" s="113" customFormat="1">
      <c r="A124" s="92">
        <v>2697292819</v>
      </c>
      <c r="B124" s="92" t="s">
        <v>242</v>
      </c>
      <c r="C124" s="285">
        <v>4073826</v>
      </c>
      <c r="D124" s="285">
        <v>4020468.2538252007</v>
      </c>
      <c r="E124" s="286">
        <f>D124/C124</f>
        <v>0.98690230113539479</v>
      </c>
      <c r="F124" s="400">
        <v>1182.82</v>
      </c>
      <c r="G124" s="400">
        <v>1144.0964818710081</v>
      </c>
      <c r="H124" s="286">
        <f t="shared" si="9"/>
        <v>0.96726169820514374</v>
      </c>
      <c r="I124" s="44"/>
      <c r="J124" s="152"/>
      <c r="K124" s="200"/>
      <c r="L124" s="200"/>
      <c r="M124" s="168"/>
    </row>
    <row r="125" spans="1:13">
      <c r="A125" s="92">
        <v>7189546916</v>
      </c>
      <c r="B125" s="92">
        <v>3698</v>
      </c>
      <c r="C125" s="287">
        <v>2917312</v>
      </c>
      <c r="D125" s="287">
        <v>2941731.1098167482</v>
      </c>
      <c r="E125" s="286">
        <f t="shared" ref="E125:E134" si="10">D125/C125</f>
        <v>1.0083704142089527</v>
      </c>
      <c r="F125" s="401">
        <v>535.80999999999995</v>
      </c>
      <c r="G125" s="401">
        <v>351.7698413913605</v>
      </c>
      <c r="H125" s="286">
        <f t="shared" si="9"/>
        <v>0.65651973907049244</v>
      </c>
      <c r="I125" s="45"/>
      <c r="J125" s="155"/>
      <c r="K125" s="168"/>
      <c r="L125" s="168"/>
      <c r="M125" s="168"/>
    </row>
    <row r="126" spans="1:13">
      <c r="A126" s="92">
        <v>8229413590</v>
      </c>
      <c r="B126" s="92" t="s">
        <v>243</v>
      </c>
      <c r="C126" s="287">
        <v>2514641</v>
      </c>
      <c r="D126" s="287">
        <v>2956627</v>
      </c>
      <c r="E126" s="286">
        <f t="shared" si="10"/>
        <v>1.1757650495637348</v>
      </c>
      <c r="F126" s="401">
        <v>617.36</v>
      </c>
      <c r="G126" s="401">
        <v>500.9078236413028</v>
      </c>
      <c r="H126" s="286">
        <f t="shared" si="9"/>
        <v>0.81137071342701628</v>
      </c>
      <c r="I126" s="45"/>
      <c r="J126" s="155"/>
      <c r="K126" s="168"/>
      <c r="L126" s="168"/>
      <c r="M126" s="168"/>
    </row>
    <row r="127" spans="1:13">
      <c r="A127" s="92">
        <v>8470302578</v>
      </c>
      <c r="B127" s="92">
        <v>3874</v>
      </c>
      <c r="C127" s="288">
        <v>1284162</v>
      </c>
      <c r="D127" s="288">
        <v>1284162</v>
      </c>
      <c r="E127" s="286">
        <f t="shared" si="10"/>
        <v>1</v>
      </c>
      <c r="F127" s="289">
        <v>236.97839999999999</v>
      </c>
      <c r="G127" s="289">
        <v>236.97839999999999</v>
      </c>
      <c r="H127" s="286">
        <f t="shared" si="9"/>
        <v>1</v>
      </c>
      <c r="I127" s="46"/>
      <c r="J127" s="155"/>
      <c r="K127" s="168"/>
      <c r="L127" s="168"/>
      <c r="M127" s="168"/>
    </row>
    <row r="128" spans="1:13">
      <c r="A128" s="92">
        <v>1072969945</v>
      </c>
      <c r="B128" s="92">
        <v>4141</v>
      </c>
      <c r="C128" s="288">
        <v>294418.78200000001</v>
      </c>
      <c r="D128" s="288">
        <v>294412.38939000008</v>
      </c>
      <c r="E128" s="286">
        <f t="shared" si="10"/>
        <v>0.99997828735668115</v>
      </c>
      <c r="F128" s="289">
        <v>55.107500000000002</v>
      </c>
      <c r="G128" s="289">
        <v>39.050132100000006</v>
      </c>
      <c r="H128" s="286">
        <f t="shared" si="9"/>
        <v>0.70861737694506199</v>
      </c>
      <c r="I128" s="46"/>
      <c r="J128" s="155"/>
      <c r="K128" s="168"/>
      <c r="L128" s="168"/>
      <c r="M128" s="168"/>
    </row>
    <row r="129" spans="1:15">
      <c r="A129" s="92">
        <v>2503717440</v>
      </c>
      <c r="B129" s="92">
        <v>4089</v>
      </c>
      <c r="C129" s="288">
        <v>240172</v>
      </c>
      <c r="D129" s="288">
        <v>284737.0576</v>
      </c>
      <c r="E129" s="286">
        <f t="shared" si="10"/>
        <v>1.1855547590893194</v>
      </c>
      <c r="F129" s="289">
        <v>43.212099999999992</v>
      </c>
      <c r="G129" s="289">
        <v>49.191447999999994</v>
      </c>
      <c r="H129" s="286">
        <f t="shared" si="9"/>
        <v>1.1383720763397289</v>
      </c>
      <c r="I129" s="46"/>
      <c r="J129" s="155"/>
      <c r="K129" s="168"/>
      <c r="L129" s="168"/>
      <c r="M129" s="168"/>
    </row>
    <row r="130" spans="1:15">
      <c r="A130" s="92">
        <v>5347374380</v>
      </c>
      <c r="B130" s="92">
        <v>3529</v>
      </c>
      <c r="C130" s="288">
        <v>209444.4</v>
      </c>
      <c r="D130" s="288">
        <v>209444.40000000002</v>
      </c>
      <c r="E130" s="286">
        <f t="shared" si="10"/>
        <v>1.0000000000000002</v>
      </c>
      <c r="F130" s="289">
        <v>43.506599999999999</v>
      </c>
      <c r="G130" s="289">
        <v>25.75</v>
      </c>
      <c r="H130" s="286">
        <f t="shared" si="9"/>
        <v>0.59186422289951413</v>
      </c>
      <c r="I130" s="46"/>
      <c r="J130" s="155"/>
      <c r="K130" s="168"/>
      <c r="L130" s="168"/>
      <c r="M130" s="168"/>
    </row>
    <row r="131" spans="1:15">
      <c r="A131" s="92">
        <v>7211133431</v>
      </c>
      <c r="B131" s="92">
        <v>4238</v>
      </c>
      <c r="C131" s="288">
        <v>80634.600000000006</v>
      </c>
      <c r="D131" s="288">
        <v>82103.7984</v>
      </c>
      <c r="E131" s="286">
        <f t="shared" si="10"/>
        <v>1.0182204463096487</v>
      </c>
      <c r="F131" s="289">
        <v>16.440000000000001</v>
      </c>
      <c r="G131" s="289">
        <v>35.889749999999999</v>
      </c>
      <c r="H131" s="286">
        <f t="shared" si="9"/>
        <v>2.1830748175182482</v>
      </c>
      <c r="I131" s="46"/>
      <c r="J131" s="155"/>
      <c r="K131" s="168"/>
      <c r="L131" s="168"/>
      <c r="M131" s="168"/>
    </row>
    <row r="132" spans="1:15">
      <c r="A132" s="92">
        <v>8429393562</v>
      </c>
      <c r="B132" s="92">
        <v>4076</v>
      </c>
      <c r="C132" s="288">
        <v>49432.356000000007</v>
      </c>
      <c r="D132" s="288">
        <v>49432.356</v>
      </c>
      <c r="E132" s="286">
        <f t="shared" si="10"/>
        <v>0.99999999999999989</v>
      </c>
      <c r="F132" s="289">
        <v>10.3544</v>
      </c>
      <c r="G132" s="289">
        <v>10.3544</v>
      </c>
      <c r="H132" s="286">
        <f t="shared" si="9"/>
        <v>1</v>
      </c>
      <c r="I132" s="46"/>
      <c r="J132" s="155"/>
      <c r="K132" s="168"/>
      <c r="L132" s="168"/>
      <c r="M132" s="168"/>
    </row>
    <row r="133" spans="1:15">
      <c r="A133" s="92">
        <v>2078341962</v>
      </c>
      <c r="B133" s="92">
        <v>3974</v>
      </c>
      <c r="C133" s="288">
        <v>43694.879999999997</v>
      </c>
      <c r="D133" s="288">
        <v>43724.808000000005</v>
      </c>
      <c r="E133" s="286">
        <f t="shared" si="10"/>
        <v>1.0006849315068496</v>
      </c>
      <c r="F133" s="289">
        <v>5.7091000000000003</v>
      </c>
      <c r="G133" s="289">
        <v>4.9880000000000004</v>
      </c>
      <c r="H133" s="286">
        <f t="shared" si="9"/>
        <v>0.87369287628522885</v>
      </c>
      <c r="I133" s="46"/>
      <c r="J133" s="155"/>
      <c r="K133" s="168"/>
      <c r="L133" s="168"/>
      <c r="M133" s="168"/>
    </row>
    <row r="134" spans="1:15">
      <c r="A134" s="92">
        <v>7155795447</v>
      </c>
      <c r="B134" s="92">
        <v>4096</v>
      </c>
      <c r="C134" s="288">
        <v>20193.552</v>
      </c>
      <c r="D134" s="288">
        <v>19478.736000000004</v>
      </c>
      <c r="E134" s="286">
        <f t="shared" si="10"/>
        <v>0.9646017699115047</v>
      </c>
      <c r="F134" s="289">
        <v>3.7797000000000001</v>
      </c>
      <c r="G134" s="289">
        <v>2.5704000000000002</v>
      </c>
      <c r="H134" s="286">
        <f t="shared" si="9"/>
        <v>0.68005397253750299</v>
      </c>
      <c r="I134" s="46"/>
      <c r="J134" s="155"/>
      <c r="K134" s="168"/>
      <c r="L134" s="168"/>
      <c r="M134" s="168"/>
    </row>
    <row r="135" spans="1:15">
      <c r="A135" s="52"/>
      <c r="B135" s="52"/>
      <c r="C135" s="52"/>
      <c r="D135" s="52"/>
      <c r="E135" s="52"/>
      <c r="F135" s="52"/>
      <c r="G135" s="52"/>
      <c r="H135" s="52"/>
      <c r="I135" s="46"/>
      <c r="J135" s="155"/>
      <c r="K135" s="168"/>
      <c r="L135" s="168"/>
      <c r="M135" s="168"/>
    </row>
    <row r="136" spans="1:15">
      <c r="A136" s="118" t="s">
        <v>185</v>
      </c>
      <c r="B136" s="194"/>
      <c r="C136" s="194"/>
      <c r="D136" s="194"/>
      <c r="E136" s="194"/>
      <c r="F136" s="194"/>
      <c r="G136" s="194"/>
      <c r="H136" s="194"/>
      <c r="I136" s="194"/>
      <c r="J136" s="155"/>
      <c r="K136" s="168"/>
      <c r="L136" s="168"/>
      <c r="M136" s="168"/>
    </row>
    <row r="137" spans="1:15">
      <c r="A137" s="168"/>
      <c r="B137" s="92"/>
      <c r="C137" s="156"/>
      <c r="D137" s="156"/>
      <c r="E137" s="156"/>
      <c r="F137" s="156"/>
      <c r="G137" s="156"/>
      <c r="H137" s="156"/>
      <c r="I137" s="156"/>
      <c r="J137" s="155"/>
      <c r="K137" s="168"/>
      <c r="L137" s="168"/>
      <c r="M137" s="168"/>
    </row>
    <row r="138" spans="1:15">
      <c r="A138" s="511" t="s">
        <v>207</v>
      </c>
      <c r="B138" s="511"/>
      <c r="C138" s="511"/>
      <c r="D138" s="511"/>
      <c r="E138" s="511"/>
      <c r="F138" s="511"/>
      <c r="G138" s="511"/>
      <c r="H138" s="511"/>
      <c r="I138" s="200"/>
      <c r="J138" s="155"/>
      <c r="K138" s="168"/>
      <c r="L138" s="168"/>
      <c r="M138" s="168"/>
    </row>
    <row r="139" spans="1:15">
      <c r="A139" s="523" t="s">
        <v>208</v>
      </c>
      <c r="B139" s="523" t="s">
        <v>209</v>
      </c>
      <c r="C139" s="519" t="s">
        <v>210</v>
      </c>
      <c r="D139" s="519" t="s">
        <v>211</v>
      </c>
      <c r="E139" s="519" t="s">
        <v>212</v>
      </c>
      <c r="F139" s="519" t="s">
        <v>213</v>
      </c>
      <c r="G139" s="521" t="s">
        <v>214</v>
      </c>
      <c r="H139" s="521"/>
      <c r="I139" s="153"/>
      <c r="J139" s="155"/>
      <c r="K139" s="168"/>
      <c r="L139" s="168"/>
      <c r="M139" s="168"/>
    </row>
    <row r="140" spans="1:15" ht="13.5" thickBot="1">
      <c r="A140" s="524"/>
      <c r="B140" s="524"/>
      <c r="C140" s="520"/>
      <c r="D140" s="520"/>
      <c r="E140" s="520"/>
      <c r="F140" s="520"/>
      <c r="G140" s="522"/>
      <c r="H140" s="522"/>
      <c r="I140" s="153"/>
      <c r="J140" s="155"/>
      <c r="K140" s="168"/>
      <c r="L140" s="168"/>
      <c r="M140" s="168"/>
    </row>
    <row r="141" spans="1:15">
      <c r="A141" s="92">
        <f t="shared" ref="A141:B152" si="11">A123</f>
        <v>8222807368</v>
      </c>
      <c r="B141" s="92" t="str">
        <f t="shared" si="11"/>
        <v>3633, 4181, 4182, 4183</v>
      </c>
      <c r="C141" s="45">
        <f t="shared" ref="C141:C152" si="12">E123</f>
        <v>1.0189539442789297</v>
      </c>
      <c r="D141" s="290">
        <f t="shared" ref="D141:D152" si="13">(SUM($D$123:$D$134)-D123)/(SUM($C$123:$C$134)-C123)-SUM($D$123:$D$134)/SUM($C$123:$C$134)</f>
        <v>8.9883653916280615E-3</v>
      </c>
      <c r="E141" s="45">
        <f t="shared" ref="E141:E152" si="14">H123</f>
        <v>0.73909126215212251</v>
      </c>
      <c r="F141" s="290">
        <f>(SUM($G$123:$G$134)-G123)/(SUM($F$123:$F$134)-F123)-SUM($G$123:$G$134)/SUM($F$123:$F$134)</f>
        <v>6.3573022305866811E-2</v>
      </c>
      <c r="G141" s="526" t="s">
        <v>280</v>
      </c>
      <c r="H141" s="526"/>
      <c r="I141" s="185"/>
      <c r="J141" s="155"/>
      <c r="K141" s="168"/>
      <c r="L141" s="168"/>
      <c r="M141" s="168"/>
      <c r="N141" s="168"/>
      <c r="O141" s="168"/>
    </row>
    <row r="142" spans="1:15">
      <c r="A142" s="54">
        <f t="shared" si="11"/>
        <v>2697292819</v>
      </c>
      <c r="B142" s="92" t="str">
        <f t="shared" si="11"/>
        <v>3477, 4068</v>
      </c>
      <c r="C142" s="45">
        <f t="shared" si="12"/>
        <v>0.98690230113539479</v>
      </c>
      <c r="D142" s="290">
        <f t="shared" si="13"/>
        <v>1.0281929115729449E-2</v>
      </c>
      <c r="E142" s="45">
        <f t="shared" si="14"/>
        <v>0.96726169820514374</v>
      </c>
      <c r="F142" s="290">
        <f t="shared" ref="F142:F152" si="15">(SUM($G$123:$G$134)-G124)/(SUM($F$123:$F$134)-F124)-SUM($G$123:$G$134)/SUM($F$123:$F$134)</f>
        <v>-4.6035719381949614E-2</v>
      </c>
      <c r="G142" s="525" t="s">
        <v>264</v>
      </c>
      <c r="H142" s="525"/>
      <c r="I142" s="156"/>
      <c r="J142" s="155"/>
      <c r="K142" s="168"/>
      <c r="L142" s="168"/>
      <c r="M142" s="168"/>
      <c r="N142" s="168"/>
      <c r="O142" s="168"/>
    </row>
    <row r="143" spans="1:15">
      <c r="A143" s="54">
        <f t="shared" si="11"/>
        <v>7189546916</v>
      </c>
      <c r="B143" s="92">
        <f t="shared" si="11"/>
        <v>3698</v>
      </c>
      <c r="C143" s="45">
        <f t="shared" si="12"/>
        <v>1.0083704142089527</v>
      </c>
      <c r="D143" s="290">
        <f t="shared" si="13"/>
        <v>3.4691022287292039E-3</v>
      </c>
      <c r="E143" s="45">
        <f t="shared" si="14"/>
        <v>0.65651973907049244</v>
      </c>
      <c r="F143" s="290">
        <f>(SUM($G$123:$G$134)-G125)/(SUM($F$123:$F$134)-F125)-SUM($G$123:$G$134)/SUM($F$123:$F$134)</f>
        <v>1.7412111056544943E-2</v>
      </c>
      <c r="G143" s="525" t="s">
        <v>265</v>
      </c>
      <c r="H143" s="525"/>
      <c r="I143" s="156"/>
      <c r="J143" s="155"/>
      <c r="K143" s="168"/>
      <c r="L143" s="168"/>
      <c r="M143" s="168"/>
      <c r="N143" s="168"/>
      <c r="O143" s="168"/>
    </row>
    <row r="144" spans="1:15">
      <c r="A144" s="54">
        <f t="shared" si="11"/>
        <v>8229413590</v>
      </c>
      <c r="B144" s="92" t="str">
        <f t="shared" si="11"/>
        <v>4385, 4561</v>
      </c>
      <c r="C144" s="45">
        <f t="shared" si="12"/>
        <v>1.1757650495637348</v>
      </c>
      <c r="D144" s="290">
        <f t="shared" si="13"/>
        <v>-1.9616242848035315E-2</v>
      </c>
      <c r="E144" s="45">
        <f t="shared" si="14"/>
        <v>0.81137071342701628</v>
      </c>
      <c r="F144" s="290">
        <f t="shared" si="15"/>
        <v>-2.6661983919640253E-4</v>
      </c>
      <c r="G144" s="525" t="s">
        <v>266</v>
      </c>
      <c r="H144" s="525"/>
      <c r="I144" s="156"/>
      <c r="J144" s="155"/>
      <c r="K144" s="168"/>
      <c r="L144" s="168"/>
      <c r="M144" s="168"/>
      <c r="N144" s="168"/>
      <c r="O144" s="168"/>
    </row>
    <row r="145" spans="1:15">
      <c r="A145" s="54">
        <f t="shared" si="11"/>
        <v>8470302578</v>
      </c>
      <c r="B145" s="92">
        <f t="shared" si="11"/>
        <v>3874</v>
      </c>
      <c r="C145" s="45">
        <f t="shared" si="12"/>
        <v>1</v>
      </c>
      <c r="D145" s="290">
        <f t="shared" si="13"/>
        <v>1.9417981156062414E-3</v>
      </c>
      <c r="E145" s="45">
        <f t="shared" si="14"/>
        <v>1</v>
      </c>
      <c r="F145" s="290">
        <f t="shared" si="15"/>
        <v>-9.030272821830776E-3</v>
      </c>
      <c r="G145" s="525" t="s">
        <v>267</v>
      </c>
      <c r="H145" s="525"/>
      <c r="I145" s="156"/>
      <c r="J145" s="155"/>
      <c r="K145" s="168"/>
      <c r="L145" s="168"/>
      <c r="M145" s="168"/>
      <c r="N145" s="168"/>
      <c r="O145" s="168"/>
    </row>
    <row r="146" spans="1:15">
      <c r="A146" s="54">
        <f t="shared" si="11"/>
        <v>1072969945</v>
      </c>
      <c r="B146" s="92">
        <f t="shared" si="11"/>
        <v>4141</v>
      </c>
      <c r="C146" s="45">
        <f t="shared" si="12"/>
        <v>0.99997828735668115</v>
      </c>
      <c r="D146" s="290">
        <f t="shared" si="13"/>
        <v>4.2441136355231279E-4</v>
      </c>
      <c r="E146" s="45">
        <f t="shared" si="14"/>
        <v>0.70861737694506199</v>
      </c>
      <c r="F146" s="290">
        <f t="shared" si="15"/>
        <v>1.0709987863380954E-3</v>
      </c>
      <c r="G146" s="525" t="s">
        <v>268</v>
      </c>
      <c r="H146" s="525"/>
      <c r="I146" s="156"/>
      <c r="J146" s="155"/>
      <c r="K146" s="168"/>
      <c r="L146" s="168"/>
      <c r="M146" s="168"/>
      <c r="N146" s="168"/>
      <c r="O146" s="168"/>
    </row>
    <row r="147" spans="1:15">
      <c r="A147" s="54">
        <f t="shared" si="11"/>
        <v>2503717440</v>
      </c>
      <c r="B147" s="92">
        <f t="shared" si="11"/>
        <v>4089</v>
      </c>
      <c r="C147" s="45">
        <f t="shared" si="12"/>
        <v>1.1855547590893194</v>
      </c>
      <c r="D147" s="290">
        <f t="shared" si="13"/>
        <v>-1.7823540540282679E-3</v>
      </c>
      <c r="E147" s="45">
        <f t="shared" si="14"/>
        <v>1.1383720763397289</v>
      </c>
      <c r="F147" s="290">
        <f t="shared" si="15"/>
        <v>-2.7359300434137701E-3</v>
      </c>
      <c r="G147" s="525" t="s">
        <v>269</v>
      </c>
      <c r="H147" s="525"/>
      <c r="I147" s="156"/>
      <c r="J147" s="155"/>
      <c r="K147" s="168"/>
      <c r="L147" s="168"/>
      <c r="M147" s="168"/>
      <c r="N147" s="168"/>
      <c r="O147" s="168"/>
    </row>
    <row r="148" spans="1:15">
      <c r="A148" s="54">
        <f t="shared" si="11"/>
        <v>5347374380</v>
      </c>
      <c r="B148" s="92">
        <f t="shared" si="11"/>
        <v>3529</v>
      </c>
      <c r="C148" s="45">
        <f t="shared" si="12"/>
        <v>1.0000000000000002</v>
      </c>
      <c r="D148" s="290">
        <f t="shared" si="13"/>
        <v>3.0047916095599092E-4</v>
      </c>
      <c r="E148" s="45">
        <f t="shared" si="14"/>
        <v>0.59186422289951413</v>
      </c>
      <c r="F148" s="290">
        <f t="shared" si="15"/>
        <v>1.8212376193288415E-3</v>
      </c>
      <c r="G148" s="525" t="s">
        <v>270</v>
      </c>
      <c r="H148" s="525"/>
      <c r="I148" s="156"/>
      <c r="J148" s="155"/>
      <c r="K148" s="168"/>
      <c r="L148" s="168"/>
      <c r="M148" s="168"/>
      <c r="N148" s="168"/>
      <c r="O148" s="168"/>
    </row>
    <row r="149" spans="1:15">
      <c r="A149" s="54">
        <f t="shared" si="11"/>
        <v>7211133431</v>
      </c>
      <c r="B149" s="92">
        <f t="shared" si="11"/>
        <v>4238</v>
      </c>
      <c r="C149" s="45">
        <f t="shared" si="12"/>
        <v>1.0182204463096487</v>
      </c>
      <c r="D149" s="290">
        <f t="shared" si="13"/>
        <v>4.5370707181024983E-5</v>
      </c>
      <c r="E149" s="45">
        <f t="shared" si="14"/>
        <v>2.1830748175182482</v>
      </c>
      <c r="F149" s="290">
        <f t="shared" si="15"/>
        <v>-4.3238335321793553E-3</v>
      </c>
      <c r="G149" s="525" t="s">
        <v>271</v>
      </c>
      <c r="H149" s="525"/>
      <c r="I149" s="156"/>
      <c r="J149" s="155"/>
      <c r="K149" s="168"/>
      <c r="L149" s="168"/>
      <c r="M149" s="168"/>
      <c r="N149" s="168"/>
      <c r="O149" s="168"/>
    </row>
    <row r="150" spans="1:15">
      <c r="A150" s="54">
        <f t="shared" si="11"/>
        <v>8429393562</v>
      </c>
      <c r="B150" s="92">
        <f t="shared" si="11"/>
        <v>4076</v>
      </c>
      <c r="C150" s="45">
        <f t="shared" si="12"/>
        <v>0.99999999999999989</v>
      </c>
      <c r="D150" s="290">
        <f t="shared" si="13"/>
        <v>7.0381246763950855E-5</v>
      </c>
      <c r="E150" s="45">
        <f t="shared" si="14"/>
        <v>1</v>
      </c>
      <c r="F150" s="290">
        <f t="shared" si="15"/>
        <v>-3.774637727672614E-4</v>
      </c>
      <c r="G150" s="525" t="s">
        <v>267</v>
      </c>
      <c r="H150" s="525"/>
      <c r="I150" s="156"/>
      <c r="J150" s="155"/>
      <c r="K150" s="168"/>
      <c r="L150" s="168"/>
      <c r="M150" s="168"/>
      <c r="N150" s="168"/>
      <c r="O150" s="168"/>
    </row>
    <row r="151" spans="1:15">
      <c r="A151" s="92">
        <f t="shared" si="11"/>
        <v>2078341962</v>
      </c>
      <c r="B151" s="92">
        <f t="shared" si="11"/>
        <v>3974</v>
      </c>
      <c r="C151" s="45">
        <f t="shared" si="12"/>
        <v>1.0006849315068496</v>
      </c>
      <c r="D151" s="290">
        <f t="shared" si="13"/>
        <v>6.0779999517812655E-5</v>
      </c>
      <c r="E151" s="45">
        <f t="shared" si="14"/>
        <v>0.87369287628522885</v>
      </c>
      <c r="F151" s="290">
        <f t="shared" si="15"/>
        <v>-7.0159457677188009E-5</v>
      </c>
      <c r="G151" s="525" t="s">
        <v>272</v>
      </c>
      <c r="H151" s="525"/>
      <c r="I151" s="156"/>
      <c r="J151" s="155"/>
      <c r="K151" s="168"/>
      <c r="L151" s="168"/>
      <c r="M151" s="168"/>
      <c r="N151" s="168"/>
      <c r="O151" s="168"/>
    </row>
    <row r="152" spans="1:15">
      <c r="A152" s="92">
        <f t="shared" si="11"/>
        <v>7155795447</v>
      </c>
      <c r="B152" s="92">
        <f t="shared" si="11"/>
        <v>4096</v>
      </c>
      <c r="C152" s="45">
        <f t="shared" si="12"/>
        <v>0.9646017699115047</v>
      </c>
      <c r="D152" s="290">
        <f t="shared" si="13"/>
        <v>6.2480519308572013E-5</v>
      </c>
      <c r="E152" s="45">
        <f t="shared" si="14"/>
        <v>0.68005397253750299</v>
      </c>
      <c r="F152" s="290">
        <f t="shared" si="15"/>
        <v>9.3357389364778776E-5</v>
      </c>
      <c r="G152" s="525" t="s">
        <v>273</v>
      </c>
      <c r="H152" s="525"/>
      <c r="I152" s="156"/>
      <c r="J152" s="155"/>
      <c r="K152" s="168"/>
      <c r="L152" s="168"/>
      <c r="M152" s="168"/>
      <c r="N152" s="168"/>
      <c r="O152" s="168"/>
    </row>
    <row r="153" spans="1:15">
      <c r="A153" s="168"/>
      <c r="B153" s="92"/>
      <c r="C153" s="156"/>
      <c r="D153" s="156"/>
      <c r="E153" s="45"/>
      <c r="F153" s="156"/>
      <c r="G153" s="156"/>
      <c r="H153" s="156"/>
      <c r="I153" s="156"/>
      <c r="J153" s="155"/>
      <c r="K153" s="168"/>
      <c r="L153" s="168"/>
      <c r="M153" s="168"/>
      <c r="N153" s="168"/>
      <c r="O153" s="168"/>
    </row>
    <row r="154" spans="1:15">
      <c r="A154" s="118" t="s">
        <v>185</v>
      </c>
      <c r="B154" s="92"/>
      <c r="C154" s="156"/>
      <c r="D154" s="156"/>
      <c r="E154" s="156"/>
      <c r="F154" s="156"/>
      <c r="G154" s="156"/>
      <c r="H154" s="156"/>
      <c r="I154" s="156"/>
      <c r="J154" s="155"/>
      <c r="K154" s="168"/>
      <c r="L154" s="168"/>
      <c r="M154" s="168"/>
      <c r="N154" s="168"/>
      <c r="O154" s="168"/>
    </row>
    <row r="155" spans="1:15">
      <c r="A155" s="168"/>
      <c r="B155" s="92"/>
      <c r="C155" s="156"/>
      <c r="D155" s="156"/>
      <c r="E155" s="156"/>
      <c r="F155" s="156"/>
      <c r="G155" s="156"/>
      <c r="H155" s="156"/>
      <c r="I155" s="156"/>
      <c r="J155" s="155"/>
      <c r="K155" s="168"/>
      <c r="L155" s="168"/>
      <c r="M155" s="168"/>
      <c r="N155" s="168"/>
      <c r="O155" s="168"/>
    </row>
    <row r="156" spans="1:15">
      <c r="A156" s="52"/>
      <c r="B156" s="54"/>
      <c r="C156" s="74"/>
      <c r="D156" s="74"/>
      <c r="E156" s="74"/>
      <c r="F156" s="74"/>
      <c r="G156" s="74"/>
      <c r="H156" s="156"/>
      <c r="I156" s="156"/>
      <c r="J156" s="155"/>
      <c r="K156" s="168"/>
      <c r="L156" s="168"/>
      <c r="M156" s="168"/>
      <c r="N156" s="168"/>
      <c r="O156" s="168"/>
    </row>
    <row r="157" spans="1:15">
      <c r="A157" s="52"/>
      <c r="B157" s="54"/>
      <c r="C157" s="74"/>
      <c r="D157" s="74"/>
      <c r="E157" s="74"/>
      <c r="F157" s="74"/>
      <c r="G157" s="74"/>
      <c r="H157" s="156"/>
      <c r="I157" s="156"/>
      <c r="J157" s="155"/>
      <c r="K157" s="168"/>
      <c r="L157" s="168"/>
      <c r="M157" s="168"/>
      <c r="N157" s="168"/>
      <c r="O157" s="168"/>
    </row>
    <row r="158" spans="1:15">
      <c r="A158" s="52"/>
      <c r="B158" s="54"/>
      <c r="C158" s="74"/>
      <c r="D158" s="74"/>
      <c r="E158" s="74"/>
      <c r="F158" s="74"/>
      <c r="G158" s="74"/>
      <c r="H158" s="156"/>
      <c r="I158" s="156"/>
      <c r="J158" s="155"/>
      <c r="K158" s="168"/>
      <c r="L158" s="168"/>
      <c r="M158" s="168"/>
      <c r="N158" s="168"/>
      <c r="O158" s="168"/>
    </row>
    <row r="159" spans="1:15">
      <c r="A159" s="168"/>
      <c r="B159" s="92"/>
      <c r="C159" s="156"/>
      <c r="D159" s="156"/>
      <c r="E159" s="156"/>
      <c r="F159" s="156"/>
      <c r="G159" s="156"/>
      <c r="H159" s="156"/>
      <c r="I159" s="156"/>
      <c r="J159" s="155"/>
      <c r="K159" s="168"/>
      <c r="L159" s="168"/>
      <c r="M159" s="168"/>
      <c r="N159" s="168"/>
      <c r="O159" s="168"/>
    </row>
    <row r="160" spans="1:15">
      <c r="A160" s="168"/>
      <c r="B160" s="92"/>
      <c r="C160" s="156"/>
      <c r="D160" s="156"/>
      <c r="E160" s="156"/>
      <c r="F160" s="156"/>
      <c r="G160" s="156"/>
      <c r="H160" s="156"/>
      <c r="I160" s="156"/>
      <c r="J160" s="155"/>
      <c r="K160" s="168"/>
      <c r="L160" s="168"/>
      <c r="M160" s="168"/>
      <c r="N160" s="168"/>
      <c r="O160" s="168"/>
    </row>
    <row r="161" spans="1:15">
      <c r="A161" s="168"/>
      <c r="B161" s="92"/>
      <c r="C161" s="156"/>
      <c r="D161" s="156"/>
      <c r="E161" s="156"/>
      <c r="F161" s="156"/>
      <c r="G161" s="156"/>
      <c r="H161" s="156"/>
      <c r="I161" s="156"/>
      <c r="J161" s="155"/>
      <c r="K161" s="168"/>
      <c r="L161" s="168"/>
      <c r="M161" s="168"/>
      <c r="N161" s="168"/>
      <c r="O161" s="168"/>
    </row>
    <row r="162" spans="1:15">
      <c r="A162" s="168"/>
      <c r="B162" s="92"/>
      <c r="C162" s="156"/>
      <c r="D162" s="156"/>
      <c r="E162" s="156"/>
      <c r="F162" s="156"/>
      <c r="G162" s="156"/>
      <c r="H162" s="156"/>
      <c r="I162" s="156"/>
      <c r="J162" s="155"/>
      <c r="K162" s="168"/>
      <c r="L162" s="168"/>
      <c r="M162" s="168"/>
      <c r="N162" s="168"/>
      <c r="O162" s="168"/>
    </row>
    <row r="163" spans="1:15">
      <c r="A163" s="168"/>
      <c r="B163" s="92"/>
      <c r="C163" s="156"/>
      <c r="D163" s="156"/>
      <c r="E163" s="156"/>
      <c r="F163" s="156"/>
      <c r="G163" s="156"/>
      <c r="H163" s="156"/>
      <c r="I163" s="156"/>
      <c r="J163" s="155"/>
      <c r="K163" s="168"/>
      <c r="L163" s="168"/>
      <c r="M163" s="168"/>
      <c r="N163" s="168"/>
      <c r="O163" s="168"/>
    </row>
  </sheetData>
  <mergeCells count="62">
    <mergeCell ref="G146:H146"/>
    <mergeCell ref="G150:H150"/>
    <mergeCell ref="G147:H147"/>
    <mergeCell ref="G148:H148"/>
    <mergeCell ref="G149:H149"/>
    <mergeCell ref="G151:H151"/>
    <mergeCell ref="G152:H152"/>
    <mergeCell ref="A1:J1"/>
    <mergeCell ref="G141:H141"/>
    <mergeCell ref="G142:H142"/>
    <mergeCell ref="G143:H143"/>
    <mergeCell ref="G145:H145"/>
    <mergeCell ref="G144:H144"/>
    <mergeCell ref="A2:J2"/>
    <mergeCell ref="A3:J3"/>
    <mergeCell ref="E10:G10"/>
    <mergeCell ref="A4:G4"/>
    <mergeCell ref="A5:G5"/>
    <mergeCell ref="A9:G9"/>
    <mergeCell ref="B10:D10"/>
    <mergeCell ref="A6:G6"/>
    <mergeCell ref="F139:F140"/>
    <mergeCell ref="G139:H140"/>
    <mergeCell ref="A120:H120"/>
    <mergeCell ref="A121:A122"/>
    <mergeCell ref="B121:B122"/>
    <mergeCell ref="C121:C122"/>
    <mergeCell ref="A139:A140"/>
    <mergeCell ref="B139:B140"/>
    <mergeCell ref="C139:C140"/>
    <mergeCell ref="D139:D140"/>
    <mergeCell ref="E139:E140"/>
    <mergeCell ref="A102:E102"/>
    <mergeCell ref="A111:E111"/>
    <mergeCell ref="D121:D122"/>
    <mergeCell ref="A138:H138"/>
    <mergeCell ref="E121:E122"/>
    <mergeCell ref="F121:F122"/>
    <mergeCell ref="G121:G122"/>
    <mergeCell ref="H121:H122"/>
    <mergeCell ref="A7:G7"/>
    <mergeCell ref="A71:I71"/>
    <mergeCell ref="A75:E75"/>
    <mergeCell ref="A25:G25"/>
    <mergeCell ref="A72:E72"/>
    <mergeCell ref="A50:F50"/>
    <mergeCell ref="A8:G8"/>
    <mergeCell ref="A26:G26"/>
    <mergeCell ref="B27:D27"/>
    <mergeCell ref="A43:D43"/>
    <mergeCell ref="A74:E74"/>
    <mergeCell ref="A17:G17"/>
    <mergeCell ref="B18:D18"/>
    <mergeCell ref="E18:G18"/>
    <mergeCell ref="A34:G34"/>
    <mergeCell ref="B35:D35"/>
    <mergeCell ref="A86:E86"/>
    <mergeCell ref="A95:E95"/>
    <mergeCell ref="A61:F61"/>
    <mergeCell ref="A73:E73"/>
    <mergeCell ref="E27:G27"/>
    <mergeCell ref="E35:G35"/>
  </mergeCells>
  <pageMargins left="0.7" right="0.7" top="0.75" bottom="0.75" header="0.3" footer="0.3"/>
  <pageSetup scale="16" orientation="landscape" verticalDpi="200" r:id="rId1"/>
  <headerFooter alignWithMargins="0">
    <oddFooter xml:space="preserve">&amp;R_x000D_&amp;1#&amp;"Calibri"&amp;10&amp;KA80000 Internal Use Only </oddFooter>
  </headerFooter>
  <rowBreaks count="1" manualBreakCount="1">
    <brk id="85" max="16383"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59"/>
  <sheetViews>
    <sheetView workbookViewId="0">
      <selection activeCell="I31" sqref="I31"/>
    </sheetView>
  </sheetViews>
  <sheetFormatPr defaultColWidth="9.28515625" defaultRowHeight="12.75"/>
  <cols>
    <col min="1" max="1" width="35.7109375" style="52" customWidth="1"/>
    <col min="2" max="2" width="17.7109375" style="54" customWidth="1"/>
    <col min="3" max="3" width="15.7109375" style="74" customWidth="1"/>
    <col min="4" max="4" width="17.28515625" style="74" customWidth="1"/>
    <col min="5" max="6" width="17.7109375" style="74" customWidth="1"/>
    <col min="7" max="7" width="17.42578125" style="74" customWidth="1"/>
    <col min="8" max="9" width="15.28515625" style="74" customWidth="1"/>
    <col min="10" max="10" width="0.5703125" style="65" customWidth="1"/>
    <col min="11" max="16384" width="9.28515625" style="52"/>
  </cols>
  <sheetData>
    <row r="1" spans="1:10" ht="13.35" customHeight="1">
      <c r="A1" s="490" t="str">
        <f>Cover!B8</f>
        <v>Evergy Services, Inc. (ESI) Evaluation, Measurement, and Verification Report  – Commercial &amp; Industrial Databook</v>
      </c>
      <c r="B1" s="490"/>
      <c r="C1" s="490"/>
      <c r="D1" s="490"/>
      <c r="E1" s="490"/>
      <c r="F1" s="490"/>
      <c r="G1" s="490"/>
      <c r="H1" s="490"/>
      <c r="I1" s="490"/>
      <c r="J1" s="490"/>
    </row>
    <row r="2" spans="1:10" ht="35.25" customHeight="1">
      <c r="A2" s="528"/>
      <c r="B2" s="528"/>
      <c r="C2" s="528"/>
      <c r="D2" s="528"/>
      <c r="E2" s="528"/>
      <c r="F2" s="528"/>
      <c r="G2" s="528"/>
      <c r="H2" s="528"/>
      <c r="I2" s="528"/>
      <c r="J2" s="528"/>
    </row>
    <row r="3" spans="1:10">
      <c r="A3" s="529"/>
      <c r="B3" s="529"/>
      <c r="C3" s="529"/>
      <c r="D3" s="529"/>
      <c r="E3" s="529"/>
      <c r="F3" s="529"/>
      <c r="G3" s="529"/>
      <c r="H3" s="529"/>
      <c r="I3" s="529"/>
      <c r="J3" s="529"/>
    </row>
    <row r="4" spans="1:10" ht="30" customHeight="1">
      <c r="A4" s="502" t="s">
        <v>215</v>
      </c>
      <c r="B4" s="502"/>
      <c r="C4" s="502"/>
      <c r="D4" s="502"/>
      <c r="E4" s="502"/>
      <c r="F4" s="502"/>
      <c r="G4" s="502"/>
      <c r="H4" s="200"/>
      <c r="I4" s="200"/>
      <c r="J4" s="103"/>
    </row>
    <row r="5" spans="1:10" ht="15.75">
      <c r="A5" s="503" t="s">
        <v>98</v>
      </c>
      <c r="B5" s="503"/>
      <c r="C5" s="503"/>
      <c r="D5" s="503"/>
      <c r="E5" s="503"/>
      <c r="F5" s="503"/>
      <c r="G5" s="503"/>
      <c r="H5" s="200"/>
      <c r="I5" s="200"/>
      <c r="J5" s="103"/>
    </row>
    <row r="6" spans="1:10" ht="12.75" customHeight="1">
      <c r="A6" s="503"/>
      <c r="B6" s="503"/>
      <c r="C6" s="503"/>
      <c r="D6" s="503"/>
      <c r="E6" s="503"/>
      <c r="F6" s="503"/>
      <c r="G6" s="503"/>
      <c r="H6" s="200"/>
      <c r="I6" s="200"/>
      <c r="J6" s="103"/>
    </row>
    <row r="7" spans="1:10" ht="12.75" customHeight="1">
      <c r="A7" s="504" t="s">
        <v>216</v>
      </c>
      <c r="B7" s="504"/>
      <c r="C7" s="504"/>
      <c r="D7" s="504"/>
      <c r="E7" s="504"/>
      <c r="F7" s="504"/>
      <c r="G7" s="504"/>
      <c r="H7" s="200"/>
      <c r="I7" s="200"/>
      <c r="J7" s="103"/>
    </row>
    <row r="8" spans="1:10" ht="12.75" customHeight="1">
      <c r="A8" s="195"/>
      <c r="B8" s="195"/>
      <c r="C8" s="195"/>
      <c r="D8" s="195"/>
      <c r="E8" s="195"/>
      <c r="F8" s="195"/>
      <c r="G8" s="195"/>
      <c r="H8" s="200"/>
      <c r="I8" s="200"/>
      <c r="J8" s="103"/>
    </row>
    <row r="9" spans="1:10" s="112" customFormat="1">
      <c r="A9" s="459" t="s">
        <v>239</v>
      </c>
      <c r="B9" s="459"/>
      <c r="C9" s="459"/>
      <c r="D9" s="459"/>
      <c r="E9" s="459"/>
      <c r="F9" s="459"/>
      <c r="G9" s="459"/>
      <c r="H9" s="200"/>
      <c r="I9" s="200"/>
      <c r="J9" s="103"/>
    </row>
    <row r="10" spans="1:10" s="112" customFormat="1" ht="13.5" thickBot="1">
      <c r="A10" s="262"/>
      <c r="B10" s="516" t="s">
        <v>12</v>
      </c>
      <c r="C10" s="517"/>
      <c r="D10" s="518"/>
      <c r="E10" s="512" t="s">
        <v>13</v>
      </c>
      <c r="F10" s="513"/>
      <c r="G10" s="513"/>
      <c r="H10" s="200"/>
      <c r="I10" s="200"/>
      <c r="J10" s="141"/>
    </row>
    <row r="11" spans="1:10" s="112" customFormat="1" ht="26.25" thickBot="1">
      <c r="A11" s="267"/>
      <c r="B11" s="268" t="s">
        <v>99</v>
      </c>
      <c r="C11" s="265" t="s">
        <v>100</v>
      </c>
      <c r="D11" s="266" t="s">
        <v>101</v>
      </c>
      <c r="E11" s="264" t="s">
        <v>102</v>
      </c>
      <c r="F11" s="264" t="s">
        <v>100</v>
      </c>
      <c r="G11" s="264" t="s">
        <v>217</v>
      </c>
      <c r="H11" s="200"/>
      <c r="I11" s="200"/>
      <c r="J11" s="142"/>
    </row>
    <row r="12" spans="1:10" s="112" customFormat="1">
      <c r="A12" s="79" t="s">
        <v>103</v>
      </c>
      <c r="B12" s="436">
        <v>25058</v>
      </c>
      <c r="C12" s="435">
        <v>25058</v>
      </c>
      <c r="D12" s="434">
        <f>C12/B12</f>
        <v>1</v>
      </c>
      <c r="E12" s="130">
        <f>'MEEIA 3 Targets'!G8</f>
        <v>19454539.392000027</v>
      </c>
      <c r="F12" s="130">
        <f>C12*D44</f>
        <v>19445.008000000002</v>
      </c>
      <c r="G12" s="384">
        <f>F12/E12</f>
        <v>9.9951006848283713E-4</v>
      </c>
      <c r="H12" s="200"/>
      <c r="I12" s="200"/>
      <c r="J12" s="154"/>
    </row>
    <row r="13" spans="1:10" s="112" customFormat="1">
      <c r="A13" s="79" t="s">
        <v>104</v>
      </c>
      <c r="B13" s="433">
        <v>3.9293</v>
      </c>
      <c r="C13" s="230">
        <v>3.9293</v>
      </c>
      <c r="D13" s="434">
        <f>C13/B13</f>
        <v>1</v>
      </c>
      <c r="E13" s="164">
        <f>'MEEIA 3 Targets'!G16</f>
        <v>181.95839999999995</v>
      </c>
      <c r="F13" s="164">
        <f>C13*D44</f>
        <v>3.0491368000000003</v>
      </c>
      <c r="G13" s="384">
        <f>F13/E13</f>
        <v>1.6757329147761253E-2</v>
      </c>
      <c r="H13" s="200"/>
      <c r="I13" s="200"/>
      <c r="J13" s="142"/>
    </row>
    <row r="14" spans="1:10" s="112" customFormat="1">
      <c r="A14" s="70"/>
      <c r="B14" s="130"/>
      <c r="C14" s="130"/>
      <c r="D14" s="330"/>
      <c r="E14" s="164"/>
      <c r="F14" s="164"/>
      <c r="G14" s="90"/>
      <c r="H14" s="200"/>
      <c r="I14" s="200"/>
      <c r="J14" s="142"/>
    </row>
    <row r="15" spans="1:10" s="112" customFormat="1">
      <c r="A15" s="118" t="s">
        <v>105</v>
      </c>
      <c r="B15" s="130"/>
      <c r="C15" s="130"/>
      <c r="D15" s="90"/>
      <c r="E15" s="200"/>
      <c r="F15" s="200"/>
      <c r="G15" s="200"/>
      <c r="H15" s="200"/>
      <c r="I15" s="200"/>
      <c r="J15" s="141"/>
    </row>
    <row r="16" spans="1:10" s="112" customFormat="1">
      <c r="A16" s="118"/>
      <c r="B16" s="130"/>
      <c r="C16" s="130"/>
      <c r="D16" s="90"/>
      <c r="E16" s="200"/>
      <c r="F16" s="200"/>
      <c r="G16" s="200"/>
      <c r="H16" s="200"/>
      <c r="I16" s="200"/>
      <c r="J16" s="141"/>
    </row>
    <row r="17" spans="1:10" s="112" customFormat="1">
      <c r="A17" s="459" t="s">
        <v>172</v>
      </c>
      <c r="B17" s="459"/>
      <c r="C17" s="459"/>
      <c r="D17" s="459"/>
      <c r="E17" s="459"/>
      <c r="F17" s="459"/>
      <c r="G17" s="459"/>
      <c r="H17" s="200"/>
      <c r="I17" s="200"/>
      <c r="J17" s="141"/>
    </row>
    <row r="18" spans="1:10" s="112" customFormat="1" ht="13.5" thickBot="1">
      <c r="A18" s="262"/>
      <c r="B18" s="516" t="s">
        <v>12</v>
      </c>
      <c r="C18" s="517"/>
      <c r="D18" s="518"/>
      <c r="E18" s="512" t="s">
        <v>13</v>
      </c>
      <c r="F18" s="513"/>
      <c r="G18" s="513"/>
      <c r="H18" s="200"/>
      <c r="I18" s="200"/>
      <c r="J18" s="141"/>
    </row>
    <row r="19" spans="1:10" s="112" customFormat="1" ht="26.25" thickBot="1">
      <c r="A19" s="267"/>
      <c r="B19" s="268" t="s">
        <v>99</v>
      </c>
      <c r="C19" s="265" t="s">
        <v>100</v>
      </c>
      <c r="D19" s="266" t="s">
        <v>101</v>
      </c>
      <c r="E19" s="264" t="s">
        <v>102</v>
      </c>
      <c r="F19" s="264" t="s">
        <v>100</v>
      </c>
      <c r="G19" s="264" t="s">
        <v>217</v>
      </c>
      <c r="H19" s="200"/>
      <c r="I19" s="200"/>
      <c r="J19" s="141"/>
    </row>
    <row r="20" spans="1:10" s="112" customFormat="1">
      <c r="A20" s="79" t="s">
        <v>103</v>
      </c>
      <c r="B20" s="40">
        <f>'PY1 - Evergy Metro'!C13+'PY2 - Evergy Metro'!C13+B12</f>
        <v>25058</v>
      </c>
      <c r="C20" s="40">
        <f>'PY1 - Evergy Metro'!D13+'PY2 - Evergy Metro'!D13+C12</f>
        <v>25058</v>
      </c>
      <c r="D20" s="131">
        <f>C20/B20</f>
        <v>1</v>
      </c>
      <c r="E20" s="130">
        <f>'MEEIA 3 Targets'!G8</f>
        <v>19454539.392000027</v>
      </c>
      <c r="F20" s="40">
        <f>'PY1 - Evergy Metro'!G13+'PY2 - Evergy Metro'!G13+F12</f>
        <v>19445.008000000002</v>
      </c>
      <c r="G20" s="384">
        <f>F20/E20</f>
        <v>9.9951006848283713E-4</v>
      </c>
      <c r="H20" s="200"/>
      <c r="I20" s="200"/>
      <c r="J20" s="141"/>
    </row>
    <row r="21" spans="1:10" s="112" customFormat="1">
      <c r="A21" s="79" t="s">
        <v>104</v>
      </c>
      <c r="B21" s="40">
        <f>'PY1 - Evergy Metro'!C24+'PY2 - Evergy Metro'!C24+B13</f>
        <v>3.9293</v>
      </c>
      <c r="C21" s="40">
        <f>'PY1 - Evergy Metro'!D24+'PY2 - Evergy Metro'!D24+C13</f>
        <v>3.9293</v>
      </c>
      <c r="D21" s="131">
        <f>C21/B21</f>
        <v>1</v>
      </c>
      <c r="E21" s="164">
        <f>'MEEIA 3 Targets'!G16</f>
        <v>181.95839999999995</v>
      </c>
      <c r="F21" s="40">
        <f>'PY1 - Evergy Metro'!G24+'PY2 - Evergy Metro'!G24+F13</f>
        <v>3.0491368000000003</v>
      </c>
      <c r="G21" s="384">
        <f>F21/E21</f>
        <v>1.6757329147761253E-2</v>
      </c>
      <c r="H21" s="200"/>
      <c r="I21" s="200"/>
      <c r="J21" s="141"/>
    </row>
    <row r="22" spans="1:10" s="112" customFormat="1">
      <c r="A22" s="70"/>
      <c r="B22" s="130"/>
      <c r="C22" s="130"/>
      <c r="D22" s="330"/>
      <c r="E22" s="164"/>
      <c r="F22" s="164"/>
      <c r="G22" s="90"/>
      <c r="H22" s="200"/>
      <c r="I22" s="200"/>
      <c r="J22" s="141"/>
    </row>
    <row r="23" spans="1:10" s="112" customFormat="1">
      <c r="A23" s="495" t="s">
        <v>218</v>
      </c>
      <c r="B23" s="495"/>
      <c r="C23" s="495"/>
      <c r="D23" s="495"/>
      <c r="E23" s="495"/>
      <c r="F23" s="495"/>
      <c r="G23" s="495"/>
      <c r="H23" s="200"/>
      <c r="I23" s="200"/>
      <c r="J23" s="141"/>
    </row>
    <row r="24" spans="1:10" s="112" customFormat="1">
      <c r="A24" s="118" t="s">
        <v>105</v>
      </c>
      <c r="B24" s="130"/>
      <c r="C24" s="130"/>
      <c r="D24" s="90"/>
      <c r="E24" s="200"/>
      <c r="F24" s="200"/>
      <c r="G24" s="200"/>
      <c r="H24" s="200"/>
      <c r="I24" s="200"/>
      <c r="J24" s="141"/>
    </row>
    <row r="25" spans="1:10" s="112" customFormat="1">
      <c r="A25" s="118"/>
      <c r="B25" s="130"/>
      <c r="C25" s="130"/>
      <c r="D25" s="90"/>
      <c r="E25" s="200"/>
      <c r="F25" s="200"/>
      <c r="G25" s="200"/>
      <c r="H25" s="200"/>
      <c r="I25" s="200"/>
      <c r="J25" s="141"/>
    </row>
    <row r="26" spans="1:10" s="112" customFormat="1">
      <c r="A26" s="459" t="s">
        <v>238</v>
      </c>
      <c r="B26" s="459"/>
      <c r="C26" s="459"/>
      <c r="D26" s="459"/>
      <c r="E26" s="459"/>
      <c r="F26" s="459"/>
      <c r="G26" s="459"/>
      <c r="H26" s="200"/>
      <c r="I26" s="200"/>
      <c r="J26" s="103"/>
    </row>
    <row r="27" spans="1:10" s="112" customFormat="1" ht="13.5" thickBot="1">
      <c r="A27" s="262"/>
      <c r="B27" s="516" t="s">
        <v>12</v>
      </c>
      <c r="C27" s="517"/>
      <c r="D27" s="518"/>
      <c r="E27" s="512" t="s">
        <v>13</v>
      </c>
      <c r="F27" s="513"/>
      <c r="G27" s="513"/>
      <c r="H27" s="200"/>
      <c r="I27" s="200"/>
      <c r="J27" s="141"/>
    </row>
    <row r="28" spans="1:10" s="112" customFormat="1" ht="26.25" thickBot="1">
      <c r="A28" s="267"/>
      <c r="B28" s="268" t="s">
        <v>99</v>
      </c>
      <c r="C28" s="265" t="s">
        <v>100</v>
      </c>
      <c r="D28" s="266" t="s">
        <v>101</v>
      </c>
      <c r="E28" s="264" t="s">
        <v>102</v>
      </c>
      <c r="F28" s="264" t="s">
        <v>100</v>
      </c>
      <c r="G28" s="264" t="s">
        <v>217</v>
      </c>
      <c r="H28" s="200"/>
      <c r="I28" s="200"/>
      <c r="J28" s="142"/>
    </row>
    <row r="29" spans="1:10" s="112" customFormat="1">
      <c r="A29" s="79" t="s">
        <v>103</v>
      </c>
      <c r="B29" s="325">
        <v>337632</v>
      </c>
      <c r="C29" s="326">
        <v>342926.73569198948</v>
      </c>
      <c r="D29" s="131">
        <f>C29/B29</f>
        <v>1.0156819723604087</v>
      </c>
      <c r="E29" s="130">
        <f>'MEEIA 3 Targets'!G26</f>
        <v>20470674.240000032</v>
      </c>
      <c r="F29" s="130">
        <f>C29*D44</f>
        <v>266111.14689698385</v>
      </c>
      <c r="G29" s="384">
        <f>F29/E29</f>
        <v>1.2999627846990908E-2</v>
      </c>
      <c r="H29" s="181"/>
      <c r="I29" s="183"/>
      <c r="J29" s="154"/>
    </row>
    <row r="30" spans="1:10" s="112" customFormat="1">
      <c r="A30" s="79" t="s">
        <v>104</v>
      </c>
      <c r="B30" s="327">
        <v>52.943300000000001</v>
      </c>
      <c r="C30" s="130">
        <v>46.055161924790404</v>
      </c>
      <c r="D30" s="131">
        <f>C30/B30</f>
        <v>0.86989594386429259</v>
      </c>
      <c r="E30" s="130">
        <f>'MEEIA 3 Targets'!G34</f>
        <v>227.44799999999998</v>
      </c>
      <c r="F30" s="164">
        <f>C30*D44</f>
        <v>35.738805653637357</v>
      </c>
      <c r="G30" s="384">
        <f>F30/E30</f>
        <v>0.15712956655427773</v>
      </c>
      <c r="H30" s="182"/>
      <c r="I30" s="183"/>
      <c r="J30" s="142"/>
    </row>
    <row r="31" spans="1:10" ht="15">
      <c r="I31" s="432"/>
      <c r="J31" s="100"/>
    </row>
    <row r="32" spans="1:10">
      <c r="A32" s="118" t="s">
        <v>105</v>
      </c>
      <c r="I32" s="432"/>
      <c r="J32" s="147"/>
    </row>
    <row r="33" spans="1:10">
      <c r="I33" s="432"/>
      <c r="J33" s="147"/>
    </row>
    <row r="34" spans="1:10">
      <c r="A34" s="459" t="s">
        <v>107</v>
      </c>
      <c r="B34" s="459"/>
      <c r="C34" s="459"/>
      <c r="D34" s="459"/>
      <c r="E34" s="459"/>
      <c r="F34" s="459"/>
      <c r="G34" s="459"/>
    </row>
    <row r="35" spans="1:10" ht="13.5" thickBot="1">
      <c r="A35" s="262"/>
      <c r="B35" s="516" t="s">
        <v>12</v>
      </c>
      <c r="C35" s="517"/>
      <c r="D35" s="518"/>
      <c r="E35" s="512" t="s">
        <v>13</v>
      </c>
      <c r="F35" s="513"/>
      <c r="G35" s="513"/>
    </row>
    <row r="36" spans="1:10" ht="26.25" thickBot="1">
      <c r="A36" s="267"/>
      <c r="B36" s="268" t="s">
        <v>99</v>
      </c>
      <c r="C36" s="265" t="s">
        <v>100</v>
      </c>
      <c r="D36" s="266" t="s">
        <v>101</v>
      </c>
      <c r="E36" s="264" t="s">
        <v>102</v>
      </c>
      <c r="F36" s="264" t="s">
        <v>100</v>
      </c>
      <c r="G36" s="264" t="s">
        <v>217</v>
      </c>
    </row>
    <row r="37" spans="1:10">
      <c r="A37" s="79" t="s">
        <v>103</v>
      </c>
      <c r="B37" s="40">
        <f>'PY1 - Evergy MO West'!C13+'PY2 - Evergy MO West'!C13+B29</f>
        <v>805427</v>
      </c>
      <c r="C37" s="40">
        <f>'PY1 - Evergy MO West'!D13+'PY2 - Evergy MO West'!D13+C29</f>
        <v>793289.73569198954</v>
      </c>
      <c r="D37" s="131">
        <f>C37/B37</f>
        <v>0.98493064634285854</v>
      </c>
      <c r="E37" s="130">
        <f>'MEEIA 3 Targets'!G26</f>
        <v>20470674.240000032</v>
      </c>
      <c r="F37" s="40">
        <f>'PY1 - Evergy MO West'!G13+'PY2 - Evergy MO West'!G13+F29</f>
        <v>716474.14689698385</v>
      </c>
      <c r="G37" s="384">
        <f>F37/E37</f>
        <v>3.5000026794280263E-2</v>
      </c>
    </row>
    <row r="38" spans="1:10">
      <c r="A38" s="79" t="s">
        <v>104</v>
      </c>
      <c r="B38" s="40">
        <f>'PY1 - Evergy MO West'!C24+'PY2 - Evergy MO West'!C24+B30</f>
        <v>126.44329999999999</v>
      </c>
      <c r="C38" s="40">
        <f>'PY1 - Evergy MO West'!D24+'PY2 - Evergy MO West'!D24+C30</f>
        <v>112.36516192479041</v>
      </c>
      <c r="D38" s="131">
        <f>C38/B38</f>
        <v>0.88866046619148997</v>
      </c>
      <c r="E38" s="130">
        <f>'MEEIA 3 Targets'!G34</f>
        <v>227.44799999999998</v>
      </c>
      <c r="F38" s="40">
        <f>'PY1 - Evergy MO West'!G24+'PY2 - Evergy MO West'!G24+F30</f>
        <v>102.04880565363736</v>
      </c>
      <c r="G38" s="384">
        <f>F38/E38</f>
        <v>0.4486687315502329</v>
      </c>
    </row>
    <row r="40" spans="1:10">
      <c r="A40" s="118" t="s">
        <v>105</v>
      </c>
    </row>
    <row r="41" spans="1:10">
      <c r="A41" s="118"/>
      <c r="E41" s="376"/>
      <c r="F41" s="376"/>
      <c r="G41" s="376"/>
      <c r="H41" s="376"/>
    </row>
    <row r="42" spans="1:10">
      <c r="A42" s="511" t="s">
        <v>108</v>
      </c>
      <c r="B42" s="511"/>
      <c r="C42" s="511"/>
      <c r="D42" s="511"/>
      <c r="E42" s="383"/>
      <c r="F42" s="383"/>
      <c r="G42" s="383"/>
      <c r="H42" s="383"/>
    </row>
    <row r="43" spans="1:10" ht="26.25" thickBot="1">
      <c r="A43" s="269" t="s">
        <v>52</v>
      </c>
      <c r="B43" s="390" t="s">
        <v>53</v>
      </c>
      <c r="C43" s="390" t="s">
        <v>54</v>
      </c>
      <c r="D43" s="253" t="s">
        <v>55</v>
      </c>
      <c r="E43" s="377"/>
      <c r="F43" s="377"/>
      <c r="G43" s="377"/>
      <c r="H43" s="377"/>
    </row>
    <row r="44" spans="1:10" ht="13.5" thickTop="1">
      <c r="A44" s="374">
        <v>0.23899999999999999</v>
      </c>
      <c r="B44" s="386">
        <v>0</v>
      </c>
      <c r="C44" s="386">
        <v>1.4999999999999999E-2</v>
      </c>
      <c r="D44" s="375">
        <f>1-A44+B44+C44</f>
        <v>0.77600000000000002</v>
      </c>
      <c r="E44" s="376"/>
      <c r="F44" s="378"/>
      <c r="G44" s="378"/>
      <c r="H44" s="379"/>
    </row>
    <row r="45" spans="1:10">
      <c r="A45" s="201"/>
      <c r="B45" s="201"/>
      <c r="C45" s="201"/>
      <c r="D45" s="132"/>
      <c r="E45" s="380"/>
      <c r="F45" s="380"/>
      <c r="G45" s="380"/>
      <c r="H45" s="381"/>
    </row>
    <row r="46" spans="1:10">
      <c r="A46" s="118" t="s">
        <v>279</v>
      </c>
      <c r="B46" s="201"/>
      <c r="C46" s="201"/>
      <c r="D46" s="201"/>
      <c r="E46" s="382"/>
      <c r="F46" s="380"/>
      <c r="G46" s="380"/>
      <c r="H46" s="380"/>
    </row>
    <row r="48" spans="1:10">
      <c r="A48" s="511" t="s">
        <v>110</v>
      </c>
      <c r="B48" s="511"/>
      <c r="C48" s="511"/>
      <c r="D48" s="511"/>
      <c r="E48" s="511"/>
      <c r="F48" s="511"/>
      <c r="G48" s="200"/>
      <c r="H48" s="200"/>
    </row>
    <row r="49" spans="1:8" ht="39" thickBot="1">
      <c r="A49" s="267" t="s">
        <v>111</v>
      </c>
      <c r="B49" s="264" t="s">
        <v>173</v>
      </c>
      <c r="C49" s="272" t="s">
        <v>113</v>
      </c>
      <c r="D49" s="272" t="s">
        <v>114</v>
      </c>
      <c r="E49" s="272" t="s">
        <v>115</v>
      </c>
      <c r="F49" s="272" t="s">
        <v>116</v>
      </c>
      <c r="G49" s="272" t="s">
        <v>117</v>
      </c>
      <c r="H49" s="272" t="s">
        <v>118</v>
      </c>
    </row>
    <row r="50" spans="1:8">
      <c r="A50" s="159" t="s">
        <v>219</v>
      </c>
      <c r="B50" s="218">
        <v>2</v>
      </c>
      <c r="C50" s="218">
        <v>25058</v>
      </c>
      <c r="D50" s="218">
        <v>25058</v>
      </c>
      <c r="E50" s="219">
        <f>D50/$D$51</f>
        <v>1</v>
      </c>
      <c r="F50" s="220">
        <v>3.9293</v>
      </c>
      <c r="G50" s="220">
        <v>3.9293</v>
      </c>
      <c r="H50" s="219">
        <f>G50/$G$51</f>
        <v>1</v>
      </c>
    </row>
    <row r="51" spans="1:8" ht="13.5" thickBot="1">
      <c r="A51" s="217" t="s">
        <v>125</v>
      </c>
      <c r="B51" s="221">
        <f t="shared" ref="B51:H51" si="0">SUM(B50:B50)</f>
        <v>2</v>
      </c>
      <c r="C51" s="221">
        <f t="shared" si="0"/>
        <v>25058</v>
      </c>
      <c r="D51" s="221">
        <f t="shared" si="0"/>
        <v>25058</v>
      </c>
      <c r="E51" s="277">
        <f t="shared" si="0"/>
        <v>1</v>
      </c>
      <c r="F51" s="224">
        <f t="shared" si="0"/>
        <v>3.9293</v>
      </c>
      <c r="G51" s="224">
        <f t="shared" si="0"/>
        <v>3.9293</v>
      </c>
      <c r="H51" s="223">
        <f t="shared" si="0"/>
        <v>1</v>
      </c>
    </row>
    <row r="52" spans="1:8" ht="13.5" thickTop="1">
      <c r="A52" s="197"/>
      <c r="B52" s="160"/>
      <c r="C52" s="160"/>
      <c r="D52" s="128"/>
      <c r="E52" s="161"/>
      <c r="F52" s="128"/>
      <c r="G52" s="144"/>
      <c r="H52" s="144"/>
    </row>
    <row r="53" spans="1:8">
      <c r="A53" s="118" t="s">
        <v>105</v>
      </c>
      <c r="B53" s="126"/>
      <c r="C53" s="121"/>
      <c r="D53" s="121"/>
      <c r="E53" s="121"/>
      <c r="F53" s="121"/>
      <c r="G53" s="144"/>
      <c r="H53" s="144"/>
    </row>
    <row r="54" spans="1:8">
      <c r="A54" s="118"/>
      <c r="B54" s="126"/>
      <c r="C54" s="121"/>
      <c r="D54" s="121"/>
      <c r="E54" s="121"/>
      <c r="F54" s="121"/>
      <c r="G54" s="144"/>
      <c r="H54" s="144"/>
    </row>
    <row r="55" spans="1:8">
      <c r="A55" s="511" t="s">
        <v>126</v>
      </c>
      <c r="B55" s="511"/>
      <c r="C55" s="511"/>
      <c r="D55" s="511"/>
      <c r="E55" s="511"/>
      <c r="F55" s="511"/>
      <c r="G55" s="200"/>
      <c r="H55" s="200"/>
    </row>
    <row r="56" spans="1:8" ht="39" thickBot="1">
      <c r="A56" s="267" t="s">
        <v>111</v>
      </c>
      <c r="B56" s="264" t="s">
        <v>173</v>
      </c>
      <c r="C56" s="272" t="s">
        <v>113</v>
      </c>
      <c r="D56" s="272" t="s">
        <v>114</v>
      </c>
      <c r="E56" s="272" t="s">
        <v>115</v>
      </c>
      <c r="F56" s="272" t="s">
        <v>116</v>
      </c>
      <c r="G56" s="272" t="s">
        <v>117</v>
      </c>
      <c r="H56" s="272" t="s">
        <v>118</v>
      </c>
    </row>
    <row r="57" spans="1:8">
      <c r="A57" s="159" t="s">
        <v>219</v>
      </c>
      <c r="B57" s="218">
        <v>1</v>
      </c>
      <c r="C57" s="218">
        <v>337632</v>
      </c>
      <c r="D57" s="218">
        <v>342926.73569198948</v>
      </c>
      <c r="E57" s="222">
        <f>D57/$D$58</f>
        <v>1</v>
      </c>
      <c r="F57" s="220">
        <v>52.943300000000001</v>
      </c>
      <c r="G57" s="220">
        <v>46.055161924790404</v>
      </c>
      <c r="H57" s="222">
        <f>G57/$G$58</f>
        <v>1</v>
      </c>
    </row>
    <row r="58" spans="1:8" ht="13.5" thickBot="1">
      <c r="A58" s="217" t="s">
        <v>125</v>
      </c>
      <c r="B58" s="221">
        <f t="shared" ref="B58:H58" si="1">SUM(B57:B57)</f>
        <v>1</v>
      </c>
      <c r="C58" s="221">
        <f t="shared" si="1"/>
        <v>337632</v>
      </c>
      <c r="D58" s="221">
        <f t="shared" si="1"/>
        <v>342926.73569198948</v>
      </c>
      <c r="E58" s="223">
        <f t="shared" si="1"/>
        <v>1</v>
      </c>
      <c r="F58" s="224">
        <f t="shared" si="1"/>
        <v>52.943300000000001</v>
      </c>
      <c r="G58" s="224">
        <f t="shared" si="1"/>
        <v>46.055161924790404</v>
      </c>
      <c r="H58" s="223">
        <f t="shared" si="1"/>
        <v>1</v>
      </c>
    </row>
    <row r="59" spans="1:8" ht="13.5" thickTop="1">
      <c r="A59" s="197"/>
      <c r="B59" s="160"/>
      <c r="C59" s="160"/>
      <c r="D59" s="128"/>
      <c r="E59" s="161"/>
      <c r="F59" s="128"/>
      <c r="G59" s="144"/>
      <c r="H59" s="144"/>
    </row>
  </sheetData>
  <mergeCells count="23">
    <mergeCell ref="A55:F55"/>
    <mergeCell ref="A34:G34"/>
    <mergeCell ref="B35:D35"/>
    <mergeCell ref="E35:G35"/>
    <mergeCell ref="A42:D42"/>
    <mergeCell ref="A48:F48"/>
    <mergeCell ref="A26:G26"/>
    <mergeCell ref="B27:D27"/>
    <mergeCell ref="E27:G27"/>
    <mergeCell ref="A17:G17"/>
    <mergeCell ref="B18:D18"/>
    <mergeCell ref="E18:G18"/>
    <mergeCell ref="A23:G23"/>
    <mergeCell ref="A1:J1"/>
    <mergeCell ref="B10:D10"/>
    <mergeCell ref="E10:G10"/>
    <mergeCell ref="A5:G5"/>
    <mergeCell ref="A2:J2"/>
    <mergeCell ref="A3:J3"/>
    <mergeCell ref="A4:G4"/>
    <mergeCell ref="A6:G6"/>
    <mergeCell ref="A7:G7"/>
    <mergeCell ref="A9:G9"/>
  </mergeCells>
  <pageMargins left="0.7" right="0.7" top="0.75" bottom="0.75" header="0.3" footer="0.3"/>
  <pageSetup scale="55" orientation="landscape" verticalDpi="200" r:id="rId1"/>
  <headerFooter alignWithMargins="0">
    <oddFooter xml:space="preserve">&amp;R_x000D_&amp;1#&amp;"Calibri"&amp;10&amp;KA80000 Internal Use Only </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301"/>
  <sheetViews>
    <sheetView showGridLines="0" workbookViewId="0">
      <selection sqref="A1:T1"/>
    </sheetView>
  </sheetViews>
  <sheetFormatPr defaultColWidth="8.7109375" defaultRowHeight="12.75"/>
  <cols>
    <col min="1" max="1" width="49.7109375" customWidth="1"/>
    <col min="2" max="2" width="17.7109375" style="2" customWidth="1"/>
    <col min="3" max="3" width="17.5703125" style="23" customWidth="1"/>
    <col min="4" max="4" width="16.7109375" style="23" customWidth="1"/>
    <col min="5" max="6" width="17.7109375" style="23" customWidth="1"/>
    <col min="7" max="9" width="17.42578125" style="23" customWidth="1"/>
    <col min="10" max="11" width="15.28515625" style="23" customWidth="1"/>
    <col min="12" max="12" width="0.42578125" style="58" customWidth="1"/>
  </cols>
  <sheetData>
    <row r="1" spans="1:20" ht="13.35" customHeight="1">
      <c r="A1" s="490" t="str">
        <f>Cover!B8</f>
        <v>Evergy Services, Inc. (ESI) Evaluation, Measurement, and Verification Report  – Commercial &amp; Industrial Databook</v>
      </c>
      <c r="B1" s="490"/>
      <c r="C1" s="490"/>
      <c r="D1" s="490"/>
      <c r="E1" s="490"/>
      <c r="F1" s="490"/>
      <c r="G1" s="490"/>
      <c r="H1" s="490"/>
      <c r="I1" s="490"/>
      <c r="J1" s="490"/>
      <c r="K1" s="490"/>
      <c r="L1" s="490"/>
      <c r="M1" s="490"/>
      <c r="N1" s="490"/>
      <c r="O1" s="490"/>
      <c r="P1" s="490"/>
      <c r="Q1" s="490"/>
      <c r="R1" s="490"/>
      <c r="S1" s="490"/>
      <c r="T1" s="490"/>
    </row>
    <row r="2" spans="1:20" ht="35.25" customHeight="1">
      <c r="A2" s="491"/>
      <c r="B2" s="491"/>
      <c r="C2" s="491"/>
      <c r="D2" s="491"/>
      <c r="E2" s="491"/>
      <c r="F2" s="491"/>
      <c r="G2" s="491"/>
      <c r="H2" s="491"/>
      <c r="I2" s="491"/>
      <c r="J2" s="491"/>
      <c r="K2" s="491"/>
      <c r="L2" s="491"/>
    </row>
    <row r="3" spans="1:20">
      <c r="A3" s="492"/>
      <c r="B3" s="492"/>
      <c r="C3" s="492"/>
      <c r="D3" s="492"/>
      <c r="E3" s="492"/>
      <c r="F3" s="492"/>
      <c r="G3" s="492"/>
      <c r="H3" s="492"/>
      <c r="I3" s="492"/>
      <c r="J3" s="492"/>
      <c r="K3" s="492"/>
      <c r="L3" s="492"/>
    </row>
    <row r="4" spans="1:20" ht="30" customHeight="1">
      <c r="A4" s="502" t="s">
        <v>220</v>
      </c>
      <c r="B4" s="502"/>
      <c r="C4" s="502"/>
      <c r="D4" s="502"/>
      <c r="E4" s="502"/>
      <c r="F4" s="502"/>
      <c r="G4" s="502"/>
      <c r="H4" s="193"/>
      <c r="I4" s="193"/>
      <c r="J4" s="5"/>
      <c r="K4" s="5"/>
      <c r="L4" s="56"/>
    </row>
    <row r="5" spans="1:20" ht="15.75">
      <c r="A5" s="503" t="s">
        <v>98</v>
      </c>
      <c r="B5" s="503"/>
      <c r="C5" s="503"/>
      <c r="D5" s="503"/>
      <c r="E5" s="503"/>
      <c r="F5" s="503"/>
      <c r="G5" s="503"/>
      <c r="H5" s="195"/>
      <c r="I5" s="195"/>
      <c r="J5" s="5"/>
      <c r="K5" s="5"/>
      <c r="L5" s="56"/>
    </row>
    <row r="6" spans="1:20" ht="13.5" customHeight="1">
      <c r="A6" s="503"/>
      <c r="B6" s="503"/>
      <c r="C6" s="503"/>
      <c r="D6" s="503"/>
      <c r="E6" s="503"/>
      <c r="F6" s="503"/>
      <c r="G6" s="503"/>
      <c r="H6" s="195"/>
      <c r="I6" s="195"/>
      <c r="J6" s="5"/>
      <c r="K6" s="5"/>
      <c r="L6" s="56"/>
    </row>
    <row r="7" spans="1:20" ht="13.5" customHeight="1">
      <c r="A7" s="504" t="s">
        <v>31</v>
      </c>
      <c r="B7" s="504"/>
      <c r="C7" s="504"/>
      <c r="D7" s="504"/>
      <c r="E7" s="504"/>
      <c r="F7" s="504"/>
      <c r="G7" s="504"/>
      <c r="H7" s="199"/>
      <c r="I7" s="199"/>
      <c r="J7" s="5"/>
      <c r="K7" s="5"/>
      <c r="L7" s="56"/>
    </row>
    <row r="8" spans="1:20" ht="13.5" customHeight="1">
      <c r="A8" s="5"/>
      <c r="B8" s="5"/>
      <c r="C8" s="5"/>
      <c r="D8" s="5"/>
      <c r="E8" s="5"/>
      <c r="F8" s="5"/>
      <c r="G8" s="5"/>
      <c r="H8" s="5"/>
      <c r="I8" s="5"/>
      <c r="J8" s="5"/>
      <c r="K8" s="5"/>
      <c r="L8" s="56"/>
    </row>
    <row r="9" spans="1:20" ht="12.75" customHeight="1">
      <c r="A9" s="5"/>
      <c r="B9" s="5"/>
      <c r="C9" s="5"/>
      <c r="D9" s="5"/>
      <c r="E9" s="5"/>
      <c r="F9" s="5"/>
      <c r="G9" s="5"/>
      <c r="H9" s="5"/>
      <c r="I9" s="5"/>
      <c r="J9" s="5"/>
      <c r="K9" s="5"/>
      <c r="L9" s="56"/>
    </row>
    <row r="10" spans="1:20">
      <c r="A10" s="5"/>
      <c r="B10" s="5"/>
      <c r="C10" s="5"/>
      <c r="D10" s="5"/>
      <c r="E10" s="5"/>
      <c r="F10" s="5"/>
      <c r="G10" s="5"/>
      <c r="H10" s="5"/>
      <c r="I10" s="5"/>
      <c r="J10" s="5"/>
      <c r="K10" s="5"/>
      <c r="L10" s="109"/>
    </row>
    <row r="11" spans="1:20" ht="13.5" customHeight="1">
      <c r="A11" s="5"/>
      <c r="B11" s="5"/>
      <c r="C11" s="5"/>
      <c r="D11" s="5"/>
      <c r="E11" s="5"/>
      <c r="F11" s="5"/>
      <c r="G11" s="5"/>
      <c r="H11" s="5"/>
      <c r="I11" s="5"/>
      <c r="J11" s="5"/>
      <c r="K11" s="5"/>
      <c r="L11" s="110"/>
    </row>
    <row r="12" spans="1:20" ht="13.5" customHeight="1">
      <c r="A12" s="5"/>
      <c r="B12" s="5"/>
      <c r="C12" s="5"/>
      <c r="D12" s="5"/>
      <c r="E12" s="5"/>
      <c r="F12" s="5"/>
      <c r="G12" s="5"/>
      <c r="H12" s="5"/>
      <c r="I12" s="5"/>
      <c r="J12" s="5"/>
      <c r="K12" s="5"/>
      <c r="L12" s="57"/>
    </row>
    <row r="13" spans="1:20" ht="13.5" customHeight="1">
      <c r="A13" s="38"/>
      <c r="B13" s="75"/>
      <c r="C13" s="13"/>
      <c r="D13" s="75"/>
      <c r="E13" s="13"/>
      <c r="F13" s="75"/>
      <c r="G13" s="13"/>
      <c r="H13" s="13"/>
      <c r="I13" s="13"/>
      <c r="K13" s="5"/>
      <c r="L13" s="60"/>
    </row>
    <row r="14" spans="1:20" ht="13.5" customHeight="1">
      <c r="A14" s="38"/>
      <c r="B14" s="75"/>
      <c r="C14" s="13"/>
      <c r="D14" s="75"/>
      <c r="E14" s="13"/>
      <c r="F14" s="75"/>
      <c r="G14" s="13"/>
      <c r="H14" s="13"/>
      <c r="I14" s="13"/>
      <c r="K14" s="5"/>
      <c r="L14" s="60"/>
    </row>
    <row r="15" spans="1:20" ht="13.5" customHeight="1">
      <c r="A15" s="38"/>
      <c r="B15" s="75"/>
      <c r="C15" s="13"/>
      <c r="D15" s="75"/>
      <c r="E15" s="13"/>
      <c r="F15" s="75"/>
      <c r="G15" s="13"/>
      <c r="H15" s="13"/>
      <c r="I15" s="13"/>
      <c r="K15" s="5"/>
      <c r="L15" s="60"/>
    </row>
    <row r="16" spans="1:20">
      <c r="K16" s="5"/>
      <c r="L16" s="60"/>
    </row>
    <row r="17" spans="11:12">
      <c r="K17" s="5"/>
      <c r="L17" s="60"/>
    </row>
    <row r="18" spans="11:12">
      <c r="K18" s="5"/>
      <c r="L18" s="60"/>
    </row>
    <row r="19" spans="11:12">
      <c r="K19" s="5"/>
      <c r="L19" s="60"/>
    </row>
    <row r="20" spans="11:12">
      <c r="K20" s="5"/>
      <c r="L20" s="60"/>
    </row>
    <row r="21" spans="11:12">
      <c r="K21" s="5"/>
      <c r="L21" s="60"/>
    </row>
    <row r="22" spans="11:12">
      <c r="K22" s="5"/>
      <c r="L22" s="60"/>
    </row>
    <row r="23" spans="11:12">
      <c r="K23" s="5"/>
      <c r="L23" s="60"/>
    </row>
    <row r="24" spans="11:12">
      <c r="K24" s="5"/>
      <c r="L24" s="60"/>
    </row>
    <row r="25" spans="11:12">
      <c r="K25" s="5"/>
      <c r="L25" s="60"/>
    </row>
    <row r="26" spans="11:12">
      <c r="K26" s="5"/>
      <c r="L26" s="60"/>
    </row>
    <row r="27" spans="11:12">
      <c r="K27" s="5"/>
      <c r="L27" s="60"/>
    </row>
    <row r="28" spans="11:12">
      <c r="K28" s="5"/>
      <c r="L28" s="60"/>
    </row>
    <row r="29" spans="11:12">
      <c r="K29" s="5"/>
      <c r="L29" s="60"/>
    </row>
    <row r="30" spans="11:12">
      <c r="K30" s="5"/>
      <c r="L30" s="60"/>
    </row>
    <row r="31" spans="11:12">
      <c r="K31" s="5"/>
      <c r="L31" s="60"/>
    </row>
    <row r="32" spans="11:12">
      <c r="K32" s="5"/>
      <c r="L32" s="60"/>
    </row>
    <row r="33" spans="11:12">
      <c r="K33" s="5"/>
      <c r="L33" s="60"/>
    </row>
    <row r="34" spans="11:12">
      <c r="K34" s="5"/>
      <c r="L34" s="60"/>
    </row>
    <row r="35" spans="11:12">
      <c r="K35" s="5"/>
      <c r="L35" s="60"/>
    </row>
    <row r="36" spans="11:12">
      <c r="K36" s="5"/>
      <c r="L36" s="60"/>
    </row>
    <row r="37" spans="11:12">
      <c r="K37" s="5"/>
      <c r="L37" s="60"/>
    </row>
    <row r="38" spans="11:12">
      <c r="K38" s="5"/>
      <c r="L38" s="60"/>
    </row>
    <row r="39" spans="11:12">
      <c r="K39" s="5"/>
      <c r="L39" s="60"/>
    </row>
    <row r="40" spans="11:12">
      <c r="K40" s="5"/>
      <c r="L40" s="60"/>
    </row>
    <row r="41" spans="11:12">
      <c r="K41" s="5"/>
      <c r="L41" s="60"/>
    </row>
    <row r="42" spans="11:12">
      <c r="K42" s="5"/>
      <c r="L42" s="60"/>
    </row>
    <row r="43" spans="11:12">
      <c r="K43" s="5"/>
      <c r="L43" s="60"/>
    </row>
    <row r="44" spans="11:12">
      <c r="K44" s="5"/>
      <c r="L44" s="60"/>
    </row>
    <row r="45" spans="11:12">
      <c r="K45" s="5"/>
      <c r="L45" s="60"/>
    </row>
    <row r="46" spans="11:12">
      <c r="K46" s="5"/>
      <c r="L46" s="60"/>
    </row>
    <row r="47" spans="11:12">
      <c r="K47" s="5"/>
      <c r="L47" s="60"/>
    </row>
    <row r="48" spans="11:12">
      <c r="K48" s="5"/>
      <c r="L48" s="60"/>
    </row>
    <row r="49" spans="11:12">
      <c r="K49" s="5"/>
      <c r="L49" s="60"/>
    </row>
    <row r="50" spans="11:12">
      <c r="K50" s="5"/>
      <c r="L50" s="60"/>
    </row>
    <row r="51" spans="11:12">
      <c r="K51" s="5"/>
      <c r="L51" s="60"/>
    </row>
    <row r="52" spans="11:12">
      <c r="K52" s="5"/>
      <c r="L52" s="60"/>
    </row>
    <row r="53" spans="11:12">
      <c r="K53" s="5"/>
      <c r="L53" s="60"/>
    </row>
    <row r="54" spans="11:12">
      <c r="K54" s="5"/>
      <c r="L54" s="60"/>
    </row>
    <row r="55" spans="11:12">
      <c r="K55" s="5"/>
      <c r="L55" s="60"/>
    </row>
    <row r="56" spans="11:12">
      <c r="K56" s="5"/>
      <c r="L56" s="60"/>
    </row>
    <row r="57" spans="11:12">
      <c r="K57" s="5"/>
      <c r="L57" s="60"/>
    </row>
    <row r="58" spans="11:12">
      <c r="K58" s="5"/>
      <c r="L58" s="60"/>
    </row>
    <row r="59" spans="11:12">
      <c r="K59" s="5"/>
      <c r="L59" s="60"/>
    </row>
    <row r="60" spans="11:12">
      <c r="K60" s="5"/>
      <c r="L60" s="60"/>
    </row>
    <row r="61" spans="11:12">
      <c r="K61" s="5"/>
      <c r="L61" s="60"/>
    </row>
    <row r="62" spans="11:12">
      <c r="K62" s="5"/>
      <c r="L62" s="60"/>
    </row>
    <row r="63" spans="11:12">
      <c r="K63" s="5"/>
      <c r="L63" s="60"/>
    </row>
    <row r="64" spans="11:12">
      <c r="K64" s="5"/>
      <c r="L64" s="60"/>
    </row>
    <row r="65" spans="11:12">
      <c r="K65" s="5"/>
      <c r="L65" s="60"/>
    </row>
    <row r="66" spans="11:12">
      <c r="K66" s="5"/>
      <c r="L66" s="60"/>
    </row>
    <row r="67" spans="11:12">
      <c r="K67" s="5"/>
      <c r="L67" s="60"/>
    </row>
    <row r="68" spans="11:12">
      <c r="K68" s="5"/>
      <c r="L68" s="60"/>
    </row>
    <row r="69" spans="11:12">
      <c r="K69" s="5"/>
      <c r="L69" s="60"/>
    </row>
    <row r="70" spans="11:12">
      <c r="K70" s="5"/>
      <c r="L70" s="60"/>
    </row>
    <row r="71" spans="11:12">
      <c r="K71" s="5"/>
      <c r="L71" s="60"/>
    </row>
    <row r="72" spans="11:12">
      <c r="K72" s="5"/>
      <c r="L72" s="60"/>
    </row>
    <row r="73" spans="11:12">
      <c r="K73" s="5"/>
      <c r="L73" s="60"/>
    </row>
    <row r="74" spans="11:12">
      <c r="K74" s="5"/>
      <c r="L74" s="60"/>
    </row>
    <row r="75" spans="11:12">
      <c r="K75" s="5"/>
      <c r="L75" s="60"/>
    </row>
    <row r="76" spans="11:12">
      <c r="K76" s="5"/>
      <c r="L76" s="60"/>
    </row>
    <row r="77" spans="11:12">
      <c r="K77" s="5"/>
      <c r="L77" s="60"/>
    </row>
    <row r="78" spans="11:12">
      <c r="K78" s="5"/>
      <c r="L78" s="60"/>
    </row>
    <row r="79" spans="11:12">
      <c r="K79" s="5"/>
      <c r="L79" s="60"/>
    </row>
    <row r="80" spans="11:12">
      <c r="K80" s="5"/>
      <c r="L80" s="60"/>
    </row>
    <row r="81" spans="11:12">
      <c r="K81" s="5"/>
      <c r="L81" s="60"/>
    </row>
    <row r="82" spans="11:12">
      <c r="K82" s="5"/>
      <c r="L82" s="60"/>
    </row>
    <row r="83" spans="11:12">
      <c r="K83" s="5"/>
      <c r="L83" s="60"/>
    </row>
    <row r="84" spans="11:12">
      <c r="K84" s="5"/>
      <c r="L84" s="60"/>
    </row>
    <row r="85" spans="11:12">
      <c r="K85" s="5"/>
      <c r="L85" s="60"/>
    </row>
    <row r="86" spans="11:12">
      <c r="K86" s="5"/>
      <c r="L86" s="60"/>
    </row>
    <row r="87" spans="11:12">
      <c r="K87" s="5"/>
      <c r="L87" s="60"/>
    </row>
    <row r="88" spans="11:12">
      <c r="K88" s="5"/>
      <c r="L88" s="60"/>
    </row>
    <row r="89" spans="11:12">
      <c r="K89" s="5"/>
      <c r="L89" s="60"/>
    </row>
    <row r="90" spans="11:12">
      <c r="K90" s="5"/>
      <c r="L90" s="60"/>
    </row>
    <row r="91" spans="11:12">
      <c r="K91" s="5"/>
      <c r="L91" s="60"/>
    </row>
    <row r="92" spans="11:12">
      <c r="K92" s="5"/>
      <c r="L92" s="60"/>
    </row>
    <row r="93" spans="11:12">
      <c r="K93" s="5"/>
      <c r="L93" s="60"/>
    </row>
    <row r="94" spans="11:12">
      <c r="K94" s="5"/>
      <c r="L94" s="60"/>
    </row>
    <row r="95" spans="11:12">
      <c r="K95" s="5"/>
      <c r="L95" s="60"/>
    </row>
    <row r="96" spans="11:12">
      <c r="K96" s="5"/>
      <c r="L96" s="60"/>
    </row>
    <row r="97" spans="11:12">
      <c r="K97" s="5"/>
      <c r="L97" s="60"/>
    </row>
    <row r="98" spans="11:12">
      <c r="K98" s="5"/>
      <c r="L98" s="60"/>
    </row>
    <row r="99" spans="11:12">
      <c r="K99" s="5"/>
      <c r="L99" s="60"/>
    </row>
    <row r="100" spans="11:12">
      <c r="K100" s="5"/>
      <c r="L100" s="60"/>
    </row>
    <row r="101" spans="11:12">
      <c r="K101" s="5"/>
      <c r="L101" s="60"/>
    </row>
    <row r="102" spans="11:12">
      <c r="K102" s="5"/>
      <c r="L102" s="60"/>
    </row>
    <row r="103" spans="11:12">
      <c r="K103" s="5"/>
      <c r="L103" s="60"/>
    </row>
    <row r="104" spans="11:12">
      <c r="K104" s="5"/>
      <c r="L104" s="60"/>
    </row>
    <row r="105" spans="11:12">
      <c r="K105" s="5"/>
      <c r="L105" s="60"/>
    </row>
    <row r="106" spans="11:12">
      <c r="K106" s="5"/>
      <c r="L106" s="60"/>
    </row>
    <row r="107" spans="11:12">
      <c r="K107" s="5"/>
      <c r="L107" s="60"/>
    </row>
    <row r="108" spans="11:12">
      <c r="K108" s="5"/>
      <c r="L108" s="60"/>
    </row>
    <row r="109" spans="11:12">
      <c r="K109" s="5"/>
      <c r="L109" s="60"/>
    </row>
    <row r="110" spans="11:12">
      <c r="K110" s="5"/>
      <c r="L110" s="60"/>
    </row>
    <row r="111" spans="11:12">
      <c r="K111" s="5"/>
      <c r="L111" s="60"/>
    </row>
    <row r="112" spans="11:12">
      <c r="K112" s="5"/>
      <c r="L112" s="60"/>
    </row>
    <row r="113" spans="11:12">
      <c r="K113" s="5"/>
      <c r="L113" s="60"/>
    </row>
    <row r="114" spans="11:12">
      <c r="K114" s="5"/>
      <c r="L114" s="60"/>
    </row>
    <row r="115" spans="11:12">
      <c r="K115" s="5"/>
      <c r="L115" s="60"/>
    </row>
    <row r="116" spans="11:12">
      <c r="K116" s="5"/>
      <c r="L116" s="60"/>
    </row>
    <row r="117" spans="11:12">
      <c r="K117" s="5"/>
      <c r="L117" s="60"/>
    </row>
    <row r="118" spans="11:12">
      <c r="K118" s="5"/>
      <c r="L118" s="60"/>
    </row>
    <row r="119" spans="11:12">
      <c r="K119" s="5"/>
      <c r="L119" s="60"/>
    </row>
    <row r="120" spans="11:12">
      <c r="K120" s="5"/>
      <c r="L120" s="60"/>
    </row>
    <row r="121" spans="11:12">
      <c r="K121" s="5"/>
      <c r="L121" s="60"/>
    </row>
    <row r="122" spans="11:12">
      <c r="K122" s="5"/>
      <c r="L122" s="60"/>
    </row>
    <row r="123" spans="11:12">
      <c r="K123" s="5"/>
      <c r="L123" s="60"/>
    </row>
    <row r="124" spans="11:12">
      <c r="K124" s="5"/>
      <c r="L124" s="60"/>
    </row>
    <row r="125" spans="11:12">
      <c r="K125" s="5"/>
      <c r="L125" s="60"/>
    </row>
    <row r="126" spans="11:12">
      <c r="K126" s="5"/>
      <c r="L126" s="60"/>
    </row>
    <row r="127" spans="11:12">
      <c r="K127" s="5"/>
      <c r="L127" s="60"/>
    </row>
    <row r="128" spans="11:12">
      <c r="K128" s="5"/>
      <c r="L128" s="60"/>
    </row>
    <row r="129" spans="11:12">
      <c r="K129" s="5"/>
      <c r="L129" s="60"/>
    </row>
    <row r="130" spans="11:12">
      <c r="K130" s="5"/>
      <c r="L130" s="60"/>
    </row>
    <row r="131" spans="11:12">
      <c r="K131" s="5"/>
      <c r="L131" s="60"/>
    </row>
    <row r="132" spans="11:12">
      <c r="K132" s="5"/>
      <c r="L132" s="60"/>
    </row>
    <row r="133" spans="11:12">
      <c r="K133" s="5"/>
      <c r="L133" s="60"/>
    </row>
    <row r="134" spans="11:12">
      <c r="K134" s="5"/>
      <c r="L134" s="60"/>
    </row>
    <row r="135" spans="11:12">
      <c r="K135" s="5"/>
      <c r="L135" s="60"/>
    </row>
    <row r="136" spans="11:12">
      <c r="K136" s="5"/>
      <c r="L136" s="60"/>
    </row>
    <row r="137" spans="11:12">
      <c r="K137" s="5"/>
      <c r="L137" s="60"/>
    </row>
    <row r="138" spans="11:12">
      <c r="K138" s="5"/>
      <c r="L138" s="60"/>
    </row>
    <row r="139" spans="11:12">
      <c r="K139" s="5"/>
      <c r="L139" s="60"/>
    </row>
    <row r="140" spans="11:12">
      <c r="K140" s="5"/>
      <c r="L140" s="60"/>
    </row>
    <row r="141" spans="11:12">
      <c r="K141" s="5"/>
      <c r="L141" s="60"/>
    </row>
    <row r="142" spans="11:12">
      <c r="K142" s="5"/>
      <c r="L142" s="60"/>
    </row>
    <row r="143" spans="11:12">
      <c r="K143" s="5"/>
      <c r="L143" s="60"/>
    </row>
    <row r="144" spans="11:12">
      <c r="K144" s="5"/>
      <c r="L144" s="60"/>
    </row>
    <row r="145" spans="11:12">
      <c r="K145" s="5"/>
      <c r="L145" s="60"/>
    </row>
    <row r="146" spans="11:12">
      <c r="K146" s="5"/>
      <c r="L146" s="60"/>
    </row>
    <row r="147" spans="11:12">
      <c r="K147" s="5"/>
      <c r="L147" s="60"/>
    </row>
    <row r="148" spans="11:12">
      <c r="K148" s="5"/>
      <c r="L148" s="60"/>
    </row>
    <row r="149" spans="11:12">
      <c r="K149" s="5"/>
      <c r="L149" s="60"/>
    </row>
    <row r="150" spans="11:12">
      <c r="K150" s="5"/>
      <c r="L150" s="60"/>
    </row>
    <row r="151" spans="11:12">
      <c r="K151" s="5"/>
      <c r="L151" s="60"/>
    </row>
    <row r="152" spans="11:12">
      <c r="K152" s="5"/>
      <c r="L152" s="60"/>
    </row>
    <row r="153" spans="11:12">
      <c r="K153" s="5"/>
      <c r="L153" s="60"/>
    </row>
    <row r="154" spans="11:12">
      <c r="K154" s="5"/>
      <c r="L154" s="60"/>
    </row>
    <row r="155" spans="11:12">
      <c r="K155" s="5"/>
      <c r="L155" s="60"/>
    </row>
    <row r="156" spans="11:12">
      <c r="K156" s="5"/>
      <c r="L156" s="60"/>
    </row>
    <row r="157" spans="11:12">
      <c r="K157" s="5"/>
      <c r="L157" s="60"/>
    </row>
    <row r="158" spans="11:12">
      <c r="K158" s="5"/>
      <c r="L158" s="60"/>
    </row>
    <row r="159" spans="11:12">
      <c r="K159" s="5"/>
      <c r="L159" s="60"/>
    </row>
    <row r="160" spans="11:12">
      <c r="K160" s="5"/>
      <c r="L160" s="60"/>
    </row>
    <row r="161" spans="11:12">
      <c r="K161" s="5"/>
      <c r="L161" s="60"/>
    </row>
    <row r="162" spans="11:12">
      <c r="K162" s="5"/>
      <c r="L162" s="60"/>
    </row>
    <row r="163" spans="11:12">
      <c r="K163" s="5"/>
      <c r="L163" s="60"/>
    </row>
    <row r="164" spans="11:12">
      <c r="K164" s="5"/>
      <c r="L164" s="60"/>
    </row>
    <row r="165" spans="11:12">
      <c r="K165" s="5"/>
      <c r="L165" s="60"/>
    </row>
    <row r="166" spans="11:12">
      <c r="K166" s="5"/>
      <c r="L166" s="60"/>
    </row>
    <row r="167" spans="11:12">
      <c r="K167" s="5"/>
      <c r="L167" s="60"/>
    </row>
    <row r="168" spans="11:12">
      <c r="K168" s="5"/>
      <c r="L168" s="60"/>
    </row>
    <row r="169" spans="11:12">
      <c r="K169" s="5"/>
      <c r="L169" s="60"/>
    </row>
    <row r="170" spans="11:12">
      <c r="K170" s="5"/>
      <c r="L170" s="60"/>
    </row>
    <row r="171" spans="11:12">
      <c r="K171" s="5"/>
      <c r="L171" s="60"/>
    </row>
    <row r="172" spans="11:12">
      <c r="K172" s="5"/>
      <c r="L172" s="60"/>
    </row>
    <row r="173" spans="11:12">
      <c r="K173" s="5"/>
      <c r="L173" s="60"/>
    </row>
    <row r="174" spans="11:12">
      <c r="K174" s="5"/>
      <c r="L174" s="60"/>
    </row>
    <row r="175" spans="11:12">
      <c r="K175" s="5"/>
      <c r="L175" s="60"/>
    </row>
    <row r="176" spans="11:12">
      <c r="K176" s="5"/>
      <c r="L176" s="60"/>
    </row>
    <row r="177" spans="11:12">
      <c r="K177" s="5"/>
      <c r="L177" s="60"/>
    </row>
    <row r="178" spans="11:12">
      <c r="K178" s="5"/>
      <c r="L178" s="60"/>
    </row>
    <row r="179" spans="11:12">
      <c r="K179" s="5"/>
      <c r="L179" s="60"/>
    </row>
    <row r="180" spans="11:12">
      <c r="K180" s="5"/>
      <c r="L180" s="60"/>
    </row>
    <row r="181" spans="11:12">
      <c r="K181" s="5"/>
      <c r="L181" s="60"/>
    </row>
    <row r="182" spans="11:12">
      <c r="K182" s="5"/>
      <c r="L182" s="60"/>
    </row>
    <row r="183" spans="11:12">
      <c r="K183" s="5"/>
      <c r="L183" s="60"/>
    </row>
    <row r="184" spans="11:12">
      <c r="K184" s="5"/>
      <c r="L184" s="60"/>
    </row>
    <row r="185" spans="11:12">
      <c r="K185" s="5"/>
      <c r="L185" s="60"/>
    </row>
    <row r="186" spans="11:12">
      <c r="K186" s="5"/>
      <c r="L186" s="60"/>
    </row>
    <row r="187" spans="11:12">
      <c r="K187" s="5"/>
      <c r="L187" s="60"/>
    </row>
    <row r="188" spans="11:12">
      <c r="K188" s="5"/>
      <c r="L188" s="60"/>
    </row>
    <row r="189" spans="11:12">
      <c r="K189" s="5"/>
      <c r="L189" s="60"/>
    </row>
    <row r="190" spans="11:12">
      <c r="K190" s="5"/>
      <c r="L190" s="60"/>
    </row>
    <row r="204" spans="1:12">
      <c r="A204" s="30"/>
    </row>
    <row r="205" spans="1:12">
      <c r="L205" s="83"/>
    </row>
    <row r="212" spans="2:10">
      <c r="B212"/>
      <c r="C212"/>
      <c r="D212"/>
      <c r="E212"/>
      <c r="F212"/>
      <c r="G212"/>
      <c r="H212"/>
      <c r="I212"/>
      <c r="J212"/>
    </row>
    <row r="230" spans="1:12">
      <c r="L230" s="83"/>
    </row>
    <row r="232" spans="1:12">
      <c r="A232" s="30"/>
    </row>
    <row r="250" spans="11:11">
      <c r="K250"/>
    </row>
    <row r="276" spans="4:11">
      <c r="D276"/>
      <c r="E276"/>
      <c r="F276"/>
      <c r="G276"/>
      <c r="H276"/>
      <c r="I276"/>
      <c r="J276"/>
      <c r="K276"/>
    </row>
    <row r="301" spans="2:11">
      <c r="B301"/>
      <c r="C301"/>
      <c r="D301"/>
      <c r="E301"/>
      <c r="F301"/>
      <c r="G301"/>
      <c r="H301"/>
      <c r="I301"/>
      <c r="J301"/>
      <c r="K301"/>
    </row>
  </sheetData>
  <mergeCells count="7">
    <mergeCell ref="A1:T1"/>
    <mergeCell ref="A2:L2"/>
    <mergeCell ref="A3:L3"/>
    <mergeCell ref="A6:G6"/>
    <mergeCell ref="A7:G7"/>
    <mergeCell ref="A5:G5"/>
    <mergeCell ref="A4:G4"/>
  </mergeCells>
  <pageMargins left="0.7" right="0.7" top="0.75" bottom="0.75" header="0.3" footer="0.3"/>
  <pageSetup orientation="portrait" r:id="rId1"/>
  <headerFooter>
    <oddFooter xml:space="preserve">&amp;R_x000D_&amp;1#&amp;"Calibri"&amp;10&amp;KA80000 Internal Use Only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23BF7-EDCB-4827-8D66-CEC18D9A44EB}">
  <dimension ref="B2:K37"/>
  <sheetViews>
    <sheetView topLeftCell="A34" workbookViewId="0">
      <selection activeCell="K15" sqref="K15"/>
    </sheetView>
  </sheetViews>
  <sheetFormatPr defaultColWidth="9.140625" defaultRowHeight="14.25"/>
  <cols>
    <col min="1" max="1" width="9.140625" style="211"/>
    <col min="2" max="2" width="38.5703125" style="211" customWidth="1"/>
    <col min="3" max="3" width="9.140625" style="211"/>
    <col min="4" max="6" width="14" style="211" bestFit="1" customWidth="1"/>
    <col min="7" max="7" width="14" style="211" customWidth="1"/>
    <col min="8" max="9" width="9.140625" style="211"/>
    <col min="10" max="10" width="12.28515625" style="211" bestFit="1" customWidth="1"/>
    <col min="11" max="16384" width="9.140625" style="211"/>
  </cols>
  <sheetData>
    <row r="2" spans="2:11">
      <c r="B2" s="530" t="s">
        <v>221</v>
      </c>
      <c r="C2" s="530"/>
      <c r="D2" s="530"/>
      <c r="E2" s="530"/>
      <c r="F2" s="530"/>
      <c r="G2" s="530"/>
      <c r="H2" s="530"/>
    </row>
    <row r="4" spans="2:11">
      <c r="D4" s="530" t="s">
        <v>222</v>
      </c>
      <c r="E4" s="530"/>
      <c r="F4" s="530"/>
      <c r="G4" s="530"/>
    </row>
    <row r="5" spans="2:11" ht="15">
      <c r="B5" s="212" t="s">
        <v>223</v>
      </c>
      <c r="D5" s="212" t="s">
        <v>224</v>
      </c>
      <c r="E5" s="212" t="s">
        <v>225</v>
      </c>
      <c r="F5" s="212" t="s">
        <v>226</v>
      </c>
      <c r="G5" s="212" t="s">
        <v>125</v>
      </c>
    </row>
    <row r="6" spans="2:11">
      <c r="B6" s="211" t="s">
        <v>227</v>
      </c>
      <c r="D6" s="213">
        <v>14019242.584024405</v>
      </c>
      <c r="E6" s="213">
        <v>19107931.287316639</v>
      </c>
      <c r="F6" s="213">
        <v>20850203.558348488</v>
      </c>
      <c r="G6" s="214">
        <f t="shared" ref="G6:G10" si="0">SUM(D6:F6)</f>
        <v>53977377.429689527</v>
      </c>
    </row>
    <row r="7" spans="2:11">
      <c r="B7" s="211" t="s">
        <v>228</v>
      </c>
      <c r="D7" s="213">
        <v>5216972.5208675945</v>
      </c>
      <c r="E7" s="213">
        <v>11114231.393720426</v>
      </c>
      <c r="F7" s="213">
        <v>13908599.118248396</v>
      </c>
      <c r="G7" s="214">
        <f t="shared" si="0"/>
        <v>30239803.032836415</v>
      </c>
    </row>
    <row r="8" spans="2:11">
      <c r="B8" s="211" t="s">
        <v>229</v>
      </c>
      <c r="D8" s="213">
        <v>3273111.0720000048</v>
      </c>
      <c r="E8" s="213">
        <v>7191745.9200000102</v>
      </c>
      <c r="F8" s="213">
        <v>8989682.4000000134</v>
      </c>
      <c r="G8" s="214">
        <f t="shared" si="0"/>
        <v>19454539.392000027</v>
      </c>
    </row>
    <row r="9" spans="2:11">
      <c r="B9" s="211" t="s">
        <v>230</v>
      </c>
      <c r="D9" s="213">
        <v>0</v>
      </c>
      <c r="E9" s="213">
        <v>0</v>
      </c>
      <c r="F9" s="213">
        <v>0</v>
      </c>
      <c r="G9" s="214">
        <f t="shared" si="0"/>
        <v>0</v>
      </c>
    </row>
    <row r="10" spans="2:11" ht="15" thickBot="1">
      <c r="D10" s="215">
        <f>SUM(D6:D9)</f>
        <v>22509326.176892005</v>
      </c>
      <c r="E10" s="215">
        <f>SUM(E6:E9)</f>
        <v>37413908.601037078</v>
      </c>
      <c r="F10" s="215">
        <f>SUM(F6:F9)</f>
        <v>43748485.076596893</v>
      </c>
      <c r="G10" s="216">
        <f t="shared" si="0"/>
        <v>103671719.85452598</v>
      </c>
    </row>
    <row r="11" spans="2:11" ht="15" thickTop="1">
      <c r="D11" s="213"/>
      <c r="E11" s="213"/>
      <c r="F11" s="213"/>
      <c r="G11" s="214"/>
    </row>
    <row r="12" spans="2:11">
      <c r="D12" s="321"/>
      <c r="E12" s="321"/>
      <c r="F12" s="321"/>
      <c r="G12" s="321"/>
    </row>
    <row r="13" spans="2:11" ht="15">
      <c r="B13" s="212" t="s">
        <v>231</v>
      </c>
      <c r="D13" s="212" t="s">
        <v>224</v>
      </c>
      <c r="E13" s="212" t="s">
        <v>225</v>
      </c>
      <c r="F13" s="212" t="s">
        <v>226</v>
      </c>
      <c r="G13" s="212" t="s">
        <v>125</v>
      </c>
    </row>
    <row r="14" spans="2:11">
      <c r="B14" s="211" t="s">
        <v>227</v>
      </c>
      <c r="D14" s="213">
        <v>2181.3606491348082</v>
      </c>
      <c r="E14" s="213">
        <v>3012.8918591184029</v>
      </c>
      <c r="F14" s="213">
        <v>3328.3622788785306</v>
      </c>
      <c r="G14" s="214">
        <f>SUM(D14:F14)</f>
        <v>8522.6147871317407</v>
      </c>
      <c r="J14" s="211">
        <f>1/10</f>
        <v>0.1</v>
      </c>
      <c r="K14" s="211">
        <f>1/15</f>
        <v>6.6666666666666666E-2</v>
      </c>
    </row>
    <row r="15" spans="2:11">
      <c r="B15" s="211" t="s">
        <v>228</v>
      </c>
      <c r="D15" s="213">
        <v>833.89855122297024</v>
      </c>
      <c r="E15" s="213">
        <v>1776.5363762427864</v>
      </c>
      <c r="F15" s="213">
        <v>2223.1975744276256</v>
      </c>
      <c r="G15" s="214">
        <f>SUM(D15:F15)</f>
        <v>4833.6325018933821</v>
      </c>
      <c r="J15" s="388">
        <f>(J14-K14)*12*1000</f>
        <v>400.00000000000006</v>
      </c>
    </row>
    <row r="16" spans="2:11">
      <c r="B16" s="211" t="s">
        <v>229</v>
      </c>
      <c r="D16" s="213">
        <v>24.494399999999995</v>
      </c>
      <c r="E16" s="213">
        <v>69.98399999999998</v>
      </c>
      <c r="F16" s="213">
        <v>87.479999999999976</v>
      </c>
      <c r="G16" s="214">
        <f>SUM(D16:F16)</f>
        <v>181.95839999999995</v>
      </c>
    </row>
    <row r="17" spans="2:7">
      <c r="B17" s="211" t="s">
        <v>230</v>
      </c>
      <c r="G17" s="214">
        <f>SUM(D17:F17)</f>
        <v>0</v>
      </c>
    </row>
    <row r="18" spans="2:7" ht="15" thickBot="1">
      <c r="D18" s="216">
        <f>SUM(D14:D17)</f>
        <v>3039.7536003577784</v>
      </c>
      <c r="E18" s="216">
        <f>SUM(E14:E17)</f>
        <v>4859.4122353611892</v>
      </c>
      <c r="F18" s="216">
        <f>SUM(F14:F17)</f>
        <v>5639.0398533061561</v>
      </c>
      <c r="G18" s="216">
        <f>SUM(G14:G17)</f>
        <v>13538.205689025122</v>
      </c>
    </row>
    <row r="19" spans="2:7" ht="15" thickTop="1"/>
    <row r="22" spans="2:7">
      <c r="D22" s="530" t="s">
        <v>232</v>
      </c>
      <c r="E22" s="530"/>
      <c r="F22" s="530"/>
      <c r="G22" s="530"/>
    </row>
    <row r="23" spans="2:7" ht="15">
      <c r="B23" s="212" t="s">
        <v>223</v>
      </c>
      <c r="D23" s="212" t="s">
        <v>224</v>
      </c>
      <c r="E23" s="212" t="s">
        <v>225</v>
      </c>
      <c r="F23" s="212" t="s">
        <v>226</v>
      </c>
      <c r="G23" s="212" t="s">
        <v>125</v>
      </c>
    </row>
    <row r="24" spans="2:7">
      <c r="B24" s="211" t="s">
        <v>227</v>
      </c>
      <c r="D24" s="213">
        <v>13647811.670186047</v>
      </c>
      <c r="E24" s="213">
        <v>16447376.807865005</v>
      </c>
      <c r="F24" s="213">
        <v>16551008.720851503</v>
      </c>
      <c r="G24" s="214">
        <f t="shared" ref="G24:G28" si="1">SUM(D24:F24)</f>
        <v>46646197.198902555</v>
      </c>
    </row>
    <row r="25" spans="2:7">
      <c r="B25" s="211" t="s">
        <v>228</v>
      </c>
      <c r="D25" s="213">
        <v>2663601.4800000014</v>
      </c>
      <c r="E25" s="213">
        <v>3676320.0000000028</v>
      </c>
      <c r="F25" s="213">
        <v>3676320.0000000028</v>
      </c>
      <c r="G25" s="214">
        <f t="shared" si="1"/>
        <v>10016241.480000008</v>
      </c>
    </row>
    <row r="26" spans="2:7">
      <c r="B26" s="211" t="s">
        <v>229</v>
      </c>
      <c r="D26" s="213">
        <v>3618888.8400000054</v>
      </c>
      <c r="E26" s="213">
        <v>7639682.4000000106</v>
      </c>
      <c r="F26" s="213">
        <v>9212103.000000013</v>
      </c>
      <c r="G26" s="214">
        <f t="shared" si="1"/>
        <v>20470674.240000032</v>
      </c>
    </row>
    <row r="27" spans="2:7">
      <c r="B27" s="211" t="s">
        <v>230</v>
      </c>
      <c r="D27" s="213">
        <v>0</v>
      </c>
      <c r="E27" s="213">
        <v>0</v>
      </c>
      <c r="F27" s="213">
        <v>0</v>
      </c>
      <c r="G27" s="214">
        <f t="shared" si="1"/>
        <v>0</v>
      </c>
    </row>
    <row r="28" spans="2:7" ht="15" thickBot="1">
      <c r="D28" s="215">
        <f>SUM(D24:D27)</f>
        <v>19930301.990186051</v>
      </c>
      <c r="E28" s="215">
        <f>SUM(E24:E27)</f>
        <v>27763379.207865018</v>
      </c>
      <c r="F28" s="215">
        <f>SUM(F24:F27)</f>
        <v>29439431.720851518</v>
      </c>
      <c r="G28" s="216">
        <f t="shared" si="1"/>
        <v>77133112.918902576</v>
      </c>
    </row>
    <row r="29" spans="2:7" ht="15" thickTop="1">
      <c r="D29" s="213"/>
      <c r="E29" s="213"/>
      <c r="F29" s="213"/>
      <c r="G29" s="214"/>
    </row>
    <row r="30" spans="2:7">
      <c r="D30" s="213"/>
      <c r="E30" s="213"/>
      <c r="F30" s="213"/>
    </row>
    <row r="31" spans="2:7" ht="15">
      <c r="B31" s="212" t="s">
        <v>231</v>
      </c>
      <c r="D31" s="212" t="s">
        <v>224</v>
      </c>
      <c r="E31" s="212" t="s">
        <v>225</v>
      </c>
      <c r="F31" s="212" t="s">
        <v>226</v>
      </c>
      <c r="G31" s="212" t="s">
        <v>125</v>
      </c>
    </row>
    <row r="32" spans="2:7">
      <c r="B32" s="211" t="s">
        <v>227</v>
      </c>
      <c r="D32" s="213">
        <v>2160.5437632000007</v>
      </c>
      <c r="E32" s="213">
        <v>2653.0255379999999</v>
      </c>
      <c r="F32" s="213">
        <v>2700.3203699999999</v>
      </c>
      <c r="G32" s="214">
        <f>SUM(D32:F32)</f>
        <v>7513.8896712000005</v>
      </c>
    </row>
    <row r="33" spans="2:7">
      <c r="B33" s="211" t="s">
        <v>228</v>
      </c>
      <c r="D33" s="213">
        <v>422.94239999999996</v>
      </c>
      <c r="E33" s="213">
        <v>581.86901994154721</v>
      </c>
      <c r="F33" s="213">
        <v>581.86901994154721</v>
      </c>
      <c r="G33" s="214">
        <f>SUM(D33:F33)</f>
        <v>1586.6804398830946</v>
      </c>
    </row>
    <row r="34" spans="2:7">
      <c r="B34" s="211" t="s">
        <v>229</v>
      </c>
      <c r="D34" s="213">
        <v>30.617999999999999</v>
      </c>
      <c r="E34" s="213">
        <v>87.47999999999999</v>
      </c>
      <c r="F34" s="213">
        <v>109.35</v>
      </c>
      <c r="G34" s="214">
        <f>SUM(D34:F34)</f>
        <v>227.44799999999998</v>
      </c>
    </row>
    <row r="35" spans="2:7">
      <c r="B35" s="211" t="s">
        <v>230</v>
      </c>
      <c r="G35" s="214">
        <f>SUM(D35:F35)</f>
        <v>0</v>
      </c>
    </row>
    <row r="36" spans="2:7" ht="15" thickBot="1">
      <c r="D36" s="216">
        <f>SUM(D32:D35)</f>
        <v>2614.1041632000006</v>
      </c>
      <c r="E36" s="216">
        <f>SUM(E32:E35)</f>
        <v>3322.3745579415472</v>
      </c>
      <c r="F36" s="216">
        <f>SUM(F32:F35)</f>
        <v>3391.5393899415471</v>
      </c>
      <c r="G36" s="216">
        <f>SUM(G32:G35)</f>
        <v>9328.0181110830963</v>
      </c>
    </row>
    <row r="37" spans="2:7" ht="15" thickTop="1"/>
  </sheetData>
  <mergeCells count="3">
    <mergeCell ref="B2:H2"/>
    <mergeCell ref="D4:G4"/>
    <mergeCell ref="D22:G22"/>
  </mergeCells>
  <pageMargins left="0.7" right="0.7" top="0.75" bottom="0.75" header="0.3" footer="0.3"/>
  <pageSetup orientation="portrait" r:id="rId1"/>
  <headerFooter>
    <oddFooter xml:space="preserve">&amp;R_x000D_&amp;1#&amp;"Calibri"&amp;10&amp;KA80000 Internal Use Only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6D891-B243-490F-BF19-E28A7E36093B}">
  <dimension ref="B3:H16"/>
  <sheetViews>
    <sheetView workbookViewId="0">
      <selection activeCell="E9" sqref="E9"/>
    </sheetView>
  </sheetViews>
  <sheetFormatPr defaultRowHeight="12.75"/>
  <cols>
    <col min="2" max="2" width="25.7109375" customWidth="1"/>
    <col min="3" max="3" width="13" customWidth="1"/>
    <col min="4" max="4" width="13.42578125" customWidth="1"/>
    <col min="5" max="5" width="12.7109375" customWidth="1"/>
    <col min="6" max="6" width="14.28515625" customWidth="1"/>
    <col min="7" max="7" width="15.85546875" customWidth="1"/>
    <col min="8" max="8" width="19.85546875" customWidth="1"/>
  </cols>
  <sheetData>
    <row r="3" spans="2:8" ht="14.25">
      <c r="B3" s="245" t="s">
        <v>10</v>
      </c>
    </row>
    <row r="4" spans="2:8" ht="13.5" thickBot="1">
      <c r="B4" s="469" t="s">
        <v>11</v>
      </c>
      <c r="C4" s="471" t="s">
        <v>12</v>
      </c>
      <c r="D4" s="471"/>
      <c r="E4" s="472"/>
      <c r="F4" s="473" t="s">
        <v>13</v>
      </c>
      <c r="G4" s="471"/>
      <c r="H4" s="471"/>
    </row>
    <row r="5" spans="2:8" ht="60.75" customHeight="1" thickBot="1">
      <c r="B5" s="470"/>
      <c r="C5" s="242" t="s">
        <v>14</v>
      </c>
      <c r="D5" s="242" t="s">
        <v>15</v>
      </c>
      <c r="E5" s="243" t="s">
        <v>16</v>
      </c>
      <c r="F5" s="242" t="s">
        <v>17</v>
      </c>
      <c r="G5" s="242" t="s">
        <v>18</v>
      </c>
      <c r="H5" s="247" t="s">
        <v>19</v>
      </c>
    </row>
    <row r="6" spans="2:8" ht="14.25" thickTop="1" thickBot="1">
      <c r="B6" s="244" t="s">
        <v>20</v>
      </c>
      <c r="C6" s="134">
        <f>'PY3 - Evergy Metro'!C37</f>
        <v>81813903.001900002</v>
      </c>
      <c r="D6" s="134">
        <f>'PY3 - Evergy Metro'!D37</f>
        <v>83340800.561491758</v>
      </c>
      <c r="E6" s="248">
        <f>D6/C6</f>
        <v>1.0186630572991524</v>
      </c>
      <c r="F6" s="134">
        <f>'PY3 - Evergy Metro'!F37</f>
        <v>103671719.85452595</v>
      </c>
      <c r="G6" s="134">
        <f>'PY3 - Evergy Metro'!G37</f>
        <v>72110658.691368222</v>
      </c>
      <c r="H6" s="249">
        <f>G6/F6</f>
        <v>0.6955673041071877</v>
      </c>
    </row>
    <row r="7" spans="2:8" ht="13.5" thickBot="1">
      <c r="B7" s="244" t="s">
        <v>21</v>
      </c>
      <c r="C7" s="444">
        <f>'PY3 - Evergy MO West'!C37</f>
        <v>86241927.756700009</v>
      </c>
      <c r="D7" s="444">
        <f>'PY3 - Evergy MO West'!D37</f>
        <v>84920344.090166911</v>
      </c>
      <c r="E7" s="445">
        <f>D7/C7</f>
        <v>0.98467585661742785</v>
      </c>
      <c r="F7" s="134">
        <f>'PY3 - Evergy MO West'!F37</f>
        <v>77133112.918902606</v>
      </c>
      <c r="G7" s="134">
        <f>'PY3 - Evergy MO West'!G37</f>
        <v>73126861.40433079</v>
      </c>
      <c r="H7" s="249">
        <f>G7/F7</f>
        <v>0.94806054931577866</v>
      </c>
    </row>
    <row r="8" spans="2:8" ht="13.5" thickBot="1">
      <c r="B8" s="246" t="s">
        <v>22</v>
      </c>
      <c r="C8" s="446">
        <f>SUM(C6:C7)</f>
        <v>168055830.7586</v>
      </c>
      <c r="D8" s="446">
        <f>SUM(D6:D7)</f>
        <v>168261144.65165865</v>
      </c>
      <c r="E8" s="458">
        <f>D8/C8</f>
        <v>1.0012217005035284</v>
      </c>
      <c r="F8" s="250">
        <f>SUM(F6:F7)</f>
        <v>180804832.77342856</v>
      </c>
      <c r="G8" s="250">
        <f>SUM(G6:G7)</f>
        <v>145237520.09569901</v>
      </c>
      <c r="H8" s="252">
        <f>G8/F8</f>
        <v>0.80328339606773724</v>
      </c>
    </row>
    <row r="9" spans="2:8">
      <c r="G9" s="22"/>
    </row>
    <row r="11" spans="2:8" ht="14.25">
      <c r="B11" s="245" t="s">
        <v>23</v>
      </c>
    </row>
    <row r="12" spans="2:8" ht="13.5" thickBot="1">
      <c r="B12" s="469" t="s">
        <v>11</v>
      </c>
      <c r="C12" s="471" t="s">
        <v>12</v>
      </c>
      <c r="D12" s="471"/>
      <c r="E12" s="472"/>
      <c r="F12" s="473" t="s">
        <v>13</v>
      </c>
      <c r="G12" s="471"/>
      <c r="H12" s="471"/>
    </row>
    <row r="13" spans="2:8" ht="36.75" thickBot="1">
      <c r="B13" s="470"/>
      <c r="C13" s="242" t="s">
        <v>24</v>
      </c>
      <c r="D13" s="242" t="s">
        <v>25</v>
      </c>
      <c r="E13" s="243" t="s">
        <v>16</v>
      </c>
      <c r="F13" s="242" t="s">
        <v>26</v>
      </c>
      <c r="G13" s="242" t="s">
        <v>27</v>
      </c>
      <c r="H13" s="242" t="s">
        <v>19</v>
      </c>
    </row>
    <row r="14" spans="2:8" ht="14.25" thickTop="1" thickBot="1">
      <c r="B14" s="244" t="s">
        <v>20</v>
      </c>
      <c r="C14" s="134">
        <f>'PY3 - Evergy Metro'!C48</f>
        <v>15775.255099999998</v>
      </c>
      <c r="D14" s="134">
        <f>'PY3 - Evergy Metro'!D48</f>
        <v>15054.473463841596</v>
      </c>
      <c r="E14" s="248">
        <f>D14/C14</f>
        <v>0.95430935147550144</v>
      </c>
      <c r="F14" s="134">
        <f>'PY3 - Evergy Metro'!F48</f>
        <v>13538.205689025122</v>
      </c>
      <c r="G14" s="134">
        <f>'PY3 - Evergy Metro'!G48</f>
        <v>12985.133984345055</v>
      </c>
      <c r="H14" s="249">
        <f>G14/F14</f>
        <v>0.95914734069017582</v>
      </c>
    </row>
    <row r="15" spans="2:8" ht="13.5" thickBot="1">
      <c r="B15" s="244" t="s">
        <v>21</v>
      </c>
      <c r="C15" s="134">
        <f>'PY3 - Evergy MO West'!C48</f>
        <v>20788.400299999994</v>
      </c>
      <c r="D15" s="134">
        <f>'PY3 - Evergy MO West'!D48</f>
        <v>15329.411915770503</v>
      </c>
      <c r="E15" s="248">
        <f>D15/C15</f>
        <v>0.73740219038261001</v>
      </c>
      <c r="F15" s="134">
        <f>'PY3 - Evergy MO West'!F48</f>
        <v>9328.0181110830963</v>
      </c>
      <c r="G15" s="134">
        <f>'PY3 - Evergy MO West'!G48</f>
        <v>13213.370826360215</v>
      </c>
      <c r="H15" s="249">
        <f>G15/F15</f>
        <v>1.4165249969509313</v>
      </c>
    </row>
    <row r="16" spans="2:8" ht="13.5" thickBot="1">
      <c r="B16" s="246" t="s">
        <v>22</v>
      </c>
      <c r="C16" s="250">
        <f>SUM(C14:C15)</f>
        <v>36563.655399999989</v>
      </c>
      <c r="D16" s="250">
        <f>SUM(D14:D15)</f>
        <v>30383.885379612097</v>
      </c>
      <c r="E16" s="251">
        <f>D16/C16</f>
        <v>0.83098598997331397</v>
      </c>
      <c r="F16" s="250">
        <f>SUM(F14:F15)</f>
        <v>22866.223800108219</v>
      </c>
      <c r="G16" s="250">
        <f>SUM(G14:G15)</f>
        <v>26198.504810705272</v>
      </c>
      <c r="H16" s="252">
        <f>G16/F16</f>
        <v>1.1457293971985563</v>
      </c>
    </row>
  </sheetData>
  <mergeCells count="6">
    <mergeCell ref="B4:B5"/>
    <mergeCell ref="C4:E4"/>
    <mergeCell ref="F4:H4"/>
    <mergeCell ref="B12:B13"/>
    <mergeCell ref="C12:E12"/>
    <mergeCell ref="F12:H12"/>
  </mergeCells>
  <pageMargins left="0.7" right="0.7" top="0.75" bottom="0.75" header="0.3" footer="0.3"/>
  <pageSetup orientation="portrait" r:id="rId1"/>
  <headerFooter>
    <oddFooter xml:space="preserve">&amp;R_x000D_&amp;1#&amp;"Calibri"&amp;10&amp;KA80000 Internal Use Only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58FB0-FEF4-45CA-BD86-6707725D1151}">
  <dimension ref="B3:K16"/>
  <sheetViews>
    <sheetView topLeftCell="B5" workbookViewId="0">
      <selection activeCell="C9" sqref="C9"/>
    </sheetView>
  </sheetViews>
  <sheetFormatPr defaultRowHeight="12.75"/>
  <cols>
    <col min="2" max="2" width="25.7109375" customWidth="1"/>
    <col min="3" max="3" width="13" customWidth="1"/>
    <col min="4" max="4" width="13.42578125" customWidth="1"/>
    <col min="5" max="5" width="12.7109375" customWidth="1"/>
    <col min="6" max="6" width="14.28515625" customWidth="1"/>
    <col min="7" max="7" width="15.85546875" customWidth="1"/>
    <col min="8" max="8" width="19.85546875" customWidth="1"/>
  </cols>
  <sheetData>
    <row r="3" spans="2:11" ht="14.25">
      <c r="B3" s="245" t="s">
        <v>274</v>
      </c>
    </row>
    <row r="4" spans="2:11" ht="13.5" thickBot="1">
      <c r="B4" s="469" t="s">
        <v>11</v>
      </c>
      <c r="C4" s="471" t="s">
        <v>12</v>
      </c>
      <c r="D4" s="471"/>
      <c r="E4" s="472"/>
      <c r="F4" s="473" t="s">
        <v>13</v>
      </c>
      <c r="G4" s="471"/>
      <c r="H4" s="471"/>
    </row>
    <row r="5" spans="2:11" ht="60.75" customHeight="1" thickBot="1">
      <c r="B5" s="470"/>
      <c r="C5" s="242" t="s">
        <v>14</v>
      </c>
      <c r="D5" s="242" t="s">
        <v>15</v>
      </c>
      <c r="E5" s="243" t="s">
        <v>16</v>
      </c>
      <c r="F5" s="242" t="s">
        <v>17</v>
      </c>
      <c r="G5" s="242" t="s">
        <v>299</v>
      </c>
      <c r="H5" s="247" t="s">
        <v>19</v>
      </c>
    </row>
    <row r="6" spans="2:11" ht="14.25" thickTop="1" thickBot="1">
      <c r="B6" s="244" t="s">
        <v>20</v>
      </c>
      <c r="C6" s="134">
        <f>'PY3 - Evergy Metro'!C15</f>
        <v>29066893.498800002</v>
      </c>
      <c r="D6" s="134">
        <f>'PY3 - Evergy Metro'!D15</f>
        <v>28125314.235385008</v>
      </c>
      <c r="E6" s="248">
        <f>D6/C6</f>
        <v>0.96760647079627327</v>
      </c>
      <c r="F6" s="134">
        <f>'PY3 - Evergy Metro'!F15</f>
        <v>103671719.85452595</v>
      </c>
      <c r="G6" s="134">
        <f>'PY3 - Evergy Metro'!G15</f>
        <v>25004402.741159067</v>
      </c>
      <c r="H6" s="249">
        <f>G6/F6</f>
        <v>0.24118826982175756</v>
      </c>
      <c r="J6" s="414"/>
      <c r="K6" s="22"/>
    </row>
    <row r="7" spans="2:11" ht="13.5" thickBot="1">
      <c r="B7" s="244" t="s">
        <v>21</v>
      </c>
      <c r="C7" s="444">
        <f>'PY3 - Evergy MO West'!C15</f>
        <v>37536572.790800005</v>
      </c>
      <c r="D7" s="444">
        <f>'PY3 - Evergy MO West'!D15</f>
        <v>35316973.576524325</v>
      </c>
      <c r="E7" s="445">
        <f>D7/C7</f>
        <v>0.94086835719803141</v>
      </c>
      <c r="F7" s="134">
        <f>'PY3 - Evergy MO West'!F15</f>
        <v>77133112.918902606</v>
      </c>
      <c r="G7" s="134">
        <f>'PY3 - Evergy MO West'!G15</f>
        <v>30722710.254651625</v>
      </c>
      <c r="H7" s="249">
        <f>G7/F7</f>
        <v>0.39830766699320613</v>
      </c>
      <c r="J7" s="414"/>
      <c r="K7" s="22"/>
    </row>
    <row r="8" spans="2:11" ht="13.5" thickBot="1">
      <c r="B8" s="246" t="s">
        <v>22</v>
      </c>
      <c r="C8" s="446">
        <f>SUM(C6:C7)</f>
        <v>66603466.289600007</v>
      </c>
      <c r="D8" s="446">
        <f>SUM(D6:D7)</f>
        <v>63442287.811909333</v>
      </c>
      <c r="E8" s="447">
        <f>D8/C8</f>
        <v>0.95253732795309054</v>
      </c>
      <c r="F8" s="250">
        <f>SUM(F6:F7)</f>
        <v>180804832.77342856</v>
      </c>
      <c r="G8" s="250">
        <f>SUM(G6:G7)</f>
        <v>55727112.995810688</v>
      </c>
      <c r="H8" s="252">
        <f>G8/F8</f>
        <v>0.30821694387806459</v>
      </c>
    </row>
    <row r="9" spans="2:11">
      <c r="G9" s="22"/>
    </row>
    <row r="11" spans="2:11" ht="14.25">
      <c r="B11" s="245" t="s">
        <v>275</v>
      </c>
    </row>
    <row r="12" spans="2:11" ht="13.5" thickBot="1">
      <c r="B12" s="469" t="s">
        <v>11</v>
      </c>
      <c r="C12" s="471" t="s">
        <v>12</v>
      </c>
      <c r="D12" s="471"/>
      <c r="E12" s="472"/>
      <c r="F12" s="473" t="s">
        <v>13</v>
      </c>
      <c r="G12" s="471"/>
      <c r="H12" s="471"/>
    </row>
    <row r="13" spans="2:11" ht="36.75" thickBot="1">
      <c r="B13" s="470"/>
      <c r="C13" s="242" t="s">
        <v>24</v>
      </c>
      <c r="D13" s="242" t="s">
        <v>25</v>
      </c>
      <c r="E13" s="243" t="s">
        <v>16</v>
      </c>
      <c r="F13" s="242" t="s">
        <v>26</v>
      </c>
      <c r="G13" s="242" t="s">
        <v>298</v>
      </c>
      <c r="H13" s="242" t="s">
        <v>19</v>
      </c>
    </row>
    <row r="14" spans="2:11" ht="14.25" thickTop="1" thickBot="1">
      <c r="B14" s="244" t="s">
        <v>20</v>
      </c>
      <c r="C14" s="134">
        <f>'PY3 - Evergy Metro'!C26</f>
        <v>5521.819300000001</v>
      </c>
      <c r="D14" s="134">
        <f>'PY3 - Evergy Metro'!D26</f>
        <v>4814.4460745990518</v>
      </c>
      <c r="E14" s="248">
        <f>D14/C14</f>
        <v>0.8718948978643779</v>
      </c>
      <c r="F14" s="134">
        <f>'PY3 - Evergy Metro'!F26</f>
        <v>13538.205689025122</v>
      </c>
      <c r="G14" s="134">
        <f>'PY3 - Evergy Metro'!G26</f>
        <v>4273.4620247675439</v>
      </c>
      <c r="H14" s="249">
        <f>G14/F14</f>
        <v>0.31565941033322215</v>
      </c>
      <c r="J14" s="414"/>
      <c r="K14" s="22"/>
    </row>
    <row r="15" spans="2:11" ht="13.5" thickBot="1">
      <c r="B15" s="244" t="s">
        <v>21</v>
      </c>
      <c r="C15" s="134">
        <f>'PY3 - Evergy MO West'!C26</f>
        <v>11117.763199999999</v>
      </c>
      <c r="D15" s="134">
        <f>'PY3 - Evergy MO West'!D26</f>
        <v>6947.9236878944866</v>
      </c>
      <c r="E15" s="248">
        <f>D15/C15</f>
        <v>0.62493898843739426</v>
      </c>
      <c r="F15" s="134">
        <f>'PY3 - Evergy MO West'!F26</f>
        <v>9328.0181110830963</v>
      </c>
      <c r="G15" s="134">
        <f>'PY3 - Evergy MO West'!G26</f>
        <v>6031.8941522366576</v>
      </c>
      <c r="H15" s="249">
        <f>G15/F15</f>
        <v>0.64664262873480649</v>
      </c>
      <c r="J15" s="414"/>
      <c r="K15" s="22"/>
    </row>
    <row r="16" spans="2:11" ht="13.5" thickBot="1">
      <c r="B16" s="246" t="s">
        <v>22</v>
      </c>
      <c r="C16" s="250">
        <f>SUM(C14:C15)</f>
        <v>16639.5825</v>
      </c>
      <c r="D16" s="250">
        <f>SUM(D14:D15)</f>
        <v>11762.369762493538</v>
      </c>
      <c r="E16" s="251">
        <f>D16/C16</f>
        <v>0.70689091883726873</v>
      </c>
      <c r="F16" s="250">
        <f>SUM(F14:F15)</f>
        <v>22866.223800108219</v>
      </c>
      <c r="G16" s="250">
        <f>SUM(G14:G15)</f>
        <v>10305.356177004202</v>
      </c>
      <c r="H16" s="252">
        <f>G16/F16</f>
        <v>0.45068028140944855</v>
      </c>
    </row>
  </sheetData>
  <mergeCells count="6">
    <mergeCell ref="B4:B5"/>
    <mergeCell ref="C4:E4"/>
    <mergeCell ref="F4:H4"/>
    <mergeCell ref="B12:B13"/>
    <mergeCell ref="C12:E12"/>
    <mergeCell ref="F12:H12"/>
  </mergeCells>
  <pageMargins left="0.7" right="0.7" top="0.75" bottom="0.75" header="0.3" footer="0.3"/>
  <pageSetup orientation="portrait" r:id="rId1"/>
  <headerFooter>
    <oddFooter xml:space="preserve">&amp;R_x000D_&amp;1#&amp;"Calibri"&amp;10&amp;KA80000 Internal Use Only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8C2A2-9290-46E3-B496-222811061F17}">
  <sheetPr>
    <pageSetUpPr fitToPage="1"/>
  </sheetPr>
  <dimension ref="A1:K108"/>
  <sheetViews>
    <sheetView showGridLines="0" zoomScale="70" zoomScaleNormal="70" workbookViewId="0">
      <selection activeCell="F100" sqref="F100"/>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5" width="14.85546875" style="23" customWidth="1"/>
    <col min="6" max="6" width="16.7109375" style="23" customWidth="1"/>
    <col min="7" max="7" width="17.42578125" style="23" customWidth="1"/>
    <col min="8" max="10" width="15.140625" style="23" customWidth="1"/>
    <col min="11" max="11" width="0.85546875" style="58" customWidth="1"/>
  </cols>
  <sheetData>
    <row r="1" spans="1:11">
      <c r="A1" s="490" t="str">
        <f>Cover!B8</f>
        <v>Evergy Services, Inc. (ESI) Evaluation, Measurement, and Verification Report  – Commercial &amp; Industrial Databook</v>
      </c>
      <c r="B1" s="490"/>
      <c r="C1" s="490"/>
      <c r="D1" s="490"/>
      <c r="E1" s="490"/>
      <c r="F1" s="490"/>
      <c r="G1" s="490"/>
      <c r="H1" s="490"/>
      <c r="I1" s="490"/>
      <c r="J1" s="490"/>
      <c r="K1" s="490"/>
    </row>
    <row r="2" spans="1:11" ht="34.15" customHeight="1">
      <c r="A2" s="491"/>
      <c r="B2" s="491"/>
      <c r="C2" s="491"/>
      <c r="D2" s="491"/>
      <c r="E2" s="491"/>
      <c r="F2" s="491"/>
      <c r="G2" s="491"/>
      <c r="H2" s="491"/>
      <c r="I2" s="491"/>
      <c r="J2" s="491"/>
      <c r="K2" s="491"/>
    </row>
    <row r="3" spans="1:11">
      <c r="A3" s="492"/>
      <c r="B3" s="492"/>
      <c r="C3" s="492"/>
      <c r="D3" s="492"/>
      <c r="E3" s="492"/>
      <c r="F3" s="492"/>
      <c r="G3" s="492"/>
      <c r="H3" s="492"/>
      <c r="I3" s="492"/>
      <c r="J3" s="492"/>
      <c r="K3" s="492"/>
    </row>
    <row r="4" spans="1:11" ht="30" customHeight="1">
      <c r="A4" s="493" t="s">
        <v>30</v>
      </c>
      <c r="B4" s="493"/>
      <c r="C4" s="493"/>
      <c r="D4" s="493"/>
      <c r="E4" s="493"/>
      <c r="F4" s="493"/>
      <c r="G4" s="493"/>
      <c r="H4" s="493"/>
      <c r="I4" s="493"/>
      <c r="J4" s="5"/>
      <c r="K4" s="56"/>
    </row>
    <row r="5" spans="1:11">
      <c r="A5" s="491"/>
      <c r="B5" s="491"/>
      <c r="C5" s="491"/>
      <c r="D5" s="491"/>
      <c r="E5" s="491"/>
      <c r="F5" s="491"/>
      <c r="G5" s="491"/>
      <c r="H5" s="491"/>
      <c r="I5"/>
      <c r="J5" s="5"/>
      <c r="K5" s="56"/>
    </row>
    <row r="6" spans="1:11">
      <c r="A6" s="494" t="s">
        <v>31</v>
      </c>
      <c r="B6" s="494"/>
      <c r="C6" s="494"/>
      <c r="D6" s="494"/>
      <c r="E6" s="494"/>
      <c r="F6" s="494"/>
      <c r="G6" s="494"/>
      <c r="H6" s="494"/>
      <c r="I6" s="190"/>
      <c r="J6" s="5"/>
      <c r="K6" s="56"/>
    </row>
    <row r="7" spans="1:11">
      <c r="A7" s="495"/>
      <c r="B7" s="495"/>
      <c r="C7" s="495"/>
      <c r="D7" s="495"/>
      <c r="E7" s="495"/>
      <c r="F7" s="495"/>
      <c r="G7" s="495"/>
      <c r="H7" s="495"/>
      <c r="I7" s="173"/>
      <c r="J7" s="107"/>
      <c r="K7" s="56"/>
    </row>
    <row r="8" spans="1:11">
      <c r="A8" s="489" t="s">
        <v>276</v>
      </c>
      <c r="B8" s="489"/>
      <c r="C8" s="489"/>
      <c r="D8" s="489"/>
      <c r="E8" s="489"/>
      <c r="F8" s="489"/>
      <c r="G8" s="489"/>
      <c r="H8" s="489"/>
      <c r="I8" s="5"/>
      <c r="J8" s="5"/>
      <c r="K8" s="56"/>
    </row>
    <row r="9" spans="1:11" ht="13.5" thickBot="1">
      <c r="A9" s="487" t="s">
        <v>11</v>
      </c>
      <c r="B9" s="487" t="s">
        <v>33</v>
      </c>
      <c r="C9" s="253"/>
      <c r="D9" s="253" t="s">
        <v>12</v>
      </c>
      <c r="E9" s="254"/>
      <c r="F9" s="253"/>
      <c r="G9" s="253" t="s">
        <v>13</v>
      </c>
      <c r="H9" s="253"/>
      <c r="I9"/>
      <c r="J9" s="107"/>
      <c r="K9" s="56"/>
    </row>
    <row r="10" spans="1:11" ht="39" thickTop="1">
      <c r="A10" s="488"/>
      <c r="B10" s="488"/>
      <c r="C10" s="256" t="s">
        <v>14</v>
      </c>
      <c r="D10" s="256" t="s">
        <v>15</v>
      </c>
      <c r="E10" s="257" t="s">
        <v>16</v>
      </c>
      <c r="F10" s="256" t="s">
        <v>34</v>
      </c>
      <c r="G10" s="256" t="s">
        <v>15</v>
      </c>
      <c r="H10" s="256" t="s">
        <v>35</v>
      </c>
      <c r="I10" s="43"/>
      <c r="J10" s="43"/>
      <c r="K10" s="109"/>
    </row>
    <row r="11" spans="1:11" ht="13.5" thickBot="1">
      <c r="A11" s="484" t="s">
        <v>36</v>
      </c>
      <c r="B11" s="192" t="s">
        <v>37</v>
      </c>
      <c r="C11" s="192">
        <f>'Business ESP - Standard'!B12</f>
        <v>19457154.801999994</v>
      </c>
      <c r="D11" s="192">
        <f>'Business ESP - Standard'!C12</f>
        <v>17716798.66452498</v>
      </c>
      <c r="E11" s="95">
        <f>D11/C11</f>
        <v>0.91055443844769512</v>
      </c>
      <c r="F11" s="192">
        <f>'Business ESP - Standard'!E12</f>
        <v>53977377.429689527</v>
      </c>
      <c r="G11" s="192">
        <f>'Business ESP - Standard'!F12</f>
        <v>16512056.355337281</v>
      </c>
      <c r="H11" s="94">
        <f t="shared" ref="H11:H12" si="0">G11/F11</f>
        <v>0.30590697698949426</v>
      </c>
      <c r="I11" s="186"/>
      <c r="J11" s="186"/>
      <c r="K11" s="110"/>
    </row>
    <row r="12" spans="1:11" ht="13.5" thickBot="1">
      <c r="A12" s="484"/>
      <c r="B12" s="192" t="s">
        <v>38</v>
      </c>
      <c r="C12" s="192">
        <f>'Business ESP - Custom'!B12</f>
        <v>9584680.6968000066</v>
      </c>
      <c r="D12" s="192">
        <f>'Business ESP - Custom'!C12</f>
        <v>10383457.570860026</v>
      </c>
      <c r="E12" s="95">
        <f t="shared" ref="E12" si="1">D12/C12</f>
        <v>1.0833389133481206</v>
      </c>
      <c r="F12" s="192">
        <f>'Business ESP - Custom'!E12</f>
        <v>30239803.032836415</v>
      </c>
      <c r="G12" s="192">
        <f>'Business ESP - Custom'!F12</f>
        <v>8472901.3778217826</v>
      </c>
      <c r="H12" s="94">
        <f t="shared" si="0"/>
        <v>0.28019036263633518</v>
      </c>
      <c r="I12" s="186"/>
      <c r="J12" s="186"/>
      <c r="K12" s="57"/>
    </row>
    <row r="13" spans="1:11" ht="13.5" thickBot="1">
      <c r="A13" s="485"/>
      <c r="B13" s="203" t="s">
        <v>39</v>
      </c>
      <c r="C13" s="203">
        <f>'Process Efficiency'!B12</f>
        <v>25058</v>
      </c>
      <c r="D13" s="203">
        <f>'Process Efficiency'!C12</f>
        <v>25058</v>
      </c>
      <c r="E13" s="398">
        <f>D13/C13</f>
        <v>1</v>
      </c>
      <c r="F13" s="203">
        <f>'Process Efficiency'!E12</f>
        <v>19454539.392000027</v>
      </c>
      <c r="G13" s="203">
        <f>'Process Efficiency'!F12</f>
        <v>19445.008000000002</v>
      </c>
      <c r="H13" s="397">
        <f>G13/F13</f>
        <v>9.9951006848283713E-4</v>
      </c>
      <c r="I13" s="186"/>
      <c r="J13" s="186"/>
      <c r="K13" s="57"/>
    </row>
    <row r="14" spans="1:11" ht="13.5" customHeight="1">
      <c r="A14" s="314" t="s">
        <v>41</v>
      </c>
      <c r="B14" s="315" t="s">
        <v>42</v>
      </c>
      <c r="C14" s="486" t="s">
        <v>43</v>
      </c>
      <c r="D14" s="486"/>
      <c r="E14" s="486"/>
      <c r="F14" s="486"/>
      <c r="G14" s="486"/>
      <c r="H14" s="486"/>
      <c r="I14" s="186"/>
      <c r="J14" s="186"/>
      <c r="K14" s="57"/>
    </row>
    <row r="15" spans="1:11" ht="13.5" customHeight="1" thickBot="1">
      <c r="A15" s="208" t="s">
        <v>44</v>
      </c>
      <c r="B15" s="208"/>
      <c r="C15" s="208">
        <f>SUM(C11:C13)</f>
        <v>29066893.498800002</v>
      </c>
      <c r="D15" s="208">
        <f>SUM(D11:D13)</f>
        <v>28125314.235385008</v>
      </c>
      <c r="E15" s="209">
        <f>D15/C15</f>
        <v>0.96760647079627327</v>
      </c>
      <c r="F15" s="208">
        <f>SUM(F11:F13)</f>
        <v>103671719.85452595</v>
      </c>
      <c r="G15" s="208">
        <f>SUM(G11:G13)</f>
        <v>25004402.741159067</v>
      </c>
      <c r="H15" s="210">
        <f>G15/F15</f>
        <v>0.24118826982175756</v>
      </c>
      <c r="I15" s="186"/>
      <c r="J15" s="186"/>
    </row>
    <row r="16" spans="1:11">
      <c r="A16" t="s">
        <v>45</v>
      </c>
      <c r="B16"/>
      <c r="C16"/>
      <c r="D16" s="457"/>
      <c r="E16"/>
      <c r="F16"/>
      <c r="G16"/>
      <c r="H16"/>
      <c r="I16"/>
      <c r="J16" s="108"/>
    </row>
    <row r="17" spans="1:11">
      <c r="A17" s="68"/>
      <c r="B17"/>
      <c r="C17"/>
      <c r="D17" s="457"/>
      <c r="E17"/>
      <c r="F17" s="84"/>
      <c r="G17"/>
      <c r="H17" s="22"/>
      <c r="I17"/>
      <c r="J17" s="108"/>
      <c r="K17" s="59"/>
    </row>
    <row r="18" spans="1:11">
      <c r="A18" s="68"/>
      <c r="B18"/>
      <c r="C18"/>
      <c r="D18" s="457"/>
      <c r="E18"/>
      <c r="F18" s="84"/>
      <c r="G18"/>
      <c r="H18"/>
      <c r="I18"/>
      <c r="J18" s="108"/>
    </row>
    <row r="19" spans="1:11">
      <c r="A19" s="5" t="s">
        <v>277</v>
      </c>
      <c r="B19" s="5"/>
      <c r="C19" s="5"/>
      <c r="D19" s="5"/>
      <c r="E19" s="5"/>
      <c r="F19" s="5"/>
      <c r="G19" s="5"/>
      <c r="H19" s="5"/>
      <c r="I19" s="5"/>
      <c r="J19" s="25"/>
    </row>
    <row r="20" spans="1:11" ht="13.5" thickBot="1">
      <c r="A20" s="487" t="s">
        <v>11</v>
      </c>
      <c r="B20" s="487" t="s">
        <v>33</v>
      </c>
      <c r="C20" s="253"/>
      <c r="D20" s="253" t="s">
        <v>12</v>
      </c>
      <c r="E20" s="254"/>
      <c r="F20" s="253"/>
      <c r="G20" s="253" t="s">
        <v>13</v>
      </c>
      <c r="H20" s="253"/>
      <c r="I20"/>
      <c r="J20" s="178"/>
      <c r="K20" s="60"/>
    </row>
    <row r="21" spans="1:11" ht="39" thickTop="1">
      <c r="A21" s="488"/>
      <c r="B21" s="488"/>
      <c r="C21" s="256" t="s">
        <v>24</v>
      </c>
      <c r="D21" s="256" t="s">
        <v>25</v>
      </c>
      <c r="E21" s="257" t="s">
        <v>16</v>
      </c>
      <c r="F21" s="256" t="s">
        <v>47</v>
      </c>
      <c r="G21" s="256" t="s">
        <v>25</v>
      </c>
      <c r="H21" s="256" t="s">
        <v>35</v>
      </c>
      <c r="I21" s="43"/>
      <c r="J21" s="43"/>
    </row>
    <row r="22" spans="1:11" ht="13.5" thickBot="1">
      <c r="A22" s="484" t="s">
        <v>36</v>
      </c>
      <c r="B22" s="192" t="s">
        <v>37</v>
      </c>
      <c r="C22" s="192">
        <f>'Business ESP - Standard'!B13</f>
        <v>3459.8897000000002</v>
      </c>
      <c r="D22" s="192">
        <f>'Business ESP - Standard'!C13</f>
        <v>2974.4068956441142</v>
      </c>
      <c r="E22" s="95">
        <f>D22/C22</f>
        <v>0.85968257763943001</v>
      </c>
      <c r="F22" s="192">
        <f>'Business ESP - Standard'!E13</f>
        <v>8522.6147871317407</v>
      </c>
      <c r="G22" s="192">
        <f>'Business ESP - Standard'!F13</f>
        <v>2772.1472267403142</v>
      </c>
      <c r="H22" s="94">
        <f>G22/F22</f>
        <v>0.32526956761274339</v>
      </c>
      <c r="I22" s="186"/>
      <c r="J22" s="186"/>
    </row>
    <row r="23" spans="1:11" ht="13.5" thickBot="1">
      <c r="A23" s="484"/>
      <c r="B23" s="192" t="s">
        <v>38</v>
      </c>
      <c r="C23" s="192">
        <f>'Business ESP - Custom'!B13</f>
        <v>2058.0003000000006</v>
      </c>
      <c r="D23" s="192">
        <f>'Business ESP - Custom'!C13</f>
        <v>1836.1098789549378</v>
      </c>
      <c r="E23" s="93">
        <f>D23/C23</f>
        <v>0.89218154096232993</v>
      </c>
      <c r="F23" s="192">
        <f>'Business ESP - Custom'!E13</f>
        <v>4833.6325018933821</v>
      </c>
      <c r="G23" s="192">
        <f>'Business ESP - Custom'!F13</f>
        <v>1498.2656612272294</v>
      </c>
      <c r="H23" s="94">
        <f>G23/F23</f>
        <v>0.30996681287630862</v>
      </c>
      <c r="I23" s="186"/>
      <c r="J23" s="186"/>
      <c r="K23" s="60"/>
    </row>
    <row r="24" spans="1:11" ht="13.5" thickBot="1">
      <c r="A24" s="485"/>
      <c r="B24" s="203" t="s">
        <v>39</v>
      </c>
      <c r="C24" s="203">
        <f>'Process Efficiency'!B13</f>
        <v>3.9293</v>
      </c>
      <c r="D24" s="203">
        <f>'Process Efficiency'!C13</f>
        <v>3.9293</v>
      </c>
      <c r="E24" s="399">
        <f>D24/C24</f>
        <v>1</v>
      </c>
      <c r="F24" s="203">
        <f>'Process Efficiency'!E13</f>
        <v>181.95839999999995</v>
      </c>
      <c r="G24" s="307">
        <f>'Process Efficiency'!F13</f>
        <v>3.0491368000000003</v>
      </c>
      <c r="H24" s="397">
        <f>G24/F24</f>
        <v>1.6757329147761253E-2</v>
      </c>
      <c r="I24" s="186"/>
      <c r="J24" s="186"/>
      <c r="K24" s="60"/>
    </row>
    <row r="25" spans="1:11">
      <c r="A25" s="314" t="s">
        <v>41</v>
      </c>
      <c r="B25" s="316" t="s">
        <v>42</v>
      </c>
      <c r="C25" s="486" t="s">
        <v>43</v>
      </c>
      <c r="D25" s="486"/>
      <c r="E25" s="486"/>
      <c r="F25" s="486"/>
      <c r="G25" s="486"/>
      <c r="H25" s="486"/>
      <c r="I25" s="186"/>
      <c r="J25" s="186"/>
      <c r="K25" s="61"/>
    </row>
    <row r="26" spans="1:11" ht="13.5" thickBot="1">
      <c r="A26" s="208" t="s">
        <v>44</v>
      </c>
      <c r="B26" s="208"/>
      <c r="C26" s="208">
        <f>SUM(C22:C24)</f>
        <v>5521.819300000001</v>
      </c>
      <c r="D26" s="208">
        <f>SUM(D22:D24)</f>
        <v>4814.4460745990518</v>
      </c>
      <c r="E26" s="209">
        <f>D26/C26</f>
        <v>0.8718948978643779</v>
      </c>
      <c r="F26" s="208">
        <f>SUM(F22:F24)</f>
        <v>13538.205689025122</v>
      </c>
      <c r="G26" s="208">
        <f>SUM(G22:G24)</f>
        <v>4273.4620247675439</v>
      </c>
      <c r="H26" s="210">
        <f>G26/F26</f>
        <v>0.31565941033322215</v>
      </c>
      <c r="I26" s="186"/>
      <c r="J26" s="186"/>
    </row>
    <row r="27" spans="1:11">
      <c r="A27" t="s">
        <v>45</v>
      </c>
      <c r="B27"/>
      <c r="C27"/>
      <c r="D27" s="457"/>
      <c r="E27" s="69"/>
      <c r="F27"/>
      <c r="G27"/>
      <c r="H27"/>
      <c r="I27"/>
      <c r="J27" s="46"/>
      <c r="K27" s="109"/>
    </row>
    <row r="28" spans="1:11">
      <c r="B28"/>
      <c r="C28" s="457"/>
      <c r="D28" s="457"/>
      <c r="E28"/>
      <c r="F28"/>
      <c r="G28"/>
      <c r="H28"/>
      <c r="I28"/>
      <c r="J28" s="46"/>
      <c r="K28" s="109"/>
    </row>
    <row r="29" spans="1:11">
      <c r="B29"/>
      <c r="C29"/>
      <c r="D29" s="457"/>
      <c r="E29"/>
      <c r="F29"/>
      <c r="G29"/>
      <c r="H29"/>
      <c r="I29"/>
      <c r="J29" s="46"/>
      <c r="K29" s="109"/>
    </row>
    <row r="30" spans="1:11">
      <c r="A30" s="489" t="s">
        <v>48</v>
      </c>
      <c r="B30" s="489"/>
      <c r="C30" s="489"/>
      <c r="D30" s="489"/>
      <c r="E30" s="489"/>
      <c r="F30" s="489"/>
      <c r="G30" s="489"/>
      <c r="H30" s="489"/>
      <c r="I30"/>
      <c r="J30" s="46"/>
      <c r="K30" s="109"/>
    </row>
    <row r="31" spans="1:11" ht="13.5" thickBot="1">
      <c r="A31" s="487" t="s">
        <v>11</v>
      </c>
      <c r="B31" s="487" t="s">
        <v>33</v>
      </c>
      <c r="C31" s="253"/>
      <c r="D31" s="253" t="s">
        <v>12</v>
      </c>
      <c r="E31" s="254"/>
      <c r="F31" s="253"/>
      <c r="G31" s="253" t="s">
        <v>13</v>
      </c>
      <c r="H31" s="253"/>
      <c r="I31"/>
      <c r="J31" s="334"/>
      <c r="K31" s="109"/>
    </row>
    <row r="32" spans="1:11" ht="39" thickTop="1">
      <c r="A32" s="488"/>
      <c r="B32" s="488"/>
      <c r="C32" s="256" t="s">
        <v>14</v>
      </c>
      <c r="D32" s="256" t="s">
        <v>15</v>
      </c>
      <c r="E32" s="257" t="s">
        <v>16</v>
      </c>
      <c r="F32" s="256" t="s">
        <v>34</v>
      </c>
      <c r="G32" s="256" t="s">
        <v>15</v>
      </c>
      <c r="H32" s="256" t="s">
        <v>35</v>
      </c>
      <c r="I32"/>
      <c r="J32" s="334"/>
      <c r="K32" s="109"/>
    </row>
    <row r="33" spans="1:11" ht="13.5" thickBot="1">
      <c r="A33" s="484" t="s">
        <v>36</v>
      </c>
      <c r="B33" s="192" t="s">
        <v>37</v>
      </c>
      <c r="C33" s="192">
        <f>'Business ESP - Standard'!B20</f>
        <v>46837410.253999993</v>
      </c>
      <c r="D33" s="192">
        <f>'Business ESP - Standard'!C20</f>
        <v>45568218.185642779</v>
      </c>
      <c r="E33" s="95">
        <f>D33/C33</f>
        <v>0.97290217239863674</v>
      </c>
      <c r="F33" s="192">
        <f>'Business ESP - Standard'!E12</f>
        <v>53977377.429689527</v>
      </c>
      <c r="G33" s="192">
        <f>'Business ESP - Standard'!F20</f>
        <v>41494036.375610366</v>
      </c>
      <c r="H33" s="94">
        <f t="shared" ref="H33:H35" si="2">G33/F33</f>
        <v>0.768730130130167</v>
      </c>
      <c r="I33"/>
      <c r="J33" s="334"/>
      <c r="K33" s="109"/>
    </row>
    <row r="34" spans="1:11" ht="13.5" thickBot="1">
      <c r="A34" s="484"/>
      <c r="B34" s="192" t="s">
        <v>38</v>
      </c>
      <c r="C34" s="192">
        <f>'Business ESP - Custom'!B20</f>
        <v>34951434.747900009</v>
      </c>
      <c r="D34" s="192">
        <f>'Business ESP - Custom'!C20</f>
        <v>37747524.375848986</v>
      </c>
      <c r="E34" s="95">
        <f t="shared" ref="E34" si="3">D34/C34</f>
        <v>1.0799992803762362</v>
      </c>
      <c r="F34" s="192">
        <f>'Business ESP - Custom'!E12</f>
        <v>30239803.032836415</v>
      </c>
      <c r="G34" s="192">
        <f>'Business ESP - Custom'!F20</f>
        <v>30597177.307757854</v>
      </c>
      <c r="H34" s="94">
        <f t="shared" si="2"/>
        <v>1.0118180093479239</v>
      </c>
      <c r="I34"/>
      <c r="J34" s="334"/>
      <c r="K34" s="109"/>
    </row>
    <row r="35" spans="1:11" ht="13.5" thickBot="1">
      <c r="A35" s="485"/>
      <c r="B35" s="203" t="s">
        <v>39</v>
      </c>
      <c r="C35" s="203">
        <f>'Process Efficiency'!B20</f>
        <v>25058</v>
      </c>
      <c r="D35" s="203">
        <f>'Process Efficiency'!C20</f>
        <v>25058</v>
      </c>
      <c r="E35" s="398">
        <f>D35/C35</f>
        <v>1</v>
      </c>
      <c r="F35" s="203">
        <f>'Process Efficiency'!E12</f>
        <v>19454539.392000027</v>
      </c>
      <c r="G35" s="203">
        <f>'Process Efficiency'!F20</f>
        <v>19445.008000000002</v>
      </c>
      <c r="H35" s="397">
        <f t="shared" si="2"/>
        <v>9.9951006848283713E-4</v>
      </c>
      <c r="I35"/>
      <c r="J35" s="334"/>
      <c r="K35" s="109"/>
    </row>
    <row r="36" spans="1:11">
      <c r="A36" s="314" t="s">
        <v>41</v>
      </c>
      <c r="B36" s="315" t="s">
        <v>42</v>
      </c>
      <c r="C36" s="486" t="s">
        <v>43</v>
      </c>
      <c r="D36" s="486"/>
      <c r="E36" s="486"/>
      <c r="F36" s="486"/>
      <c r="G36" s="486"/>
      <c r="H36" s="486"/>
      <c r="I36"/>
      <c r="J36" s="334"/>
      <c r="K36" s="109"/>
    </row>
    <row r="37" spans="1:11" ht="13.5" thickBot="1">
      <c r="A37" s="208" t="s">
        <v>44</v>
      </c>
      <c r="B37" s="208"/>
      <c r="C37" s="208">
        <f>SUM(C33:C35)</f>
        <v>81813903.001900002</v>
      </c>
      <c r="D37" s="208">
        <f>SUM(D33:D35)</f>
        <v>83340800.561491758</v>
      </c>
      <c r="E37" s="209">
        <f>D37/C37</f>
        <v>1.0186630572991524</v>
      </c>
      <c r="F37" s="208">
        <f>SUM(F33:F35)</f>
        <v>103671719.85452595</v>
      </c>
      <c r="G37" s="208">
        <f>SUM(G33:G35)</f>
        <v>72110658.691368222</v>
      </c>
      <c r="H37" s="210">
        <f>G37/F37</f>
        <v>0.6955673041071877</v>
      </c>
      <c r="I37"/>
      <c r="J37" s="334"/>
      <c r="K37" s="109"/>
    </row>
    <row r="38" spans="1:11">
      <c r="A38" t="s">
        <v>45</v>
      </c>
      <c r="B38"/>
      <c r="C38"/>
      <c r="D38"/>
      <c r="E38"/>
      <c r="F38"/>
      <c r="G38"/>
      <c r="H38"/>
      <c r="I38"/>
      <c r="J38" s="334"/>
      <c r="K38" s="109"/>
    </row>
    <row r="39" spans="1:11">
      <c r="A39" s="68"/>
      <c r="B39"/>
      <c r="C39"/>
      <c r="D39"/>
      <c r="E39"/>
      <c r="F39" s="84"/>
      <c r="G39"/>
      <c r="H39" s="22"/>
      <c r="I39"/>
      <c r="J39" s="334"/>
      <c r="K39" s="109"/>
    </row>
    <row r="40" spans="1:11">
      <c r="A40" s="68"/>
      <c r="B40"/>
      <c r="C40"/>
      <c r="D40"/>
      <c r="E40"/>
      <c r="F40" s="84"/>
      <c r="G40"/>
      <c r="H40"/>
      <c r="I40"/>
      <c r="J40" s="334"/>
      <c r="K40" s="109"/>
    </row>
    <row r="41" spans="1:11">
      <c r="A41" s="5" t="s">
        <v>49</v>
      </c>
      <c r="B41" s="5"/>
      <c r="C41" s="5"/>
      <c r="D41" s="5"/>
      <c r="E41" s="5"/>
      <c r="F41" s="5"/>
      <c r="G41" s="5"/>
      <c r="H41" s="5"/>
      <c r="I41"/>
      <c r="J41" s="334"/>
      <c r="K41" s="109"/>
    </row>
    <row r="42" spans="1:11" ht="13.5" thickBot="1">
      <c r="A42" s="487" t="s">
        <v>11</v>
      </c>
      <c r="B42" s="487" t="s">
        <v>33</v>
      </c>
      <c r="C42" s="253"/>
      <c r="D42" s="253" t="s">
        <v>12</v>
      </c>
      <c r="E42" s="254"/>
      <c r="F42" s="253"/>
      <c r="G42" s="253" t="s">
        <v>13</v>
      </c>
      <c r="H42" s="253"/>
      <c r="I42"/>
      <c r="J42" s="334"/>
      <c r="K42" s="109"/>
    </row>
    <row r="43" spans="1:11" ht="39" thickTop="1">
      <c r="A43" s="488"/>
      <c r="B43" s="488"/>
      <c r="C43" s="256" t="s">
        <v>24</v>
      </c>
      <c r="D43" s="256" t="s">
        <v>25</v>
      </c>
      <c r="E43" s="257" t="s">
        <v>16</v>
      </c>
      <c r="F43" s="256" t="s">
        <v>47</v>
      </c>
      <c r="G43" s="256" t="s">
        <v>25</v>
      </c>
      <c r="H43" s="256" t="s">
        <v>35</v>
      </c>
      <c r="I43" s="426"/>
      <c r="J43" s="334"/>
      <c r="K43" s="109"/>
    </row>
    <row r="44" spans="1:11" ht="13.5" thickBot="1">
      <c r="A44" s="484" t="s">
        <v>36</v>
      </c>
      <c r="B44" s="192" t="s">
        <v>37</v>
      </c>
      <c r="C44" s="192">
        <f>'Business ESP - Standard'!B21</f>
        <v>8842.5393999999978</v>
      </c>
      <c r="D44" s="192">
        <f>'Business ESP - Standard'!C21</f>
        <v>7855.0860381243247</v>
      </c>
      <c r="E44" s="95">
        <f>D44/C44</f>
        <v>0.88832920983358321</v>
      </c>
      <c r="F44" s="192">
        <f>'Business ESP - Standard'!E13</f>
        <v>8522.6147871317407</v>
      </c>
      <c r="G44" s="192">
        <f>'Business ESP - Standard'!F21</f>
        <v>7152.0472035213161</v>
      </c>
      <c r="H44" s="94">
        <f>G44/F44</f>
        <v>0.8391846143650844</v>
      </c>
      <c r="I44"/>
      <c r="J44" s="334"/>
      <c r="K44" s="109"/>
    </row>
    <row r="45" spans="1:11" ht="13.5" thickBot="1">
      <c r="A45" s="484"/>
      <c r="B45" s="192" t="s">
        <v>38</v>
      </c>
      <c r="C45" s="192">
        <f>'Business ESP - Custom'!B21</f>
        <v>6928.7864</v>
      </c>
      <c r="D45" s="192">
        <f>'Business ESP - Custom'!C21</f>
        <v>7195.4581257172713</v>
      </c>
      <c r="E45" s="93">
        <f>D45/C45</f>
        <v>1.0384875085364547</v>
      </c>
      <c r="F45" s="192">
        <f>'Business ESP - Custom'!E13</f>
        <v>4833.6325018933821</v>
      </c>
      <c r="G45" s="192">
        <f>'Business ESP - Custom'!F21</f>
        <v>5830.0376440237378</v>
      </c>
      <c r="H45" s="94">
        <f>G45/F45</f>
        <v>1.206140028589276</v>
      </c>
      <c r="I45"/>
      <c r="J45" s="334"/>
      <c r="K45" s="109"/>
    </row>
    <row r="46" spans="1:11" ht="13.5" thickBot="1">
      <c r="A46" s="485"/>
      <c r="B46" s="203" t="s">
        <v>39</v>
      </c>
      <c r="C46" s="203">
        <f>'Process Efficiency'!B21</f>
        <v>3.9293</v>
      </c>
      <c r="D46" s="203">
        <f>'Process Efficiency'!C21</f>
        <v>3.9293</v>
      </c>
      <c r="E46" s="399">
        <f>D46/C46</f>
        <v>1</v>
      </c>
      <c r="F46" s="203">
        <f>'Process Efficiency'!E13</f>
        <v>181.95839999999995</v>
      </c>
      <c r="G46" s="203">
        <f>'Process Efficiency'!F21</f>
        <v>3.0491368000000003</v>
      </c>
      <c r="H46" s="397">
        <f>G46/F46</f>
        <v>1.6757329147761253E-2</v>
      </c>
      <c r="I46"/>
      <c r="J46" s="334"/>
      <c r="K46" s="109"/>
    </row>
    <row r="47" spans="1:11">
      <c r="A47" s="314" t="s">
        <v>41</v>
      </c>
      <c r="B47" s="316" t="s">
        <v>42</v>
      </c>
      <c r="C47" s="486" t="s">
        <v>43</v>
      </c>
      <c r="D47" s="486"/>
      <c r="E47" s="486"/>
      <c r="F47" s="486"/>
      <c r="G47" s="486"/>
      <c r="H47" s="486"/>
      <c r="I47"/>
      <c r="J47" s="334"/>
      <c r="K47" s="109"/>
    </row>
    <row r="48" spans="1:11" ht="13.5" thickBot="1">
      <c r="A48" s="208" t="s">
        <v>44</v>
      </c>
      <c r="B48" s="208"/>
      <c r="C48" s="208">
        <f>SUM(C44:C46)</f>
        <v>15775.255099999998</v>
      </c>
      <c r="D48" s="208">
        <f>SUM(D44:D46)</f>
        <v>15054.473463841596</v>
      </c>
      <c r="E48" s="209">
        <f>D48/C48</f>
        <v>0.95430935147550144</v>
      </c>
      <c r="F48" s="208">
        <f>SUM(F44:F46)</f>
        <v>13538.205689025122</v>
      </c>
      <c r="G48" s="208">
        <f>SUM(G44:G46)</f>
        <v>12985.133984345055</v>
      </c>
      <c r="H48" s="210">
        <f>G48/F48</f>
        <v>0.95914734069017582</v>
      </c>
      <c r="I48"/>
      <c r="J48" s="334"/>
      <c r="K48" s="109"/>
    </row>
    <row r="49" spans="1:11">
      <c r="A49" t="s">
        <v>45</v>
      </c>
      <c r="B49"/>
      <c r="C49"/>
      <c r="D49"/>
      <c r="E49" s="69"/>
      <c r="F49"/>
      <c r="G49"/>
      <c r="H49"/>
      <c r="I49"/>
      <c r="J49" s="46"/>
      <c r="K49" s="109"/>
    </row>
    <row r="50" spans="1:11">
      <c r="B50"/>
      <c r="C50"/>
      <c r="D50"/>
      <c r="E50"/>
      <c r="F50"/>
      <c r="G50"/>
      <c r="H50"/>
      <c r="I50"/>
      <c r="J50" s="46"/>
      <c r="K50" s="109"/>
    </row>
    <row r="51" spans="1:11">
      <c r="B51"/>
      <c r="C51"/>
      <c r="D51"/>
      <c r="E51"/>
      <c r="F51"/>
      <c r="G51"/>
      <c r="H51"/>
      <c r="I51"/>
      <c r="J51" s="46"/>
      <c r="K51" s="109"/>
    </row>
    <row r="52" spans="1:11">
      <c r="A52" s="5" t="s">
        <v>50</v>
      </c>
      <c r="B52" s="5"/>
      <c r="C52" s="5"/>
      <c r="D52" s="5"/>
      <c r="E52" s="5"/>
      <c r="F52" s="74"/>
      <c r="G52" s="74"/>
      <c r="H52" s="180"/>
      <c r="I52" s="180"/>
      <c r="J52" s="74"/>
      <c r="K52" s="62"/>
    </row>
    <row r="53" spans="1:11" ht="26.25" thickBot="1">
      <c r="A53" s="253" t="s">
        <v>51</v>
      </c>
      <c r="B53" s="253" t="s">
        <v>52</v>
      </c>
      <c r="C53" s="253" t="s">
        <v>53</v>
      </c>
      <c r="D53" s="253" t="s">
        <v>54</v>
      </c>
      <c r="E53" s="253" t="s">
        <v>55</v>
      </c>
      <c r="F53" s="97"/>
      <c r="G53" s="98"/>
      <c r="H53" s="99"/>
      <c r="I53" s="99"/>
      <c r="J53" s="99"/>
      <c r="K53" s="62"/>
    </row>
    <row r="54" spans="1:11" ht="14.25" thickTop="1" thickBot="1">
      <c r="A54" s="39" t="s">
        <v>56</v>
      </c>
      <c r="B54" s="96">
        <f>'Business ESP - Standard'!A45</f>
        <v>0.159</v>
      </c>
      <c r="C54" s="96">
        <f>'Business ESP - Standard'!B45</f>
        <v>7.5999999999999998E-2</v>
      </c>
      <c r="D54" s="96">
        <f>'Business ESP - Standard'!C45</f>
        <v>1.4999999999999999E-2</v>
      </c>
      <c r="E54" s="331">
        <f>'Business ESP - Standard'!D45</f>
        <v>0.93199999999999994</v>
      </c>
    </row>
    <row r="55" spans="1:11" ht="13.5" thickBot="1">
      <c r="A55" s="39" t="s">
        <v>57</v>
      </c>
      <c r="B55" s="96">
        <f>'Business ESP - Custom'!A45</f>
        <v>0.23899999999999999</v>
      </c>
      <c r="C55" s="96">
        <f>'Business ESP - Custom'!B45</f>
        <v>0.04</v>
      </c>
      <c r="D55" s="96">
        <f>'Business ESP - Custom'!C45</f>
        <v>1.4999999999999999E-2</v>
      </c>
      <c r="E55" s="331">
        <f>'Business ESP - Custom'!D45</f>
        <v>0.81600000000000006</v>
      </c>
    </row>
    <row r="56" spans="1:11" ht="13.5" thickBot="1">
      <c r="A56" s="202" t="s">
        <v>39</v>
      </c>
      <c r="B56" s="96">
        <f>'Process Efficiency'!A44</f>
        <v>0.23899999999999999</v>
      </c>
      <c r="C56" s="96">
        <f>'Process Efficiency'!B44</f>
        <v>0</v>
      </c>
      <c r="D56" s="96">
        <f>'Process Efficiency'!C44</f>
        <v>1.4999999999999999E-2</v>
      </c>
      <c r="E56" s="331">
        <f>'Process Efficiency'!D44</f>
        <v>0.77600000000000002</v>
      </c>
    </row>
    <row r="57" spans="1:11" s="1" customFormat="1" ht="15.75" thickBot="1">
      <c r="A57" s="192" t="s">
        <v>42</v>
      </c>
      <c r="B57" s="477" t="s">
        <v>300</v>
      </c>
      <c r="C57" s="477"/>
      <c r="D57" s="477"/>
      <c r="E57" s="477"/>
      <c r="F57" s="23"/>
      <c r="G57" s="23"/>
      <c r="H57" s="42"/>
      <c r="I57" s="42"/>
      <c r="J57" s="42"/>
      <c r="K57" s="64"/>
    </row>
    <row r="58" spans="1:11" s="1" customFormat="1" ht="15.6" customHeight="1">
      <c r="A58" s="332"/>
      <c r="B58" s="71"/>
      <c r="C58" s="72"/>
      <c r="D58" s="72"/>
      <c r="E58" s="72"/>
      <c r="F58" s="23"/>
      <c r="G58" s="23"/>
      <c r="H58" s="23"/>
      <c r="I58" s="23"/>
      <c r="J58" s="23"/>
      <c r="K58" s="64"/>
    </row>
    <row r="59" spans="1:11" s="1" customFormat="1" ht="26.25" customHeight="1">
      <c r="A59"/>
      <c r="B59" s="2"/>
      <c r="C59" s="23"/>
      <c r="D59" s="23"/>
      <c r="E59" s="23"/>
      <c r="F59" s="23"/>
      <c r="G59" s="23"/>
      <c r="H59" s="23"/>
      <c r="I59" s="23"/>
      <c r="J59" s="23"/>
      <c r="K59" s="64"/>
    </row>
    <row r="60" spans="1:11">
      <c r="A60" s="5" t="s">
        <v>301</v>
      </c>
      <c r="B60" s="5"/>
      <c r="C60" s="5"/>
      <c r="D60" s="5"/>
      <c r="E60" s="5"/>
      <c r="F60" s="5"/>
      <c r="G60" s="5"/>
      <c r="H60" s="5"/>
      <c r="I60" s="5"/>
    </row>
    <row r="61" spans="1:11" ht="26.25" thickBot="1">
      <c r="A61" s="255" t="s">
        <v>11</v>
      </c>
      <c r="B61" s="255" t="s">
        <v>33</v>
      </c>
      <c r="C61" s="258" t="s">
        <v>60</v>
      </c>
      <c r="D61" s="258" t="s">
        <v>61</v>
      </c>
      <c r="E61" s="258" t="s">
        <v>62</v>
      </c>
      <c r="F61" s="258" t="s">
        <v>63</v>
      </c>
      <c r="G61" s="258" t="s">
        <v>64</v>
      </c>
    </row>
    <row r="62" spans="1:11" ht="13.5" thickBot="1">
      <c r="A62" s="259"/>
      <c r="B62" s="260"/>
      <c r="C62" s="478" t="s">
        <v>65</v>
      </c>
      <c r="D62" s="478"/>
      <c r="E62" s="478"/>
      <c r="F62" s="478"/>
      <c r="G62" s="478"/>
    </row>
    <row r="63" spans="1:11" ht="14.25" thickTop="1" thickBot="1">
      <c r="A63" s="474" t="s">
        <v>66</v>
      </c>
      <c r="B63" s="307" t="s">
        <v>37</v>
      </c>
      <c r="C63" s="298">
        <v>0.86339582090267297</v>
      </c>
      <c r="D63" s="298">
        <v>1.0256570518314101</v>
      </c>
      <c r="E63" s="298">
        <v>1.932781914215</v>
      </c>
      <c r="F63" s="298">
        <v>1.3941393803811799</v>
      </c>
      <c r="G63" s="298">
        <v>0.56457260176178004</v>
      </c>
    </row>
    <row r="64" spans="1:11" ht="13.5" thickBot="1">
      <c r="A64" s="475"/>
      <c r="B64" s="307" t="s">
        <v>38</v>
      </c>
      <c r="C64" s="299">
        <v>0.97935552671397097</v>
      </c>
      <c r="D64" s="299">
        <v>1.257811385646</v>
      </c>
      <c r="E64" s="299">
        <v>1.7261104852590099</v>
      </c>
      <c r="F64" s="299">
        <v>1.82236220639452</v>
      </c>
      <c r="G64" s="299">
        <v>0.549053125940697</v>
      </c>
    </row>
    <row r="65" spans="1:11">
      <c r="A65" s="476"/>
      <c r="B65" s="308" t="s">
        <v>39</v>
      </c>
      <c r="C65" s="423">
        <v>1.1802269691725599E-2</v>
      </c>
      <c r="D65" s="423">
        <v>1.2219092388624699E-2</v>
      </c>
      <c r="E65" s="423">
        <v>1.26137909256504E-2</v>
      </c>
      <c r="F65" s="423">
        <v>0.31179807046742197</v>
      </c>
      <c r="G65" s="423">
        <v>1.24023953688611E-2</v>
      </c>
    </row>
    <row r="66" spans="1:11" ht="13.5" thickBot="1">
      <c r="A66" s="479" t="s">
        <v>67</v>
      </c>
      <c r="B66" s="479"/>
      <c r="C66" s="301">
        <v>0.88867259580021096</v>
      </c>
      <c r="D66" s="301">
        <v>1.0865476399320599</v>
      </c>
      <c r="E66" s="301">
        <v>1.79312503736374</v>
      </c>
      <c r="F66" s="301">
        <v>1.5258764743565301</v>
      </c>
      <c r="G66" s="301">
        <v>0.55339959819167905</v>
      </c>
      <c r="H66"/>
    </row>
    <row r="67" spans="1:11" ht="13.5" customHeight="1">
      <c r="A67" s="104" t="s">
        <v>68</v>
      </c>
      <c r="B67" s="67"/>
      <c r="C67" s="188"/>
      <c r="D67" s="67"/>
      <c r="E67" s="67"/>
      <c r="F67" s="67"/>
      <c r="G67" s="67"/>
    </row>
    <row r="68" spans="1:11">
      <c r="A68" s="176" t="s">
        <v>69</v>
      </c>
      <c r="B68" s="120"/>
      <c r="C68" s="120"/>
      <c r="D68" s="120"/>
      <c r="E68" s="120"/>
      <c r="F68" s="120"/>
      <c r="G68" s="120"/>
      <c r="H68" s="120"/>
      <c r="I68" s="120"/>
    </row>
    <row r="69" spans="1:11">
      <c r="A69" s="104"/>
      <c r="B69" s="67"/>
      <c r="C69" s="67"/>
      <c r="D69" s="67"/>
      <c r="E69" s="67"/>
      <c r="F69" s="67"/>
      <c r="G69" s="67"/>
    </row>
    <row r="70" spans="1:11">
      <c r="A70" s="194"/>
      <c r="B70" s="67"/>
      <c r="C70"/>
      <c r="D70" s="67"/>
      <c r="E70" s="67"/>
      <c r="F70" s="67"/>
      <c r="G70" s="67"/>
    </row>
    <row r="71" spans="1:11">
      <c r="A71" s="30"/>
    </row>
    <row r="72" spans="1:11">
      <c r="A72" s="5" t="s">
        <v>302</v>
      </c>
      <c r="B72"/>
      <c r="C72"/>
      <c r="D72"/>
      <c r="E72"/>
      <c r="F72"/>
      <c r="G72"/>
      <c r="H72"/>
      <c r="I72"/>
      <c r="J72"/>
    </row>
    <row r="73" spans="1:11" ht="39" thickBot="1">
      <c r="A73" s="253" t="s">
        <v>11</v>
      </c>
      <c r="B73" s="253" t="s">
        <v>33</v>
      </c>
      <c r="C73" s="253" t="s">
        <v>71</v>
      </c>
      <c r="D73" s="253" t="s">
        <v>72</v>
      </c>
      <c r="E73" s="253" t="s">
        <v>73</v>
      </c>
      <c r="F73" s="253" t="s">
        <v>74</v>
      </c>
      <c r="G73" s="253" t="s">
        <v>75</v>
      </c>
      <c r="H73" s="295"/>
      <c r="I73" s="295"/>
      <c r="J73"/>
    </row>
    <row r="74" spans="1:11" ht="14.25" thickTop="1" thickBot="1">
      <c r="A74" s="474" t="s">
        <v>66</v>
      </c>
      <c r="B74" s="307" t="s">
        <v>37</v>
      </c>
      <c r="C74" s="428">
        <v>2016708.4288007901</v>
      </c>
      <c r="D74" s="428">
        <v>1632983.01</v>
      </c>
      <c r="E74" s="428">
        <f>SUM(C74:D74)</f>
        <v>3649691.4388007903</v>
      </c>
      <c r="F74" s="428">
        <v>7054057.6053794799</v>
      </c>
      <c r="G74" s="428">
        <f>F74-E74</f>
        <v>3404366.1665786896</v>
      </c>
      <c r="H74" s="339"/>
      <c r="I74" s="296"/>
      <c r="J74"/>
    </row>
    <row r="75" spans="1:11" ht="13.5" thickBot="1">
      <c r="A75" s="475"/>
      <c r="B75" s="307" t="s">
        <v>38</v>
      </c>
      <c r="C75" s="429">
        <v>1010376.72</v>
      </c>
      <c r="D75" s="429">
        <v>1531862.7</v>
      </c>
      <c r="E75" s="429">
        <f>SUM(C75:D75)</f>
        <v>2542239.42</v>
      </c>
      <c r="F75" s="429">
        <v>4388186.1189007908</v>
      </c>
      <c r="G75" s="429">
        <f>F75-E75</f>
        <v>1845946.6989007909</v>
      </c>
      <c r="H75" s="339"/>
      <c r="I75" s="296"/>
      <c r="J75"/>
    </row>
    <row r="76" spans="1:11">
      <c r="A76" s="476"/>
      <c r="B76" s="308" t="s">
        <v>39</v>
      </c>
      <c r="C76" s="430">
        <v>2004.64</v>
      </c>
      <c r="D76" s="430">
        <v>188579.65</v>
      </c>
      <c r="E76" s="430">
        <f>SUM(C76:D76)</f>
        <v>190584.29</v>
      </c>
      <c r="F76" s="430">
        <v>2403.990387773521</v>
      </c>
      <c r="G76" s="430">
        <f>F76-E76</f>
        <v>-188180.29961222649</v>
      </c>
      <c r="H76" s="339"/>
      <c r="I76" s="296"/>
      <c r="J76"/>
    </row>
    <row r="77" spans="1:11" ht="13.5" thickBot="1">
      <c r="A77" s="479" t="s">
        <v>306</v>
      </c>
      <c r="B77" s="479"/>
      <c r="C77" s="431">
        <f>SUM(C74:C76)</f>
        <v>3029089.7888007904</v>
      </c>
      <c r="D77" s="431">
        <f>SUM(D74:D76)</f>
        <v>3353425.36</v>
      </c>
      <c r="E77" s="431">
        <f>SUM(E74:E76)</f>
        <v>6382515.1488007903</v>
      </c>
      <c r="F77" s="431">
        <f>SUM(F74:F76)</f>
        <v>11444647.714668045</v>
      </c>
      <c r="G77" s="431">
        <f t="shared" ref="G77" si="4">F77-E77</f>
        <v>5062132.5658672545</v>
      </c>
      <c r="H77" s="339"/>
      <c r="I77" s="297"/>
      <c r="J77"/>
    </row>
    <row r="78" spans="1:11">
      <c r="A78" s="104" t="s">
        <v>78</v>
      </c>
      <c r="B78" s="1"/>
      <c r="C78" s="1"/>
      <c r="D78" s="1"/>
      <c r="E78" s="1"/>
      <c r="F78" s="1"/>
      <c r="G78" s="1"/>
      <c r="H78" s="1"/>
      <c r="I78" s="1"/>
      <c r="J78" s="1"/>
    </row>
    <row r="79" spans="1:11" s="52" customFormat="1">
      <c r="A79" s="176" t="s">
        <v>79</v>
      </c>
      <c r="B79" s="2"/>
      <c r="C79" s="2"/>
      <c r="D79" s="2"/>
      <c r="E79" s="2"/>
      <c r="F79" s="2"/>
      <c r="G79" s="2"/>
      <c r="H79" s="2"/>
      <c r="I79" s="2"/>
      <c r="J79" s="2"/>
      <c r="K79" s="65"/>
    </row>
    <row r="80" spans="1:11">
      <c r="D80" s="1"/>
      <c r="E80" s="1"/>
      <c r="F80" s="1"/>
      <c r="G80" s="1"/>
      <c r="H80" s="1"/>
      <c r="I80" s="1"/>
      <c r="J80" s="1"/>
    </row>
    <row r="81" spans="1:10">
      <c r="A81" s="5" t="s">
        <v>303</v>
      </c>
    </row>
    <row r="82" spans="1:10" ht="26.25" customHeight="1" thickBot="1">
      <c r="A82" s="480" t="s">
        <v>81</v>
      </c>
      <c r="B82" s="480"/>
      <c r="C82" s="480"/>
      <c r="D82" s="480"/>
      <c r="E82" s="480"/>
      <c r="F82"/>
      <c r="G82"/>
      <c r="H82"/>
      <c r="I82"/>
      <c r="J82"/>
    </row>
    <row r="83" spans="1:10" ht="13.5" thickTop="1">
      <c r="A83" s="481" t="s">
        <v>82</v>
      </c>
      <c r="B83" s="482"/>
      <c r="C83" s="482"/>
      <c r="D83" s="482"/>
      <c r="E83" s="483"/>
      <c r="F83"/>
      <c r="G83"/>
      <c r="H83"/>
      <c r="I83"/>
      <c r="J83"/>
    </row>
    <row r="84" spans="1:10">
      <c r="A84" s="305" t="s">
        <v>83</v>
      </c>
      <c r="B84" s="305" t="s">
        <v>84</v>
      </c>
      <c r="C84" s="305" t="s">
        <v>85</v>
      </c>
      <c r="D84" s="305" t="s">
        <v>86</v>
      </c>
      <c r="E84" s="305" t="s">
        <v>87</v>
      </c>
      <c r="F84"/>
      <c r="G84"/>
      <c r="H84"/>
      <c r="I84"/>
      <c r="J84"/>
    </row>
    <row r="85" spans="1:10">
      <c r="A85" s="306">
        <v>6.7308000000000007E-2</v>
      </c>
      <c r="B85" s="306">
        <v>0.03</v>
      </c>
      <c r="C85" s="306">
        <v>6.7308000000000007E-2</v>
      </c>
      <c r="D85" s="306">
        <v>0.1</v>
      </c>
      <c r="E85" s="306">
        <v>6.7308000000000007E-2</v>
      </c>
      <c r="F85"/>
      <c r="G85"/>
      <c r="H85"/>
      <c r="I85"/>
      <c r="J85"/>
    </row>
    <row r="86" spans="1:10">
      <c r="A86" s="1" t="s">
        <v>88</v>
      </c>
      <c r="F86"/>
      <c r="G86"/>
      <c r="H86"/>
      <c r="I86"/>
      <c r="J86"/>
    </row>
    <row r="89" spans="1:10">
      <c r="A89" s="5" t="s">
        <v>304</v>
      </c>
      <c r="B89" s="5"/>
      <c r="C89" s="5"/>
      <c r="D89" s="5"/>
      <c r="E89" s="5"/>
      <c r="F89" s="5"/>
      <c r="G89" s="5"/>
    </row>
    <row r="90" spans="1:10" ht="26.25" thickBot="1">
      <c r="A90" s="255" t="s">
        <v>11</v>
      </c>
      <c r="B90" s="255" t="s">
        <v>33</v>
      </c>
      <c r="C90" s="258" t="s">
        <v>60</v>
      </c>
      <c r="D90" s="258" t="s">
        <v>61</v>
      </c>
      <c r="E90" s="258" t="s">
        <v>62</v>
      </c>
      <c r="F90" s="258" t="s">
        <v>63</v>
      </c>
      <c r="G90" s="258" t="s">
        <v>64</v>
      </c>
    </row>
    <row r="91" spans="1:10" ht="13.5" thickBot="1">
      <c r="A91" s="259"/>
      <c r="B91" s="260"/>
      <c r="C91" s="478" t="s">
        <v>65</v>
      </c>
      <c r="D91" s="478"/>
      <c r="E91" s="478"/>
      <c r="F91" s="478"/>
      <c r="G91" s="478"/>
    </row>
    <row r="92" spans="1:10" ht="14.25" thickTop="1" thickBot="1">
      <c r="A92" s="474" t="s">
        <v>66</v>
      </c>
      <c r="B92" s="307" t="s">
        <v>37</v>
      </c>
      <c r="C92" s="298">
        <v>0.92169999999999996</v>
      </c>
      <c r="D92" s="298">
        <v>1.085</v>
      </c>
      <c r="E92" s="298">
        <v>1.929</v>
      </c>
      <c r="F92" s="298">
        <v>1.498</v>
      </c>
      <c r="G92" s="298">
        <v>0.56320000000000003</v>
      </c>
    </row>
    <row r="93" spans="1:10" ht="13.5" thickBot="1">
      <c r="A93" s="475"/>
      <c r="B93" s="307" t="s">
        <v>38</v>
      </c>
      <c r="C93" s="299">
        <v>0.95179999999999998</v>
      </c>
      <c r="D93" s="299">
        <v>1.202</v>
      </c>
      <c r="E93" s="299">
        <v>2.2599999999999998</v>
      </c>
      <c r="F93" s="299">
        <v>1.4670000000000001</v>
      </c>
      <c r="G93" s="299">
        <v>0.59419999999999995</v>
      </c>
    </row>
    <row r="94" spans="1:10">
      <c r="A94" s="476"/>
      <c r="B94" s="308" t="s">
        <v>39</v>
      </c>
      <c r="C94" s="423">
        <v>4.6707551525413896E-3</v>
      </c>
      <c r="D94" s="423">
        <v>4.99354021458064E-3</v>
      </c>
      <c r="E94" s="423">
        <v>4.7927843385141503E-3</v>
      </c>
      <c r="F94" s="423">
        <v>0.31179807046742197</v>
      </c>
      <c r="G94" s="423">
        <v>4.7619441630079697E-3</v>
      </c>
    </row>
    <row r="95" spans="1:10" ht="13.5" thickBot="1">
      <c r="A95" s="479" t="s">
        <v>67</v>
      </c>
      <c r="B95" s="479"/>
      <c r="C95" s="301">
        <v>0.92279999999999995</v>
      </c>
      <c r="D95" s="301">
        <v>1.121</v>
      </c>
      <c r="E95" s="301">
        <v>2.012</v>
      </c>
      <c r="F95" s="301">
        <v>1.4830000000000001</v>
      </c>
      <c r="G95" s="301">
        <v>0.57269999999999999</v>
      </c>
    </row>
    <row r="96" spans="1:10">
      <c r="A96" s="104" t="s">
        <v>68</v>
      </c>
      <c r="B96" s="67"/>
      <c r="C96" s="427"/>
      <c r="D96" s="427"/>
      <c r="E96" s="427"/>
      <c r="F96" s="427"/>
      <c r="G96" s="427"/>
    </row>
    <row r="97" spans="1:8">
      <c r="A97" s="176" t="s">
        <v>69</v>
      </c>
      <c r="B97" s="120"/>
      <c r="C97" s="120"/>
      <c r="D97" s="120"/>
      <c r="E97" s="120"/>
      <c r="F97" s="120"/>
      <c r="G97" s="120"/>
    </row>
    <row r="98" spans="1:8">
      <c r="A98" s="104"/>
      <c r="B98" s="67"/>
      <c r="C98" s="67"/>
      <c r="D98" s="67"/>
      <c r="E98" s="67"/>
      <c r="F98" s="67"/>
      <c r="G98" s="67"/>
    </row>
    <row r="99" spans="1:8">
      <c r="A99" s="194"/>
      <c r="B99" s="67"/>
      <c r="C99" s="67"/>
      <c r="D99" s="67"/>
      <c r="E99" s="67"/>
      <c r="F99" s="67"/>
      <c r="G99" s="67"/>
    </row>
    <row r="100" spans="1:8">
      <c r="A100" s="30"/>
    </row>
    <row r="101" spans="1:8">
      <c r="A101" s="5" t="s">
        <v>305</v>
      </c>
      <c r="B101"/>
      <c r="C101"/>
      <c r="D101"/>
      <c r="E101"/>
      <c r="F101"/>
      <c r="G101"/>
    </row>
    <row r="102" spans="1:8" ht="39" thickBot="1">
      <c r="A102" s="253" t="s">
        <v>11</v>
      </c>
      <c r="B102" s="253" t="s">
        <v>33</v>
      </c>
      <c r="C102" s="253" t="s">
        <v>71</v>
      </c>
      <c r="D102" s="253" t="s">
        <v>72</v>
      </c>
      <c r="E102" s="253" t="s">
        <v>73</v>
      </c>
      <c r="F102" s="253" t="s">
        <v>74</v>
      </c>
      <c r="G102" s="253" t="s">
        <v>75</v>
      </c>
    </row>
    <row r="103" spans="1:8" ht="14.25" thickTop="1" thickBot="1">
      <c r="A103" s="474" t="s">
        <v>66</v>
      </c>
      <c r="B103" s="307" t="s">
        <v>37</v>
      </c>
      <c r="C103" s="428">
        <f>SUM(C74*0.8779,'PY2 - Evergy Metro'!C74,'PY1 - Evergy Metro'!C52)</f>
        <v>4372418.3296442134</v>
      </c>
      <c r="D103" s="428">
        <f>SUM(D74*0.8779,'PY2 - Evergy Metro'!D74,'PY1 - Evergy Metro'!D52)</f>
        <v>4182466.7844790001</v>
      </c>
      <c r="E103" s="428">
        <f>SUM(C103,D103)</f>
        <v>8554885.114123214</v>
      </c>
      <c r="F103" s="428">
        <f>SUM(F74*0.8779,'PY2 - Evergy Metro'!F74,'PY1 - Evergy Metro'!F52)</f>
        <v>16429464.031210085</v>
      </c>
      <c r="G103" s="428">
        <f>F103-E103</f>
        <v>7874578.9170868713</v>
      </c>
      <c r="H103" s="339"/>
    </row>
    <row r="104" spans="1:8" ht="13.5" thickBot="1">
      <c r="A104" s="475"/>
      <c r="B104" s="307" t="s">
        <v>38</v>
      </c>
      <c r="C104" s="429">
        <f>SUM(C75*0.8779,'PY2 - Evergy Metro'!C75,'PY1 - Evergy Metro'!C53)</f>
        <v>3331896.7224880001</v>
      </c>
      <c r="D104" s="429">
        <f>SUM(D75*0.8779,'PY2 - Evergy Metro'!D75,'PY1 - Evergy Metro'!D53)</f>
        <v>3199202.2643299997</v>
      </c>
      <c r="E104" s="429">
        <f>SUM(C104,D104)</f>
        <v>6531098.9868179997</v>
      </c>
      <c r="F104" s="429">
        <f>SUM(F75*0.8779,'PY2 - Evergy Metro'!F75,'PY1 - Evergy Metro'!F53)</f>
        <v>14737567.463783003</v>
      </c>
      <c r="G104" s="429">
        <f>F104-E104</f>
        <v>8206468.4769650036</v>
      </c>
      <c r="H104" s="339"/>
    </row>
    <row r="105" spans="1:8">
      <c r="A105" s="476"/>
      <c r="B105" s="308" t="s">
        <v>39</v>
      </c>
      <c r="C105" s="430">
        <f>SUM(C76*0.8779,'PY2 - Evergy Metro'!C76,'PY1 - Evergy Metro'!C54)</f>
        <v>1759.873456</v>
      </c>
      <c r="D105" s="430">
        <f>SUM(D76*0.8779,'PY2 - Evergy Metro'!D76,'PY1 - Evergy Metro'!D54)</f>
        <v>447487.07473500003</v>
      </c>
      <c r="E105" s="430">
        <f>SUM(C105,D105)</f>
        <v>449246.94819100003</v>
      </c>
      <c r="F105" s="430">
        <f>SUM(F76*0.8779,'PY2 - Evergy Metro'!F76,'PY1 - Evergy Metro'!F54)</f>
        <v>2110.463161426374</v>
      </c>
      <c r="G105" s="430">
        <f>F105-E105</f>
        <v>-447136.48502957367</v>
      </c>
      <c r="H105" s="339"/>
    </row>
    <row r="106" spans="1:8" ht="13.5" thickBot="1">
      <c r="A106" s="479" t="s">
        <v>306</v>
      </c>
      <c r="B106" s="479"/>
      <c r="C106" s="431">
        <f>SUM(C103:C105)</f>
        <v>7706074.9255882138</v>
      </c>
      <c r="D106" s="431">
        <f>SUM(D103:D105)</f>
        <v>7829156.1235439992</v>
      </c>
      <c r="E106" s="431">
        <f>SUM(E103:E105)</f>
        <v>15535231.049132215</v>
      </c>
      <c r="F106" s="431">
        <f>SUM(F103:F105)</f>
        <v>31169141.958154518</v>
      </c>
      <c r="G106" s="431">
        <f>F106-E106</f>
        <v>15633910.909022303</v>
      </c>
      <c r="H106" s="339"/>
    </row>
    <row r="107" spans="1:8">
      <c r="A107" s="104" t="s">
        <v>78</v>
      </c>
      <c r="B107"/>
      <c r="C107"/>
      <c r="D107"/>
      <c r="E107"/>
      <c r="F107"/>
      <c r="G107"/>
    </row>
    <row r="108" spans="1:8">
      <c r="A108" s="176" t="s">
        <v>79</v>
      </c>
      <c r="C108" s="2"/>
      <c r="D108" s="2"/>
      <c r="E108" s="2"/>
      <c r="F108" s="2"/>
      <c r="G108" s="2"/>
    </row>
  </sheetData>
  <mergeCells count="38">
    <mergeCell ref="A106:B106"/>
    <mergeCell ref="A77:B77"/>
    <mergeCell ref="C14:H14"/>
    <mergeCell ref="A1:K1"/>
    <mergeCell ref="A2:K2"/>
    <mergeCell ref="A3:K3"/>
    <mergeCell ref="A4:I4"/>
    <mergeCell ref="A5:H5"/>
    <mergeCell ref="A6:H6"/>
    <mergeCell ref="A7:H7"/>
    <mergeCell ref="A8:H8"/>
    <mergeCell ref="A9:A10"/>
    <mergeCell ref="B9:B10"/>
    <mergeCell ref="A11:A13"/>
    <mergeCell ref="C47:H47"/>
    <mergeCell ref="A20:A21"/>
    <mergeCell ref="B20:B21"/>
    <mergeCell ref="A22:A24"/>
    <mergeCell ref="C25:H25"/>
    <mergeCell ref="A30:H30"/>
    <mergeCell ref="A31:A32"/>
    <mergeCell ref="B31:B32"/>
    <mergeCell ref="A33:A35"/>
    <mergeCell ref="C36:H36"/>
    <mergeCell ref="A42:A43"/>
    <mergeCell ref="B42:B43"/>
    <mergeCell ref="A44:A46"/>
    <mergeCell ref="A103:A105"/>
    <mergeCell ref="B57:E57"/>
    <mergeCell ref="C62:G62"/>
    <mergeCell ref="A63:A65"/>
    <mergeCell ref="A66:B66"/>
    <mergeCell ref="A74:A76"/>
    <mergeCell ref="A82:E82"/>
    <mergeCell ref="A83:E83"/>
    <mergeCell ref="C91:G91"/>
    <mergeCell ref="A92:A94"/>
    <mergeCell ref="A95:B95"/>
  </mergeCells>
  <pageMargins left="0.7" right="0.7" top="0.75" bottom="0.75" header="0.3" footer="0.3"/>
  <pageSetup scale="30" orientation="landscape" verticalDpi="200" r:id="rId1"/>
  <headerFooter alignWithMargins="0">
    <oddFooter xml:space="preserve">&amp;R_x000D_&amp;1#&amp;"Calibri"&amp;10&amp;KA80000 Internal Use Only </oddFooter>
  </headerFooter>
  <rowBreaks count="1" manualBreakCount="1">
    <brk id="2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0CB64-5C88-4EB3-AC8B-AF16358B1A66}">
  <sheetPr>
    <pageSetUpPr fitToPage="1"/>
  </sheetPr>
  <dimension ref="A1:AH108"/>
  <sheetViews>
    <sheetView showGridLines="0" zoomScale="70" zoomScaleNormal="70" workbookViewId="0">
      <selection activeCell="H96" sqref="H96"/>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0.85546875" style="58" customWidth="1"/>
    <col min="35" max="16384" width="9.140625" style="309"/>
  </cols>
  <sheetData>
    <row r="1" spans="1:11">
      <c r="A1" s="490" t="str">
        <f>Cover!B8</f>
        <v>Evergy Services, Inc. (ESI) Evaluation, Measurement, and Verification Report  – Commercial &amp; Industrial Databook</v>
      </c>
      <c r="B1" s="490"/>
      <c r="C1" s="490"/>
      <c r="D1" s="490"/>
      <c r="E1" s="490"/>
      <c r="F1" s="490"/>
      <c r="G1" s="490"/>
      <c r="H1" s="490"/>
      <c r="I1" s="490"/>
      <c r="J1" s="490"/>
      <c r="K1" s="490"/>
    </row>
    <row r="2" spans="1:11" ht="34.15" customHeight="1">
      <c r="A2" s="491"/>
      <c r="B2" s="491"/>
      <c r="C2" s="491"/>
      <c r="D2" s="491"/>
      <c r="E2" s="491"/>
      <c r="F2" s="491"/>
      <c r="G2" s="491"/>
      <c r="H2" s="491"/>
      <c r="I2" s="491"/>
      <c r="J2" s="491"/>
      <c r="K2" s="491"/>
    </row>
    <row r="3" spans="1:11">
      <c r="A3" s="492"/>
      <c r="B3" s="492"/>
      <c r="C3" s="492"/>
      <c r="D3" s="492"/>
      <c r="E3" s="492"/>
      <c r="F3" s="492"/>
      <c r="G3" s="492"/>
      <c r="H3" s="492"/>
      <c r="I3" s="492"/>
      <c r="J3" s="492"/>
      <c r="K3" s="492"/>
    </row>
    <row r="4" spans="1:11" ht="30" customHeight="1">
      <c r="A4" s="493" t="s">
        <v>89</v>
      </c>
      <c r="B4" s="493"/>
      <c r="C4" s="493"/>
      <c r="D4" s="493"/>
      <c r="E4" s="493"/>
      <c r="F4" s="493"/>
      <c r="G4" s="493"/>
      <c r="H4" s="493"/>
      <c r="I4" s="493"/>
      <c r="J4" s="5"/>
      <c r="K4" s="56"/>
    </row>
    <row r="5" spans="1:11">
      <c r="A5" s="491"/>
      <c r="B5" s="491"/>
      <c r="C5" s="491"/>
      <c r="D5" s="491"/>
      <c r="E5" s="491"/>
      <c r="F5" s="491"/>
      <c r="G5" s="491"/>
      <c r="H5" s="491"/>
      <c r="I5"/>
      <c r="J5" s="5"/>
      <c r="K5" s="56"/>
    </row>
    <row r="6" spans="1:11">
      <c r="A6" s="494" t="s">
        <v>31</v>
      </c>
      <c r="B6" s="494"/>
      <c r="C6" s="494"/>
      <c r="D6" s="494"/>
      <c r="E6" s="494"/>
      <c r="F6" s="494"/>
      <c r="G6" s="494"/>
      <c r="H6" s="494"/>
      <c r="I6" s="190"/>
      <c r="J6" s="5"/>
      <c r="K6" s="56"/>
    </row>
    <row r="7" spans="1:11">
      <c r="A7" s="495"/>
      <c r="B7" s="495"/>
      <c r="C7" s="495"/>
      <c r="D7" s="495"/>
      <c r="E7" s="495"/>
      <c r="F7" s="495"/>
      <c r="G7" s="495"/>
      <c r="H7" s="495"/>
      <c r="I7" s="173"/>
      <c r="J7" s="107"/>
      <c r="K7" s="56"/>
    </row>
    <row r="8" spans="1:11">
      <c r="A8" s="489" t="s">
        <v>276</v>
      </c>
      <c r="B8" s="489"/>
      <c r="C8" s="489"/>
      <c r="D8" s="489"/>
      <c r="E8" s="489"/>
      <c r="F8" s="489"/>
      <c r="G8" s="489"/>
      <c r="H8" s="489"/>
      <c r="I8" s="5"/>
      <c r="J8" s="5"/>
      <c r="K8" s="56"/>
    </row>
    <row r="9" spans="1:11" ht="13.5" thickBot="1">
      <c r="A9" s="487" t="s">
        <v>11</v>
      </c>
      <c r="B9" s="487" t="s">
        <v>33</v>
      </c>
      <c r="C9" s="253"/>
      <c r="D9" s="253" t="s">
        <v>12</v>
      </c>
      <c r="E9" s="254"/>
      <c r="F9" s="253"/>
      <c r="G9" s="253" t="s">
        <v>13</v>
      </c>
      <c r="H9" s="253"/>
      <c r="I9"/>
      <c r="J9" s="107"/>
      <c r="K9" s="56"/>
    </row>
    <row r="10" spans="1:11" ht="39" thickTop="1">
      <c r="A10" s="488"/>
      <c r="B10" s="488"/>
      <c r="C10" s="256" t="s">
        <v>14</v>
      </c>
      <c r="D10" s="256" t="s">
        <v>15</v>
      </c>
      <c r="E10" s="257" t="s">
        <v>16</v>
      </c>
      <c r="F10" s="256" t="s">
        <v>34</v>
      </c>
      <c r="G10" s="256" t="s">
        <v>15</v>
      </c>
      <c r="H10" s="256" t="s">
        <v>35</v>
      </c>
      <c r="I10" s="43"/>
      <c r="J10" s="43"/>
      <c r="K10" s="109"/>
    </row>
    <row r="11" spans="1:11" ht="13.5" customHeight="1" thickBot="1">
      <c r="A11" s="484" t="s">
        <v>36</v>
      </c>
      <c r="B11" s="192" t="s">
        <v>37</v>
      </c>
      <c r="C11" s="448">
        <f>'Business ESP - Standard'!B29</f>
        <v>18832545.090800002</v>
      </c>
      <c r="D11" s="448">
        <f>'Business ESP - Standard'!C29</f>
        <v>16532559.358926304</v>
      </c>
      <c r="E11" s="449">
        <f>D11/C11</f>
        <v>0.87787175228921777</v>
      </c>
      <c r="F11" s="448">
        <f>'Business ESP - Standard'!E29</f>
        <v>46646197.198902555</v>
      </c>
      <c r="G11" s="448">
        <f>'Business ESP - Standard'!F29</f>
        <v>15408345.322519314</v>
      </c>
      <c r="H11" s="333">
        <f t="shared" ref="H11:H13" si="0">G11/F11</f>
        <v>0.33032371871209742</v>
      </c>
      <c r="I11" s="186"/>
      <c r="J11" s="186"/>
      <c r="K11" s="110"/>
    </row>
    <row r="12" spans="1:11" ht="13.5" thickBot="1">
      <c r="A12" s="484"/>
      <c r="B12" s="192" t="s">
        <v>38</v>
      </c>
      <c r="C12" s="448">
        <f>'Business ESP - Custom'!B29</f>
        <v>18366395.699999999</v>
      </c>
      <c r="D12" s="448">
        <f>'Business ESP - Custom'!C29</f>
        <v>18441487.481906034</v>
      </c>
      <c r="E12" s="449">
        <f>D12/C12</f>
        <v>1.0040885420924495</v>
      </c>
      <c r="F12" s="448">
        <f>'Business ESP - Custom'!E29</f>
        <v>10016241.480000008</v>
      </c>
      <c r="G12" s="448">
        <f>'Business ESP - Custom'!F29</f>
        <v>15048253.785235325</v>
      </c>
      <c r="H12" s="333">
        <f t="shared" si="0"/>
        <v>1.5023852824717754</v>
      </c>
      <c r="I12" s="186"/>
      <c r="J12" s="186"/>
      <c r="K12" s="57"/>
    </row>
    <row r="13" spans="1:11">
      <c r="A13" s="485"/>
      <c r="B13" s="203" t="s">
        <v>39</v>
      </c>
      <c r="C13" s="450">
        <f>'Process Efficiency'!B29</f>
        <v>337632</v>
      </c>
      <c r="D13" s="450">
        <f>'Process Efficiency'!C29</f>
        <v>342926.73569198948</v>
      </c>
      <c r="E13" s="451">
        <f t="shared" ref="E13" si="1">D13/C13</f>
        <v>1.0156819723604087</v>
      </c>
      <c r="F13" s="450">
        <f>'Process Efficiency'!E29</f>
        <v>20470674.240000032</v>
      </c>
      <c r="G13" s="452">
        <f>'Process Efficiency'!F29</f>
        <v>266111.14689698385</v>
      </c>
      <c r="H13" s="453">
        <f t="shared" si="0"/>
        <v>1.2999627846990908E-2</v>
      </c>
      <c r="I13" s="186"/>
      <c r="J13" s="186"/>
      <c r="K13" s="57"/>
    </row>
    <row r="14" spans="1:11" ht="13.5" customHeight="1">
      <c r="A14" s="314" t="s">
        <v>41</v>
      </c>
      <c r="B14" s="315" t="s">
        <v>42</v>
      </c>
      <c r="C14" s="497" t="s">
        <v>43</v>
      </c>
      <c r="D14" s="497"/>
      <c r="E14" s="498"/>
      <c r="F14" s="497"/>
      <c r="G14" s="498"/>
      <c r="H14" s="498"/>
      <c r="I14" s="186"/>
      <c r="J14" s="186"/>
      <c r="K14" s="57"/>
    </row>
    <row r="15" spans="1:11" ht="13.5" customHeight="1" thickBot="1">
      <c r="A15" s="208" t="s">
        <v>90</v>
      </c>
      <c r="B15" s="208"/>
      <c r="C15" s="454">
        <f>SUM(C11:C13)</f>
        <v>37536572.790800005</v>
      </c>
      <c r="D15" s="454">
        <f>SUM(D11:D13)</f>
        <v>35316973.576524325</v>
      </c>
      <c r="E15" s="455">
        <f>D15/C15</f>
        <v>0.94086835719803141</v>
      </c>
      <c r="F15" s="454">
        <f>SUM(F11:F13)</f>
        <v>77133112.918902606</v>
      </c>
      <c r="G15" s="454">
        <f>SUM(G11:G13)</f>
        <v>30722710.254651625</v>
      </c>
      <c r="H15" s="456">
        <f>G15/F15</f>
        <v>0.39830766699320613</v>
      </c>
      <c r="I15" s="186"/>
      <c r="J15" s="186"/>
    </row>
    <row r="16" spans="1:11">
      <c r="A16" t="s">
        <v>45</v>
      </c>
      <c r="B16"/>
      <c r="C16"/>
      <c r="D16" s="457"/>
      <c r="E16"/>
      <c r="F16"/>
      <c r="G16"/>
      <c r="H16"/>
      <c r="I16"/>
      <c r="J16" s="108"/>
    </row>
    <row r="17" spans="1:11">
      <c r="A17" s="68"/>
      <c r="B17"/>
      <c r="C17"/>
      <c r="D17" s="457"/>
      <c r="E17"/>
      <c r="F17" s="84"/>
      <c r="G17"/>
      <c r="H17" s="22"/>
      <c r="I17"/>
      <c r="J17" s="108"/>
      <c r="K17" s="59"/>
    </row>
    <row r="18" spans="1:11">
      <c r="A18" s="68"/>
      <c r="B18" s="415"/>
      <c r="C18" s="457"/>
      <c r="D18" s="457"/>
      <c r="E18"/>
      <c r="F18" s="84"/>
      <c r="G18"/>
      <c r="H18"/>
      <c r="I18"/>
      <c r="J18" s="108"/>
    </row>
    <row r="19" spans="1:11">
      <c r="A19" s="5" t="s">
        <v>277</v>
      </c>
      <c r="B19" s="5"/>
      <c r="C19" s="5"/>
      <c r="D19" s="5"/>
      <c r="E19" s="5"/>
      <c r="F19" s="5"/>
      <c r="G19" s="5"/>
      <c r="H19" s="5"/>
      <c r="I19" s="5"/>
      <c r="J19" s="25"/>
    </row>
    <row r="20" spans="1:11" ht="13.5" thickBot="1">
      <c r="A20" s="487" t="s">
        <v>11</v>
      </c>
      <c r="B20" s="487" t="s">
        <v>33</v>
      </c>
      <c r="C20" s="253"/>
      <c r="D20" s="253" t="s">
        <v>12</v>
      </c>
      <c r="E20" s="254"/>
      <c r="F20" s="253"/>
      <c r="G20" s="253" t="s">
        <v>13</v>
      </c>
      <c r="H20" s="253"/>
      <c r="I20"/>
      <c r="J20" s="178"/>
      <c r="K20" s="60"/>
    </row>
    <row r="21" spans="1:11" ht="39" thickTop="1">
      <c r="A21" s="488"/>
      <c r="B21" s="488"/>
      <c r="C21" s="256" t="s">
        <v>24</v>
      </c>
      <c r="D21" s="256" t="s">
        <v>25</v>
      </c>
      <c r="E21" s="257" t="s">
        <v>16</v>
      </c>
      <c r="F21" s="256" t="s">
        <v>47</v>
      </c>
      <c r="G21" s="256" t="s">
        <v>25</v>
      </c>
      <c r="H21" s="256" t="s">
        <v>35</v>
      </c>
      <c r="I21" s="43"/>
      <c r="J21" s="43"/>
    </row>
    <row r="22" spans="1:11" ht="13.5" customHeight="1" thickBot="1">
      <c r="A22" s="484" t="s">
        <v>36</v>
      </c>
      <c r="B22" s="192" t="s">
        <v>37</v>
      </c>
      <c r="C22" s="192">
        <f>'Business ESP - Standard'!B30</f>
        <v>6603.1909999999998</v>
      </c>
      <c r="D22" s="192">
        <f>'Business ESP - Standard'!C30</f>
        <v>3139.919218894378</v>
      </c>
      <c r="E22" s="95">
        <f>D22/C22</f>
        <v>0.47551543168967519</v>
      </c>
      <c r="F22" s="192">
        <f>'Business ESP - Standard'!E30</f>
        <v>7513.8896712000005</v>
      </c>
      <c r="G22" s="192">
        <f>'Business ESP - Standard'!F30</f>
        <v>2926.4047120095602</v>
      </c>
      <c r="H22" s="94">
        <f>G22/F22</f>
        <v>0.38946602093802113</v>
      </c>
      <c r="I22" s="186"/>
      <c r="J22" s="186"/>
    </row>
    <row r="23" spans="1:11" ht="13.5" thickBot="1">
      <c r="A23" s="484"/>
      <c r="B23" s="192" t="s">
        <v>38</v>
      </c>
      <c r="C23" s="192">
        <f>'Business ESP - Custom'!B30</f>
        <v>4461.6288999999979</v>
      </c>
      <c r="D23" s="192">
        <f>'Business ESP - Custom'!C30</f>
        <v>3761.9493070753178</v>
      </c>
      <c r="E23" s="93">
        <f>D23/C23</f>
        <v>0.84317844253593566</v>
      </c>
      <c r="F23" s="192">
        <f>'Business ESP - Custom'!E30</f>
        <v>1586.6804398830946</v>
      </c>
      <c r="G23" s="192">
        <f>'Business ESP - Custom'!F30</f>
        <v>3069.7506345734596</v>
      </c>
      <c r="H23" s="94">
        <f>G23/F23</f>
        <v>1.934699992141856</v>
      </c>
      <c r="I23" s="186"/>
      <c r="J23" s="186"/>
      <c r="K23" s="60"/>
    </row>
    <row r="24" spans="1:11">
      <c r="A24" s="485"/>
      <c r="B24" s="203" t="s">
        <v>39</v>
      </c>
      <c r="C24" s="203">
        <f>'Process Efficiency'!B30</f>
        <v>52.943300000000001</v>
      </c>
      <c r="D24" s="203">
        <f>'Process Efficiency'!C30</f>
        <v>46.055161924790404</v>
      </c>
      <c r="E24" s="204">
        <f>D24/C24</f>
        <v>0.86989594386429259</v>
      </c>
      <c r="F24" s="203">
        <f>'Process Efficiency'!E30</f>
        <v>227.44799999999998</v>
      </c>
      <c r="G24" s="203">
        <f>'Process Efficiency'!F30</f>
        <v>35.738805653637357</v>
      </c>
      <c r="H24" s="337">
        <f>G24/F24</f>
        <v>0.15712956655427773</v>
      </c>
      <c r="I24" s="186"/>
      <c r="J24" s="186"/>
      <c r="K24" s="60"/>
    </row>
    <row r="25" spans="1:11" ht="12.75" customHeight="1">
      <c r="A25" s="314" t="s">
        <v>41</v>
      </c>
      <c r="B25" s="316" t="s">
        <v>42</v>
      </c>
      <c r="C25" s="486" t="s">
        <v>43</v>
      </c>
      <c r="D25" s="486"/>
      <c r="E25" s="496"/>
      <c r="F25" s="486"/>
      <c r="G25" s="486"/>
      <c r="H25" s="496"/>
      <c r="I25" s="186"/>
      <c r="J25" s="186"/>
      <c r="K25" s="61"/>
    </row>
    <row r="26" spans="1:11" ht="13.5" thickBot="1">
      <c r="A26" s="208" t="s">
        <v>90</v>
      </c>
      <c r="B26" s="208"/>
      <c r="C26" s="208">
        <f>SUM(C22:C24)</f>
        <v>11117.763199999999</v>
      </c>
      <c r="D26" s="208">
        <f>SUM(D22:D24)</f>
        <v>6947.9236878944866</v>
      </c>
      <c r="E26" s="209">
        <f>D26/C26</f>
        <v>0.62493898843739426</v>
      </c>
      <c r="F26" s="208">
        <f>SUM(F22:F24)</f>
        <v>9328.0181110830963</v>
      </c>
      <c r="G26" s="208">
        <f>SUM(G22:G24)</f>
        <v>6031.8941522366576</v>
      </c>
      <c r="H26" s="210">
        <f>G26/F26</f>
        <v>0.64664262873480649</v>
      </c>
      <c r="I26" s="186"/>
      <c r="J26" s="186"/>
    </row>
    <row r="27" spans="1:11">
      <c r="A27" t="s">
        <v>45</v>
      </c>
      <c r="B27"/>
      <c r="C27"/>
      <c r="D27" s="457"/>
      <c r="E27" s="69"/>
      <c r="F27"/>
      <c r="G27"/>
      <c r="H27"/>
      <c r="I27"/>
      <c r="J27" s="46"/>
      <c r="K27" s="109"/>
    </row>
    <row r="28" spans="1:11">
      <c r="B28"/>
      <c r="C28"/>
      <c r="D28" s="457"/>
      <c r="E28"/>
      <c r="F28"/>
      <c r="G28"/>
      <c r="H28"/>
      <c r="I28"/>
      <c r="J28" s="46"/>
      <c r="K28" s="109"/>
    </row>
    <row r="29" spans="1:11">
      <c r="B29"/>
      <c r="C29" s="457"/>
      <c r="D29" s="457"/>
      <c r="E29"/>
      <c r="F29"/>
      <c r="G29"/>
      <c r="H29"/>
      <c r="I29"/>
      <c r="J29" s="46"/>
      <c r="K29" s="109"/>
    </row>
    <row r="30" spans="1:11">
      <c r="A30" s="489" t="s">
        <v>48</v>
      </c>
      <c r="B30" s="489"/>
      <c r="C30" s="489"/>
      <c r="D30" s="489"/>
      <c r="E30" s="489"/>
      <c r="F30" s="489"/>
      <c r="G30" s="489"/>
      <c r="H30" s="489"/>
      <c r="I30"/>
      <c r="J30" s="46"/>
      <c r="K30" s="109"/>
    </row>
    <row r="31" spans="1:11" ht="13.5" thickBot="1">
      <c r="A31" s="487" t="s">
        <v>11</v>
      </c>
      <c r="B31" s="487" t="s">
        <v>33</v>
      </c>
      <c r="C31" s="253"/>
      <c r="D31" s="253" t="s">
        <v>12</v>
      </c>
      <c r="E31" s="254"/>
      <c r="F31" s="253"/>
      <c r="G31" s="253" t="s">
        <v>13</v>
      </c>
      <c r="H31" s="253"/>
      <c r="I31"/>
      <c r="J31" s="46"/>
      <c r="K31" s="109"/>
    </row>
    <row r="32" spans="1:11" ht="39" thickTop="1">
      <c r="A32" s="488"/>
      <c r="B32" s="488"/>
      <c r="C32" s="256" t="s">
        <v>14</v>
      </c>
      <c r="D32" s="256" t="s">
        <v>15</v>
      </c>
      <c r="E32" s="257" t="s">
        <v>16</v>
      </c>
      <c r="F32" s="256" t="s">
        <v>34</v>
      </c>
      <c r="G32" s="256" t="s">
        <v>15</v>
      </c>
      <c r="H32" s="256" t="s">
        <v>35</v>
      </c>
      <c r="I32"/>
      <c r="J32" s="46"/>
      <c r="K32" s="109"/>
    </row>
    <row r="33" spans="1:11" ht="17.100000000000001" customHeight="1" thickBot="1">
      <c r="A33" s="484" t="s">
        <v>36</v>
      </c>
      <c r="B33" s="192" t="s">
        <v>37</v>
      </c>
      <c r="C33" s="448">
        <f>'Business ESP - Standard'!B37</f>
        <v>45166494.082800001</v>
      </c>
      <c r="D33" s="448">
        <f>'Business ESP - Standard'!C37</f>
        <v>44509946.811806411</v>
      </c>
      <c r="E33" s="449">
        <f>D33/C33</f>
        <v>0.98546384251587038</v>
      </c>
      <c r="F33" s="448">
        <f>'Business ESP - Standard'!E37</f>
        <v>46646197.198902555</v>
      </c>
      <c r="G33" s="448">
        <f>'Business ESP - Standard'!F37</f>
        <v>40164325.949284211</v>
      </c>
      <c r="H33" s="333">
        <f t="shared" ref="H33:H35" si="2">G33/F33</f>
        <v>0.8610418075029953</v>
      </c>
      <c r="I33"/>
      <c r="J33" s="46"/>
      <c r="K33" s="109"/>
    </row>
    <row r="34" spans="1:11" ht="15.6" customHeight="1" thickBot="1">
      <c r="A34" s="484"/>
      <c r="B34" s="192" t="s">
        <v>38</v>
      </c>
      <c r="C34" s="448">
        <f>'Business ESP - Custom'!B37</f>
        <v>40270006.673900008</v>
      </c>
      <c r="D34" s="448">
        <f>'Business ESP - Custom'!C37</f>
        <v>39617107.542668507</v>
      </c>
      <c r="E34" s="449">
        <f t="shared" ref="E34:E35" si="3">D34/C34</f>
        <v>0.98378696242792874</v>
      </c>
      <c r="F34" s="448">
        <f>'Business ESP - Custom'!E37</f>
        <v>10016241.480000008</v>
      </c>
      <c r="G34" s="448">
        <f>'Business ESP - Custom'!F37</f>
        <v>32246061.308149599</v>
      </c>
      <c r="H34" s="333">
        <f t="shared" si="2"/>
        <v>3.2193773854730958</v>
      </c>
      <c r="I34"/>
      <c r="J34" s="46"/>
      <c r="K34" s="109"/>
    </row>
    <row r="35" spans="1:11">
      <c r="A35" s="485"/>
      <c r="B35" s="203" t="s">
        <v>39</v>
      </c>
      <c r="C35" s="450">
        <f>'Process Efficiency'!B37</f>
        <v>805427</v>
      </c>
      <c r="D35" s="450">
        <f>'Process Efficiency'!C37</f>
        <v>793289.73569198954</v>
      </c>
      <c r="E35" s="451">
        <f t="shared" si="3"/>
        <v>0.98493064634285854</v>
      </c>
      <c r="F35" s="452">
        <f>'Process Efficiency'!E37</f>
        <v>20470674.240000032</v>
      </c>
      <c r="G35" s="452">
        <f>'Process Efficiency'!F37</f>
        <v>716474.14689698385</v>
      </c>
      <c r="H35" s="453">
        <f t="shared" si="2"/>
        <v>3.5000026794280263E-2</v>
      </c>
      <c r="I35"/>
      <c r="J35" s="46"/>
      <c r="K35" s="109"/>
    </row>
    <row r="36" spans="1:11">
      <c r="A36" s="314" t="s">
        <v>41</v>
      </c>
      <c r="B36" s="315" t="s">
        <v>42</v>
      </c>
      <c r="C36" s="497" t="s">
        <v>43</v>
      </c>
      <c r="D36" s="497"/>
      <c r="E36" s="498"/>
      <c r="F36" s="498"/>
      <c r="G36" s="498"/>
      <c r="H36" s="498"/>
      <c r="I36"/>
      <c r="J36" s="46"/>
      <c r="K36" s="109"/>
    </row>
    <row r="37" spans="1:11" ht="13.5" thickBot="1">
      <c r="A37" s="208" t="s">
        <v>90</v>
      </c>
      <c r="B37" s="208"/>
      <c r="C37" s="454">
        <f>SUM(C33:C35)</f>
        <v>86241927.756700009</v>
      </c>
      <c r="D37" s="454">
        <f>SUM(D33:D35)</f>
        <v>84920344.090166911</v>
      </c>
      <c r="E37" s="455">
        <f>D37/C37</f>
        <v>0.98467585661742785</v>
      </c>
      <c r="F37" s="454">
        <f>SUM(F33:F35)</f>
        <v>77133112.918902606</v>
      </c>
      <c r="G37" s="454">
        <f>SUM(G33:G35)</f>
        <v>73126861.40433079</v>
      </c>
      <c r="H37" s="456">
        <f>G37/F37</f>
        <v>0.94806054931577866</v>
      </c>
      <c r="I37"/>
      <c r="J37" s="46"/>
      <c r="K37" s="109"/>
    </row>
    <row r="38" spans="1:11">
      <c r="A38" t="s">
        <v>45</v>
      </c>
      <c r="B38"/>
      <c r="C38"/>
      <c r="D38"/>
      <c r="E38"/>
      <c r="F38"/>
      <c r="G38"/>
      <c r="H38"/>
      <c r="I38"/>
      <c r="J38" s="46"/>
      <c r="K38" s="109"/>
    </row>
    <row r="39" spans="1:11">
      <c r="A39" s="68"/>
      <c r="B39"/>
      <c r="C39"/>
      <c r="D39"/>
      <c r="E39"/>
      <c r="F39" s="84"/>
      <c r="G39"/>
      <c r="H39" s="22"/>
      <c r="I39"/>
      <c r="J39" s="46"/>
      <c r="K39" s="109"/>
    </row>
    <row r="40" spans="1:11">
      <c r="A40" s="68"/>
      <c r="B40"/>
      <c r="C40"/>
      <c r="D40"/>
      <c r="E40"/>
      <c r="F40" s="84"/>
      <c r="G40"/>
      <c r="H40"/>
      <c r="I40"/>
      <c r="J40" s="46"/>
      <c r="K40" s="109"/>
    </row>
    <row r="41" spans="1:11">
      <c r="A41" s="5" t="s">
        <v>49</v>
      </c>
      <c r="B41" s="5"/>
      <c r="C41" s="5"/>
      <c r="D41" s="5"/>
      <c r="E41" s="5"/>
      <c r="F41" s="5"/>
      <c r="G41" s="5"/>
      <c r="H41" s="5"/>
      <c r="I41"/>
      <c r="J41" s="46"/>
      <c r="K41" s="109"/>
    </row>
    <row r="42" spans="1:11" ht="13.5" thickBot="1">
      <c r="A42" s="487" t="s">
        <v>11</v>
      </c>
      <c r="B42" s="487" t="s">
        <v>33</v>
      </c>
      <c r="C42" s="253"/>
      <c r="D42" s="253" t="s">
        <v>12</v>
      </c>
      <c r="E42" s="254"/>
      <c r="F42" s="253"/>
      <c r="G42" s="253" t="s">
        <v>13</v>
      </c>
      <c r="H42" s="253"/>
      <c r="I42"/>
      <c r="J42" s="46"/>
      <c r="K42" s="109"/>
    </row>
    <row r="43" spans="1:11" ht="39" thickTop="1">
      <c r="A43" s="488"/>
      <c r="B43" s="488"/>
      <c r="C43" s="256" t="s">
        <v>24</v>
      </c>
      <c r="D43" s="256" t="s">
        <v>25</v>
      </c>
      <c r="E43" s="257" t="s">
        <v>16</v>
      </c>
      <c r="F43" s="256" t="s">
        <v>47</v>
      </c>
      <c r="G43" s="256" t="s">
        <v>25</v>
      </c>
      <c r="H43" s="256" t="s">
        <v>35</v>
      </c>
      <c r="I43"/>
      <c r="J43" s="46"/>
      <c r="K43" s="109"/>
    </row>
    <row r="44" spans="1:11" ht="13.5" thickBot="1">
      <c r="A44" s="484" t="s">
        <v>36</v>
      </c>
      <c r="B44" s="192" t="s">
        <v>37</v>
      </c>
      <c r="C44" s="192">
        <f>'Business ESP - Standard'!B38</f>
        <v>11477.511699999999</v>
      </c>
      <c r="D44" s="192">
        <f>'Business ESP - Standard'!C38</f>
        <v>7719.6375979372024</v>
      </c>
      <c r="E44" s="95">
        <f>D44/C44</f>
        <v>0.67258808352486388</v>
      </c>
      <c r="F44" s="192">
        <f>'Business ESP - Standard'!E38</f>
        <v>7513.8896712000005</v>
      </c>
      <c r="G44" s="192">
        <f>'Business ESP - Standard'!F38</f>
        <v>7006.9043558906724</v>
      </c>
      <c r="H44" s="94">
        <f>G44/F44</f>
        <v>0.93252691515387121</v>
      </c>
      <c r="I44"/>
      <c r="J44" s="46"/>
      <c r="K44" s="109"/>
    </row>
    <row r="45" spans="1:11" ht="13.5" thickBot="1">
      <c r="A45" s="484"/>
      <c r="B45" s="192" t="s">
        <v>38</v>
      </c>
      <c r="C45" s="192">
        <f>'Business ESP - Custom'!B38</f>
        <v>9184.4452999999976</v>
      </c>
      <c r="D45" s="192">
        <f>'Business ESP - Custom'!C38</f>
        <v>7497.4091559085109</v>
      </c>
      <c r="E45" s="93">
        <f>D45/C45</f>
        <v>0.81631594625627668</v>
      </c>
      <c r="F45" s="192">
        <f>'Business ESP - Custom'!E38</f>
        <v>1586.6804398830946</v>
      </c>
      <c r="G45" s="192">
        <f>'Business ESP - Custom'!F38</f>
        <v>6104.4176648159046</v>
      </c>
      <c r="H45" s="94">
        <f>G45/F45</f>
        <v>3.8472886608885615</v>
      </c>
      <c r="I45"/>
      <c r="J45" s="46"/>
      <c r="K45" s="109"/>
    </row>
    <row r="46" spans="1:11">
      <c r="A46" s="485"/>
      <c r="B46" s="203" t="s">
        <v>39</v>
      </c>
      <c r="C46" s="203">
        <f>'Process Efficiency'!B38</f>
        <v>126.44329999999999</v>
      </c>
      <c r="D46" s="203">
        <f>'Process Efficiency'!C38</f>
        <v>112.36516192479041</v>
      </c>
      <c r="E46" s="204">
        <f>D46/C46</f>
        <v>0.88866046619148997</v>
      </c>
      <c r="F46" s="336">
        <f>'Process Efficiency'!E38</f>
        <v>227.44799999999998</v>
      </c>
      <c r="G46" s="336">
        <f>'Process Efficiency'!F38</f>
        <v>102.04880565363736</v>
      </c>
      <c r="H46" s="337">
        <f>G46/F46</f>
        <v>0.4486687315502329</v>
      </c>
      <c r="I46"/>
      <c r="J46" s="46"/>
      <c r="K46" s="109"/>
    </row>
    <row r="47" spans="1:11">
      <c r="A47" s="314" t="s">
        <v>41</v>
      </c>
      <c r="B47" s="316" t="s">
        <v>42</v>
      </c>
      <c r="C47" s="486" t="s">
        <v>43</v>
      </c>
      <c r="D47" s="486"/>
      <c r="E47" s="496"/>
      <c r="F47" s="496"/>
      <c r="G47" s="496"/>
      <c r="H47" s="496"/>
      <c r="I47"/>
      <c r="J47" s="46"/>
      <c r="K47" s="109"/>
    </row>
    <row r="48" spans="1:11" ht="13.5" thickBot="1">
      <c r="A48" s="208" t="s">
        <v>90</v>
      </c>
      <c r="B48" s="208"/>
      <c r="C48" s="208">
        <f>SUM(C44:C46)</f>
        <v>20788.400299999994</v>
      </c>
      <c r="D48" s="208">
        <f>SUM(D44:D46)</f>
        <v>15329.411915770503</v>
      </c>
      <c r="E48" s="209">
        <f>D48/C48</f>
        <v>0.73740219038261001</v>
      </c>
      <c r="F48" s="208">
        <f>SUM(F44:F46)</f>
        <v>9328.0181110830963</v>
      </c>
      <c r="G48" s="208">
        <f>SUM(G44:G46)</f>
        <v>13213.370826360215</v>
      </c>
      <c r="H48" s="210">
        <f>G48/F48</f>
        <v>1.4165249969509313</v>
      </c>
      <c r="I48"/>
      <c r="J48" s="46"/>
      <c r="K48" s="109"/>
    </row>
    <row r="49" spans="1:34" ht="13.5" customHeight="1">
      <c r="A49" t="s">
        <v>45</v>
      </c>
      <c r="B49"/>
      <c r="C49"/>
      <c r="D49"/>
      <c r="E49" s="69"/>
      <c r="F49"/>
      <c r="G49"/>
      <c r="H49"/>
      <c r="I49"/>
      <c r="J49" s="46"/>
      <c r="K49" s="109"/>
    </row>
    <row r="50" spans="1:34" ht="13.5" customHeight="1">
      <c r="B50"/>
      <c r="C50"/>
      <c r="D50"/>
      <c r="E50"/>
      <c r="F50"/>
      <c r="G50"/>
      <c r="H50"/>
      <c r="I50"/>
      <c r="J50" s="46"/>
      <c r="K50" s="109"/>
    </row>
    <row r="51" spans="1:34" ht="15">
      <c r="C51" s="54"/>
      <c r="D51" s="54"/>
      <c r="E51" s="74"/>
      <c r="F51" s="55"/>
      <c r="G51" s="74"/>
      <c r="H51" s="66"/>
      <c r="I51" s="66"/>
      <c r="J51" s="73"/>
      <c r="K51" s="64"/>
    </row>
    <row r="52" spans="1:34">
      <c r="A52" s="5" t="s">
        <v>50</v>
      </c>
      <c r="B52" s="5"/>
      <c r="C52" s="5"/>
      <c r="D52" s="5"/>
      <c r="E52" s="5"/>
      <c r="F52" s="74"/>
      <c r="G52" s="74"/>
      <c r="H52" s="180"/>
      <c r="I52" s="180"/>
      <c r="J52" s="74"/>
      <c r="K52" s="62"/>
    </row>
    <row r="53" spans="1:34" ht="26.25" thickBot="1">
      <c r="A53" s="253" t="s">
        <v>51</v>
      </c>
      <c r="B53" s="253" t="s">
        <v>52</v>
      </c>
      <c r="C53" s="253" t="s">
        <v>53</v>
      </c>
      <c r="D53" s="253" t="s">
        <v>54</v>
      </c>
      <c r="E53" s="253" t="s">
        <v>55</v>
      </c>
      <c r="F53" s="97"/>
      <c r="G53" s="98"/>
      <c r="H53" s="99"/>
      <c r="I53" s="99"/>
      <c r="J53" s="99"/>
      <c r="K53" s="62"/>
    </row>
    <row r="54" spans="1:34" ht="14.25" thickTop="1" thickBot="1">
      <c r="A54" s="39" t="s">
        <v>56</v>
      </c>
      <c r="B54" s="96">
        <f>'Business ESP - Standard'!A45</f>
        <v>0.159</v>
      </c>
      <c r="C54" s="96">
        <f>'Business ESP - Standard'!B45</f>
        <v>7.5999999999999998E-2</v>
      </c>
      <c r="D54" s="96">
        <f>'Business ESP - Standard'!C45</f>
        <v>1.4999999999999999E-2</v>
      </c>
      <c r="E54" s="331">
        <f>'Business ESP - Standard'!D45</f>
        <v>0.93199999999999994</v>
      </c>
    </row>
    <row r="55" spans="1:34" ht="13.5" thickBot="1">
      <c r="A55" s="39" t="s">
        <v>57</v>
      </c>
      <c r="B55" s="96">
        <f>'Business ESP - Custom'!A45</f>
        <v>0.23899999999999999</v>
      </c>
      <c r="C55" s="96">
        <f>'Business ESP - Custom'!B45</f>
        <v>0.04</v>
      </c>
      <c r="D55" s="96">
        <f>'Business ESP - Custom'!C45</f>
        <v>1.4999999999999999E-2</v>
      </c>
      <c r="E55" s="331">
        <f>'Business ESP - Custom'!D45</f>
        <v>0.81600000000000006</v>
      </c>
    </row>
    <row r="56" spans="1:34" ht="13.5" thickBot="1">
      <c r="A56" s="202" t="s">
        <v>39</v>
      </c>
      <c r="B56" s="96">
        <f>'Process Efficiency'!A44</f>
        <v>0.23899999999999999</v>
      </c>
      <c r="C56" s="96">
        <f>'Process Efficiency'!B44</f>
        <v>0</v>
      </c>
      <c r="D56" s="96">
        <f>'Process Efficiency'!C44</f>
        <v>1.4999999999999999E-2</v>
      </c>
      <c r="E56" s="331">
        <f>'Process Efficiency'!D44</f>
        <v>0.77600000000000002</v>
      </c>
    </row>
    <row r="57" spans="1:34" s="310" customFormat="1" ht="15.75" thickBot="1">
      <c r="A57" s="192" t="s">
        <v>42</v>
      </c>
      <c r="B57" s="477" t="s">
        <v>300</v>
      </c>
      <c r="C57" s="477"/>
      <c r="D57" s="477"/>
      <c r="E57" s="477"/>
      <c r="F57" s="23"/>
      <c r="G57" s="23"/>
      <c r="H57" s="42"/>
      <c r="I57" s="42"/>
      <c r="J57" s="42"/>
      <c r="K57" s="64"/>
      <c r="L57" s="1"/>
      <c r="M57" s="1"/>
      <c r="N57" s="1"/>
      <c r="O57" s="1"/>
      <c r="P57" s="1"/>
      <c r="Q57" s="1"/>
      <c r="R57" s="1"/>
      <c r="S57" s="1"/>
      <c r="T57" s="1"/>
      <c r="U57" s="1"/>
      <c r="V57" s="1"/>
      <c r="W57" s="1"/>
      <c r="X57" s="1"/>
      <c r="Y57" s="1"/>
      <c r="Z57" s="1"/>
      <c r="AA57" s="1"/>
      <c r="AB57" s="1"/>
      <c r="AC57" s="1"/>
      <c r="AD57" s="1"/>
      <c r="AE57" s="1"/>
      <c r="AF57" s="1"/>
      <c r="AG57" s="1"/>
      <c r="AH57" s="1"/>
    </row>
    <row r="58" spans="1:34" s="1" customFormat="1" ht="15.6" customHeight="1">
      <c r="A58" s="332"/>
      <c r="B58" s="71"/>
      <c r="C58" s="72"/>
      <c r="D58" s="72"/>
      <c r="E58" s="72"/>
      <c r="F58" s="23"/>
      <c r="G58" s="23"/>
      <c r="H58" s="23"/>
      <c r="I58" s="23"/>
      <c r="J58" s="23"/>
      <c r="K58" s="64"/>
    </row>
    <row r="59" spans="1:34" s="310" customFormat="1" ht="26.25" customHeight="1">
      <c r="A59"/>
      <c r="B59" s="2"/>
      <c r="C59" s="23"/>
      <c r="D59" s="23"/>
      <c r="E59" s="23"/>
      <c r="F59" s="23"/>
      <c r="G59" s="23"/>
      <c r="H59" s="23"/>
      <c r="I59" s="23"/>
      <c r="J59" s="23"/>
      <c r="K59" s="64"/>
      <c r="L59" s="1"/>
      <c r="M59" s="1"/>
      <c r="N59" s="1"/>
      <c r="O59" s="1"/>
      <c r="P59" s="1"/>
      <c r="Q59" s="1"/>
      <c r="R59" s="1"/>
      <c r="S59" s="1"/>
      <c r="T59" s="1"/>
      <c r="U59" s="1"/>
      <c r="V59" s="1"/>
      <c r="W59" s="1"/>
      <c r="X59" s="1"/>
      <c r="Y59" s="1"/>
      <c r="Z59" s="1"/>
      <c r="AA59" s="1"/>
      <c r="AB59" s="1"/>
      <c r="AC59" s="1"/>
      <c r="AD59" s="1"/>
      <c r="AE59" s="1"/>
      <c r="AF59" s="1"/>
      <c r="AG59" s="1"/>
      <c r="AH59" s="1"/>
    </row>
    <row r="60" spans="1:34">
      <c r="A60" s="5" t="s">
        <v>301</v>
      </c>
      <c r="B60" s="5"/>
      <c r="C60" s="5"/>
      <c r="D60" s="5"/>
      <c r="E60" s="5"/>
      <c r="F60" s="5"/>
      <c r="G60" s="5"/>
      <c r="H60" s="5"/>
      <c r="I60" s="5"/>
    </row>
    <row r="61" spans="1:34" ht="26.25" thickBot="1">
      <c r="A61" s="255" t="s">
        <v>11</v>
      </c>
      <c r="B61" s="255" t="s">
        <v>33</v>
      </c>
      <c r="C61" s="258" t="s">
        <v>60</v>
      </c>
      <c r="D61" s="258" t="s">
        <v>61</v>
      </c>
      <c r="E61" s="258" t="s">
        <v>62</v>
      </c>
      <c r="F61" s="258" t="s">
        <v>63</v>
      </c>
      <c r="G61" s="258" t="s">
        <v>64</v>
      </c>
    </row>
    <row r="62" spans="1:34" ht="13.5" thickBot="1">
      <c r="A62" s="259"/>
      <c r="B62" s="260"/>
      <c r="C62" s="478" t="s">
        <v>65</v>
      </c>
      <c r="D62" s="478"/>
      <c r="E62" s="478"/>
      <c r="F62" s="478"/>
      <c r="G62" s="478"/>
    </row>
    <row r="63" spans="1:34" ht="14.25" thickTop="1" thickBot="1">
      <c r="A63" s="474" t="s">
        <v>66</v>
      </c>
      <c r="B63" s="307" t="s">
        <v>37</v>
      </c>
      <c r="C63" s="298">
        <v>0.80834286116088905</v>
      </c>
      <c r="D63" s="298">
        <v>0.96916666400395701</v>
      </c>
      <c r="E63" s="298">
        <v>1.9919164391798601</v>
      </c>
      <c r="F63" s="298">
        <v>1.33141722458367</v>
      </c>
      <c r="G63" s="298">
        <v>0.54622671356361896</v>
      </c>
    </row>
    <row r="64" spans="1:34" ht="13.5" thickBot="1">
      <c r="A64" s="475"/>
      <c r="B64" s="307" t="s">
        <v>38</v>
      </c>
      <c r="C64" s="299">
        <v>1.07535874736603</v>
      </c>
      <c r="D64" s="299">
        <v>1.32084568313471</v>
      </c>
      <c r="E64" s="299">
        <v>2.18978193252293</v>
      </c>
      <c r="F64" s="299">
        <v>1.8386398668636099</v>
      </c>
      <c r="G64" s="299">
        <v>0.56648389003186705</v>
      </c>
    </row>
    <row r="65" spans="1:11">
      <c r="A65" s="476"/>
      <c r="B65" s="308" t="s">
        <v>39</v>
      </c>
      <c r="C65" s="423">
        <v>0.11756432962725399</v>
      </c>
      <c r="D65" s="423">
        <v>0.11964738935673901</v>
      </c>
      <c r="E65" s="423">
        <v>0.11596562516112</v>
      </c>
      <c r="F65" s="423">
        <v>4.7952874478045402</v>
      </c>
      <c r="G65" s="423">
        <v>9.81565393152566E-2</v>
      </c>
    </row>
    <row r="66" spans="1:11" ht="13.5" thickBot="1">
      <c r="A66" s="479" t="s">
        <v>67</v>
      </c>
      <c r="B66" s="479"/>
      <c r="C66" s="301">
        <v>0.91</v>
      </c>
      <c r="D66" s="301">
        <v>1.1000000000000001</v>
      </c>
      <c r="E66" s="301">
        <v>2.0299999999999998</v>
      </c>
      <c r="F66" s="301">
        <v>1.55</v>
      </c>
      <c r="G66" s="301">
        <v>0.55000000000000004</v>
      </c>
      <c r="H66"/>
    </row>
    <row r="67" spans="1:11">
      <c r="A67" s="104" t="s">
        <v>68</v>
      </c>
      <c r="B67" s="67"/>
      <c r="C67" s="424"/>
      <c r="D67" s="424"/>
      <c r="E67" s="424"/>
      <c r="F67" s="424"/>
      <c r="G67" s="424"/>
    </row>
    <row r="68" spans="1:11" ht="13.5" customHeight="1">
      <c r="A68" s="176" t="s">
        <v>69</v>
      </c>
      <c r="B68" s="120"/>
      <c r="C68" s="120"/>
      <c r="D68" s="120"/>
      <c r="E68" s="120"/>
      <c r="F68" s="120"/>
      <c r="G68" s="120"/>
      <c r="H68" s="120"/>
      <c r="I68" s="120"/>
    </row>
    <row r="69" spans="1:11">
      <c r="A69" s="104"/>
      <c r="B69" s="67"/>
      <c r="C69" s="67"/>
      <c r="D69" s="67"/>
      <c r="E69" s="67"/>
      <c r="F69" s="67"/>
      <c r="G69" s="67"/>
    </row>
    <row r="70" spans="1:11">
      <c r="A70" s="194"/>
      <c r="B70" s="67"/>
      <c r="C70" s="67"/>
      <c r="D70" s="67"/>
      <c r="E70" s="67"/>
      <c r="F70" s="67"/>
      <c r="G70" s="67"/>
    </row>
    <row r="71" spans="1:11">
      <c r="A71" s="30"/>
    </row>
    <row r="72" spans="1:11">
      <c r="A72" s="5" t="s">
        <v>302</v>
      </c>
      <c r="B72"/>
      <c r="C72"/>
      <c r="D72"/>
      <c r="E72"/>
      <c r="F72"/>
      <c r="G72"/>
      <c r="H72"/>
      <c r="I72"/>
      <c r="J72"/>
    </row>
    <row r="73" spans="1:11" ht="51.75" thickBot="1">
      <c r="A73" s="253" t="s">
        <v>11</v>
      </c>
      <c r="B73" s="253" t="s">
        <v>33</v>
      </c>
      <c r="C73" s="253" t="s">
        <v>71</v>
      </c>
      <c r="D73" s="253" t="s">
        <v>72</v>
      </c>
      <c r="E73" s="253" t="s">
        <v>73</v>
      </c>
      <c r="F73" s="253" t="s">
        <v>74</v>
      </c>
      <c r="G73" s="253" t="s">
        <v>75</v>
      </c>
      <c r="H73" s="295"/>
      <c r="I73" s="295"/>
      <c r="J73"/>
    </row>
    <row r="74" spans="1:11" ht="14.25" thickTop="1" thickBot="1">
      <c r="A74" s="474" t="s">
        <v>66</v>
      </c>
      <c r="B74" s="307" t="s">
        <v>37</v>
      </c>
      <c r="C74" s="428">
        <v>1919574.6864</v>
      </c>
      <c r="D74" s="428">
        <v>1667605.68</v>
      </c>
      <c r="E74" s="428">
        <f>SUM(C74:D74)</f>
        <v>3587180.3663999997</v>
      </c>
      <c r="F74" s="428">
        <v>7145363.5421353802</v>
      </c>
      <c r="G74" s="428">
        <f>F74-E74</f>
        <v>3558183.1757353805</v>
      </c>
      <c r="H74" s="339"/>
      <c r="I74" s="296"/>
      <c r="J74"/>
    </row>
    <row r="75" spans="1:11" ht="13.5" thickBot="1">
      <c r="A75" s="475"/>
      <c r="B75" s="307" t="s">
        <v>38</v>
      </c>
      <c r="C75" s="429">
        <v>1788831.1</v>
      </c>
      <c r="D75" s="429">
        <v>1447979.5</v>
      </c>
      <c r="E75" s="429">
        <f>SUM(C75:D75)</f>
        <v>3236810.6</v>
      </c>
      <c r="F75" s="429">
        <v>7087909.3708787002</v>
      </c>
      <c r="G75" s="429">
        <f>F75-E75</f>
        <v>3851098.7708787001</v>
      </c>
      <c r="H75" s="339"/>
      <c r="I75" s="296"/>
      <c r="J75"/>
    </row>
    <row r="76" spans="1:11">
      <c r="A76" s="476"/>
      <c r="B76" s="308" t="s">
        <v>39</v>
      </c>
      <c r="C76" s="430">
        <v>11236.6</v>
      </c>
      <c r="D76" s="430">
        <v>173856.54</v>
      </c>
      <c r="E76" s="430">
        <f>SUM(C76:D76)</f>
        <v>185093.14</v>
      </c>
      <c r="F76" s="430">
        <v>21464.441693134711</v>
      </c>
      <c r="G76" s="430">
        <f>F76-E76</f>
        <v>-163628.69830686529</v>
      </c>
      <c r="H76" s="339"/>
      <c r="I76" s="296"/>
      <c r="J76"/>
    </row>
    <row r="77" spans="1:11" ht="13.5" thickBot="1">
      <c r="A77" s="479" t="s">
        <v>306</v>
      </c>
      <c r="B77" s="479"/>
      <c r="C77" s="431">
        <f>SUM(C74:C76)</f>
        <v>3719642.3864000002</v>
      </c>
      <c r="D77" s="431">
        <f>SUM(D74:D76)</f>
        <v>3289441.7199999997</v>
      </c>
      <c r="E77" s="431">
        <f>SUM(E74:E76)</f>
        <v>7009084.106399999</v>
      </c>
      <c r="F77" s="431">
        <f>SUM(F74:F76)</f>
        <v>14254737.354707215</v>
      </c>
      <c r="G77" s="431">
        <f t="shared" ref="G77" si="4">F77-E77</f>
        <v>7245653.248307216</v>
      </c>
      <c r="H77" s="339"/>
      <c r="I77" s="297"/>
      <c r="J77"/>
    </row>
    <row r="78" spans="1:11">
      <c r="A78" s="104" t="s">
        <v>78</v>
      </c>
      <c r="B78" s="177"/>
      <c r="C78" s="177"/>
      <c r="D78" s="1"/>
      <c r="E78" s="1"/>
      <c r="F78" s="1"/>
      <c r="G78" s="1"/>
      <c r="H78" s="1"/>
      <c r="I78" s="1"/>
      <c r="J78" s="1"/>
    </row>
    <row r="79" spans="1:11">
      <c r="A79" s="176" t="s">
        <v>79</v>
      </c>
      <c r="C79" s="2"/>
      <c r="D79" s="2"/>
      <c r="E79" s="2"/>
      <c r="F79" s="2"/>
      <c r="G79" s="2"/>
      <c r="H79" s="2"/>
      <c r="I79" s="2"/>
      <c r="J79" s="2"/>
      <c r="K79" s="65"/>
    </row>
    <row r="80" spans="1:11">
      <c r="D80" s="1"/>
      <c r="E80" s="1"/>
      <c r="F80" s="1"/>
      <c r="G80" s="1"/>
      <c r="H80" s="1"/>
      <c r="I80" s="1"/>
      <c r="J80" s="1"/>
    </row>
    <row r="81" spans="1:34" s="311" customFormat="1">
      <c r="A81" s="5" t="s">
        <v>303</v>
      </c>
      <c r="B81" s="2"/>
      <c r="C81" s="23"/>
      <c r="D81" s="23"/>
      <c r="E81" s="23"/>
      <c r="F81" s="23"/>
      <c r="G81" s="23"/>
      <c r="H81" s="23"/>
      <c r="I81" s="23"/>
      <c r="J81" s="23"/>
      <c r="K81" s="58"/>
      <c r="L81" s="52"/>
      <c r="M81" s="52"/>
      <c r="N81" s="52"/>
      <c r="O81" s="52"/>
      <c r="P81" s="52"/>
      <c r="Q81" s="52"/>
      <c r="R81" s="52"/>
      <c r="S81" s="52"/>
      <c r="T81" s="52"/>
      <c r="U81" s="52"/>
      <c r="V81" s="52"/>
      <c r="W81" s="52"/>
      <c r="X81" s="52"/>
      <c r="Y81" s="52"/>
      <c r="Z81" s="52"/>
      <c r="AA81" s="52"/>
      <c r="AB81" s="52"/>
      <c r="AC81" s="52"/>
      <c r="AD81" s="52"/>
      <c r="AE81" s="52"/>
      <c r="AF81" s="52"/>
      <c r="AG81" s="52"/>
      <c r="AH81" s="52"/>
    </row>
    <row r="82" spans="1:34" ht="13.5" customHeight="1" thickBot="1">
      <c r="A82" s="480" t="s">
        <v>81</v>
      </c>
      <c r="B82" s="480"/>
      <c r="C82" s="480"/>
      <c r="D82" s="480"/>
      <c r="E82" s="480"/>
      <c r="F82"/>
      <c r="G82"/>
      <c r="H82"/>
      <c r="I82"/>
      <c r="J82"/>
    </row>
    <row r="83" spans="1:34" ht="13.5" thickTop="1">
      <c r="A83" s="481" t="s">
        <v>82</v>
      </c>
      <c r="B83" s="482"/>
      <c r="C83" s="482"/>
      <c r="D83" s="482"/>
      <c r="E83" s="483"/>
      <c r="F83"/>
      <c r="G83"/>
      <c r="H83"/>
      <c r="I83"/>
      <c r="J83"/>
    </row>
    <row r="84" spans="1:34" ht="26.25" customHeight="1">
      <c r="A84" s="305" t="s">
        <v>83</v>
      </c>
      <c r="B84" s="305" t="s">
        <v>84</v>
      </c>
      <c r="C84" s="305" t="s">
        <v>85</v>
      </c>
      <c r="D84" s="305" t="s">
        <v>86</v>
      </c>
      <c r="E84" s="305" t="s">
        <v>87</v>
      </c>
      <c r="F84"/>
      <c r="G84"/>
      <c r="H84"/>
      <c r="I84"/>
      <c r="J84"/>
    </row>
    <row r="85" spans="1:34">
      <c r="A85" s="306">
        <v>6.7308000000000007E-2</v>
      </c>
      <c r="B85" s="306">
        <v>0.03</v>
      </c>
      <c r="C85" s="306">
        <v>6.7308000000000007E-2</v>
      </c>
      <c r="D85" s="306">
        <v>0.1</v>
      </c>
      <c r="E85" s="306">
        <v>6.7308000000000007E-2</v>
      </c>
      <c r="F85"/>
      <c r="G85"/>
      <c r="H85"/>
      <c r="I85"/>
      <c r="J85"/>
    </row>
    <row r="86" spans="1:34">
      <c r="A86" s="1" t="s">
        <v>88</v>
      </c>
    </row>
    <row r="89" spans="1:34">
      <c r="A89" s="5" t="s">
        <v>304</v>
      </c>
      <c r="B89" s="5"/>
      <c r="C89" s="5"/>
      <c r="D89" s="5"/>
      <c r="E89" s="5"/>
      <c r="F89" s="5"/>
      <c r="G89" s="5"/>
    </row>
    <row r="90" spans="1:34" ht="26.25" thickBot="1">
      <c r="A90" s="255" t="s">
        <v>11</v>
      </c>
      <c r="B90" s="255" t="s">
        <v>33</v>
      </c>
      <c r="C90" s="258" t="s">
        <v>60</v>
      </c>
      <c r="D90" s="258" t="s">
        <v>61</v>
      </c>
      <c r="E90" s="258" t="s">
        <v>62</v>
      </c>
      <c r="F90" s="258" t="s">
        <v>63</v>
      </c>
      <c r="G90" s="258" t="s">
        <v>64</v>
      </c>
    </row>
    <row r="91" spans="1:34" ht="13.5" thickBot="1">
      <c r="A91" s="259"/>
      <c r="B91" s="260"/>
      <c r="C91" s="478" t="s">
        <v>65</v>
      </c>
      <c r="D91" s="478"/>
      <c r="E91" s="478"/>
      <c r="F91" s="478"/>
      <c r="G91" s="478"/>
    </row>
    <row r="92" spans="1:34" ht="14.25" thickTop="1" thickBot="1">
      <c r="A92" s="474" t="s">
        <v>66</v>
      </c>
      <c r="B92" s="307" t="s">
        <v>37</v>
      </c>
      <c r="C92" s="298">
        <v>0.89029999999999998</v>
      </c>
      <c r="D92" s="298">
        <v>1.056</v>
      </c>
      <c r="E92" s="298">
        <v>1.958</v>
      </c>
      <c r="F92" s="298">
        <v>1.5349999999999999</v>
      </c>
      <c r="G92" s="298">
        <v>0.52500000000000002</v>
      </c>
    </row>
    <row r="93" spans="1:34" ht="13.5" thickBot="1">
      <c r="A93" s="475"/>
      <c r="B93" s="307" t="s">
        <v>38</v>
      </c>
      <c r="C93" s="299">
        <v>1.1120000000000001</v>
      </c>
      <c r="D93" s="299">
        <v>1.401</v>
      </c>
      <c r="E93" s="299">
        <v>2.4079999999999999</v>
      </c>
      <c r="F93" s="299">
        <v>1.839</v>
      </c>
      <c r="G93" s="299">
        <v>0.56879999999999997</v>
      </c>
    </row>
    <row r="94" spans="1:34">
      <c r="A94" s="476"/>
      <c r="B94" s="308" t="s">
        <v>39</v>
      </c>
      <c r="C94" s="423">
        <v>0.12337500454540901</v>
      </c>
      <c r="D94" s="423">
        <v>0.12672809390960901</v>
      </c>
      <c r="E94" s="423">
        <v>0.12305571561015401</v>
      </c>
      <c r="F94" s="423">
        <v>3.9396687687338101</v>
      </c>
      <c r="G94" s="423">
        <v>0.103305377661676</v>
      </c>
    </row>
    <row r="95" spans="1:34" ht="13.5" thickBot="1">
      <c r="A95" s="479" t="s">
        <v>67</v>
      </c>
      <c r="B95" s="479"/>
      <c r="C95" s="301">
        <v>0.9677</v>
      </c>
      <c r="D95" s="301">
        <v>1.181</v>
      </c>
      <c r="E95" s="301">
        <v>2.0939999999999999</v>
      </c>
      <c r="F95" s="301">
        <v>1.6639999999999999</v>
      </c>
      <c r="G95" s="301">
        <v>0.54139999999999999</v>
      </c>
    </row>
    <row r="96" spans="1:34">
      <c r="A96" s="104" t="s">
        <v>68</v>
      </c>
      <c r="B96" s="67"/>
      <c r="C96" s="425"/>
      <c r="D96" s="425"/>
      <c r="E96" s="425"/>
      <c r="F96" s="425"/>
      <c r="G96" s="425"/>
    </row>
    <row r="97" spans="1:8">
      <c r="A97" s="176" t="s">
        <v>69</v>
      </c>
      <c r="B97" s="120"/>
      <c r="C97" s="120"/>
      <c r="D97" s="120"/>
      <c r="E97" s="120"/>
      <c r="F97" s="120"/>
      <c r="G97" s="120"/>
    </row>
    <row r="98" spans="1:8">
      <c r="A98" s="104"/>
      <c r="B98" s="67"/>
      <c r="C98" s="67"/>
      <c r="D98" s="67"/>
      <c r="E98" s="67"/>
      <c r="F98" s="67"/>
      <c r="G98" s="67"/>
    </row>
    <row r="99" spans="1:8">
      <c r="A99" s="194"/>
      <c r="B99" s="67"/>
      <c r="C99" s="67"/>
      <c r="D99" s="67"/>
      <c r="E99" s="67"/>
      <c r="F99" s="67"/>
      <c r="G99" s="67"/>
    </row>
    <row r="100" spans="1:8">
      <c r="A100" s="30"/>
    </row>
    <row r="101" spans="1:8">
      <c r="A101" s="5" t="s">
        <v>305</v>
      </c>
      <c r="B101"/>
      <c r="C101"/>
      <c r="D101"/>
      <c r="E101"/>
      <c r="F101"/>
      <c r="G101"/>
    </row>
    <row r="102" spans="1:8" ht="51.75" thickBot="1">
      <c r="A102" s="253" t="s">
        <v>11</v>
      </c>
      <c r="B102" s="253" t="s">
        <v>33</v>
      </c>
      <c r="C102" s="253" t="s">
        <v>71</v>
      </c>
      <c r="D102" s="253" t="s">
        <v>72</v>
      </c>
      <c r="E102" s="253" t="s">
        <v>73</v>
      </c>
      <c r="F102" s="253" t="s">
        <v>74</v>
      </c>
      <c r="G102" s="253" t="s">
        <v>75</v>
      </c>
    </row>
    <row r="103" spans="1:8" ht="14.25" thickTop="1" thickBot="1">
      <c r="A103" s="474" t="s">
        <v>66</v>
      </c>
      <c r="B103" s="307" t="s">
        <v>37</v>
      </c>
      <c r="C103" s="428">
        <f>SUM(C74*0.8779,'PY2 - Evergy MO West'!C74,'PY1 - Evergy MO West'!C52)</f>
        <v>4726731.6171905603</v>
      </c>
      <c r="D103" s="428">
        <f>SUM(D74*0.8779,'PY2 - Evergy MO West'!D74,'PY1 - Evergy MO West'!D52)</f>
        <v>3680998.0264719999</v>
      </c>
      <c r="E103" s="428">
        <f>SUM(C103,D103)</f>
        <v>8407729.6436625607</v>
      </c>
      <c r="F103" s="428">
        <f>SUM(F74*0.8779,'PY2 - Evergy MO West'!F74,'PY1 - Evergy MO West'!F52)</f>
        <v>16405856.145828221</v>
      </c>
      <c r="G103" s="428">
        <f>F103-E103</f>
        <v>7998126.5021656603</v>
      </c>
      <c r="H103" s="339"/>
    </row>
    <row r="104" spans="1:8" ht="13.5" thickBot="1">
      <c r="A104" s="475"/>
      <c r="B104" s="307" t="s">
        <v>38</v>
      </c>
      <c r="C104" s="429">
        <f>SUM(C75*0.8779,'PY2 - Evergy MO West'!C75,'PY1 - Evergy MO West'!C53)</f>
        <v>3709946.8226899998</v>
      </c>
      <c r="D104" s="429">
        <f>SUM(D75*0.8779,'PY2 - Evergy MO West'!D75,'PY1 - Evergy MO West'!D53)</f>
        <v>2715874.2030500001</v>
      </c>
      <c r="E104" s="429">
        <f>SUM(C104,D104)</f>
        <v>6425821.0257399995</v>
      </c>
      <c r="F104" s="429">
        <f>SUM(F75*0.8779,'PY2 - Evergy MO West'!F75,'PY1 - Evergy MO West'!F53)</f>
        <v>15495878.254838042</v>
      </c>
      <c r="G104" s="429">
        <f>F104-E104</f>
        <v>9070057.2290980425</v>
      </c>
      <c r="H104" s="339"/>
    </row>
    <row r="105" spans="1:8">
      <c r="A105" s="476"/>
      <c r="B105" s="308" t="s">
        <v>39</v>
      </c>
      <c r="C105" s="430">
        <f>SUM(C76*0.8779,'PY2 - Evergy MO West'!C76,'PY1 - Evergy MO West'!C54)</f>
        <v>29845.611140000001</v>
      </c>
      <c r="D105" s="430">
        <f>SUM(D76*0.8779,'PY2 - Evergy MO West'!D76,'PY1 - Evergy MO West'!D54)</f>
        <v>405841.65646600001</v>
      </c>
      <c r="E105" s="430">
        <f>SUM(C105,D105)</f>
        <v>435687.26760600001</v>
      </c>
      <c r="F105" s="430">
        <f>SUM(F76*0.8779,'PY2 - Evergy MO West'!F76,'PY1 - Evergy MO West'!F54)</f>
        <v>54681.554673952865</v>
      </c>
      <c r="G105" s="430">
        <f>F105-E105</f>
        <v>-381005.71293204714</v>
      </c>
      <c r="H105" s="339"/>
    </row>
    <row r="106" spans="1:8" ht="13.5" thickBot="1">
      <c r="A106" s="479" t="s">
        <v>306</v>
      </c>
      <c r="B106" s="479"/>
      <c r="C106" s="431">
        <f>SUM(C103:C105)</f>
        <v>8466524.0510205608</v>
      </c>
      <c r="D106" s="431">
        <f>SUM(D103:D105)</f>
        <v>6802713.8859879998</v>
      </c>
      <c r="E106" s="431">
        <f>SUM(E103:E105)</f>
        <v>15269237.93700856</v>
      </c>
      <c r="F106" s="431">
        <f>SUM(F103:F105)</f>
        <v>31956415.955340214</v>
      </c>
      <c r="G106" s="431">
        <f>F106-E106</f>
        <v>16687178.018331654</v>
      </c>
      <c r="H106" s="339"/>
    </row>
    <row r="107" spans="1:8">
      <c r="A107" s="104" t="s">
        <v>78</v>
      </c>
      <c r="B107" s="338"/>
      <c r="C107" s="338"/>
      <c r="D107"/>
      <c r="E107"/>
      <c r="F107"/>
      <c r="G107"/>
    </row>
    <row r="108" spans="1:8">
      <c r="A108" s="176" t="s">
        <v>79</v>
      </c>
      <c r="C108" s="2"/>
      <c r="D108" s="2"/>
      <c r="E108" s="2"/>
      <c r="F108" s="2"/>
      <c r="G108" s="2"/>
    </row>
  </sheetData>
  <mergeCells count="38">
    <mergeCell ref="A106:B106"/>
    <mergeCell ref="A6:H6"/>
    <mergeCell ref="A1:K1"/>
    <mergeCell ref="A2:K2"/>
    <mergeCell ref="A3:K3"/>
    <mergeCell ref="A4:I4"/>
    <mergeCell ref="A5:H5"/>
    <mergeCell ref="A31:A32"/>
    <mergeCell ref="B31:B32"/>
    <mergeCell ref="A7:H7"/>
    <mergeCell ref="A8:H8"/>
    <mergeCell ref="A9:A10"/>
    <mergeCell ref="B9:B10"/>
    <mergeCell ref="A11:A13"/>
    <mergeCell ref="C14:H14"/>
    <mergeCell ref="A20:A21"/>
    <mergeCell ref="B20:B21"/>
    <mergeCell ref="A22:A24"/>
    <mergeCell ref="C25:H25"/>
    <mergeCell ref="A30:H30"/>
    <mergeCell ref="A82:E82"/>
    <mergeCell ref="A33:A35"/>
    <mergeCell ref="C36:H36"/>
    <mergeCell ref="A42:A43"/>
    <mergeCell ref="B42:B43"/>
    <mergeCell ref="A44:A46"/>
    <mergeCell ref="C47:H47"/>
    <mergeCell ref="B57:E57"/>
    <mergeCell ref="C62:G62"/>
    <mergeCell ref="A63:A65"/>
    <mergeCell ref="A66:B66"/>
    <mergeCell ref="A74:A76"/>
    <mergeCell ref="A103:A105"/>
    <mergeCell ref="A77:B77"/>
    <mergeCell ref="A83:E83"/>
    <mergeCell ref="C91:G91"/>
    <mergeCell ref="A92:A94"/>
    <mergeCell ref="A95:B95"/>
  </mergeCells>
  <pageMargins left="0.7" right="0.7" top="0.75" bottom="0.75" header="0.3" footer="0.3"/>
  <pageSetup scale="29" orientation="landscape" verticalDpi="200" r:id="rId1"/>
  <headerFooter alignWithMargins="0">
    <oddFooter xml:space="preserve">&amp;R_x000D_&amp;1#&amp;"Calibri"&amp;10&amp;KA80000 Internal Use Only </oddFooter>
  </headerFooter>
  <rowBreaks count="1" manualBreakCount="1">
    <brk id="2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5AA3-8644-4015-900D-BA4460930678}">
  <dimension ref="B3:H16"/>
  <sheetViews>
    <sheetView topLeftCell="D1" workbookViewId="0">
      <selection activeCell="H19" sqref="H19"/>
    </sheetView>
  </sheetViews>
  <sheetFormatPr defaultRowHeight="12.75"/>
  <cols>
    <col min="2" max="2" width="25.7109375" customWidth="1"/>
    <col min="3" max="3" width="13" customWidth="1"/>
    <col min="4" max="4" width="13.42578125" customWidth="1"/>
    <col min="5" max="5" width="12.7109375" customWidth="1"/>
    <col min="6" max="6" width="14.28515625" customWidth="1"/>
    <col min="7" max="7" width="15.85546875" customWidth="1"/>
    <col min="8" max="8" width="19.85546875" customWidth="1"/>
  </cols>
  <sheetData>
    <row r="3" spans="2:8" ht="14.25">
      <c r="B3" s="245" t="s">
        <v>28</v>
      </c>
    </row>
    <row r="4" spans="2:8" ht="13.5" thickBot="1">
      <c r="B4" s="469" t="s">
        <v>11</v>
      </c>
      <c r="C4" s="471" t="s">
        <v>12</v>
      </c>
      <c r="D4" s="471"/>
      <c r="E4" s="472"/>
      <c r="F4" s="473" t="s">
        <v>13</v>
      </c>
      <c r="G4" s="471"/>
      <c r="H4" s="471"/>
    </row>
    <row r="5" spans="2:8" ht="60.75" customHeight="1" thickBot="1">
      <c r="B5" s="470"/>
      <c r="C5" s="242" t="s">
        <v>14</v>
      </c>
      <c r="D5" s="242" t="s">
        <v>15</v>
      </c>
      <c r="E5" s="243" t="s">
        <v>16</v>
      </c>
      <c r="F5" s="242" t="s">
        <v>17</v>
      </c>
      <c r="G5" s="242" t="s">
        <v>18</v>
      </c>
      <c r="H5" s="247" t="s">
        <v>19</v>
      </c>
    </row>
    <row r="6" spans="2:8" ht="14.25" thickTop="1" thickBot="1">
      <c r="B6" s="244" t="s">
        <v>20</v>
      </c>
      <c r="C6" s="134">
        <f>'PY2 - Evergy Metro'!C15</f>
        <v>24574932.0528</v>
      </c>
      <c r="D6" s="134">
        <f>'PY2 - Evergy Metro'!D15</f>
        <v>24950785.371556569</v>
      </c>
      <c r="E6" s="248">
        <f>D6/C6</f>
        <v>1.0152941752981874</v>
      </c>
      <c r="F6" s="134">
        <f>'PY2 - Evergy Metro'!F15</f>
        <v>103671719.85452595</v>
      </c>
      <c r="G6" s="134">
        <f>'PY2 - Evergy Metro'!G15</f>
        <v>20100168.863190159</v>
      </c>
      <c r="H6" s="249">
        <f>G6/F6</f>
        <v>0.19388285340877032</v>
      </c>
    </row>
    <row r="7" spans="2:8" ht="13.5" thickBot="1">
      <c r="B7" s="244" t="s">
        <v>21</v>
      </c>
      <c r="C7" s="134">
        <f>'PY2 - Evergy MO West'!C15</f>
        <v>29080142.188800003</v>
      </c>
      <c r="D7" s="134">
        <f>'PY2 - Evergy MO West'!D15</f>
        <v>28972042.144018598</v>
      </c>
      <c r="E7" s="248">
        <f>D7/C7</f>
        <v>0.99628268513683405</v>
      </c>
      <c r="F7" s="134">
        <f>'PY2 - Evergy MO West'!F15</f>
        <v>77133112.918902606</v>
      </c>
      <c r="G7" s="134">
        <f>'PY2 - Evergy MO West'!G15</f>
        <v>23413060.381519176</v>
      </c>
      <c r="H7" s="249">
        <f>G7/F7</f>
        <v>0.30354097605441593</v>
      </c>
    </row>
    <row r="8" spans="2:8" ht="13.5" thickBot="1">
      <c r="B8" s="246" t="s">
        <v>22</v>
      </c>
      <c r="C8" s="250">
        <f>SUM(C6:C7)</f>
        <v>53655074.241600007</v>
      </c>
      <c r="D8" s="250">
        <f>SUM(D6:D7)</f>
        <v>53922827.515575171</v>
      </c>
      <c r="E8" s="251">
        <f>D8/C8</f>
        <v>1.0049902693782422</v>
      </c>
      <c r="F8" s="250">
        <f>SUM(F6:F7)</f>
        <v>180804832.77342856</v>
      </c>
      <c r="G8" s="250">
        <f>SUM(G6:G7)</f>
        <v>43513229.244709335</v>
      </c>
      <c r="H8" s="252">
        <f>G8/F8</f>
        <v>0.24066408279715035</v>
      </c>
    </row>
    <row r="9" spans="2:8">
      <c r="G9" s="22"/>
    </row>
    <row r="11" spans="2:8" ht="14.25">
      <c r="B11" s="245" t="s">
        <v>29</v>
      </c>
    </row>
    <row r="12" spans="2:8" ht="13.5" thickBot="1">
      <c r="B12" s="469" t="s">
        <v>11</v>
      </c>
      <c r="C12" s="471" t="s">
        <v>12</v>
      </c>
      <c r="D12" s="471"/>
      <c r="E12" s="472"/>
      <c r="F12" s="473" t="s">
        <v>13</v>
      </c>
      <c r="G12" s="471"/>
      <c r="H12" s="471"/>
    </row>
    <row r="13" spans="2:8" ht="36.75" thickBot="1">
      <c r="B13" s="470"/>
      <c r="C13" s="242" t="s">
        <v>24</v>
      </c>
      <c r="D13" s="242" t="s">
        <v>25</v>
      </c>
      <c r="E13" s="243" t="s">
        <v>16</v>
      </c>
      <c r="F13" s="242" t="s">
        <v>26</v>
      </c>
      <c r="G13" s="242" t="s">
        <v>27</v>
      </c>
      <c r="H13" s="242" t="s">
        <v>19</v>
      </c>
    </row>
    <row r="14" spans="2:8" ht="14.25" thickTop="1" thickBot="1">
      <c r="B14" s="244" t="s">
        <v>20</v>
      </c>
      <c r="C14" s="134">
        <f>'PY2 - Evergy Metro'!C26</f>
        <v>4918.2433000000001</v>
      </c>
      <c r="D14" s="134">
        <f>'PY2 - Evergy Metro'!D26</f>
        <v>4576.3365866650529</v>
      </c>
      <c r="E14" s="248">
        <f>D14/C14</f>
        <v>0.93048194396260409</v>
      </c>
      <c r="F14" s="134">
        <f>'PY2 - Evergy Metro'!F26</f>
        <v>13538.205689025122</v>
      </c>
      <c r="G14" s="134">
        <f>'PY2 - Evergy Metro'!G26</f>
        <v>3689.0906547186837</v>
      </c>
      <c r="H14" s="249">
        <f>G14/F14</f>
        <v>0.27249480023111783</v>
      </c>
    </row>
    <row r="15" spans="2:8" ht="13.5" thickBot="1">
      <c r="B15" s="244" t="s">
        <v>21</v>
      </c>
      <c r="C15" s="134">
        <f>'PY2 - Evergy MO West'!C26</f>
        <v>6156.4493000000002</v>
      </c>
      <c r="D15" s="134">
        <f>'PY2 - Evergy MO West'!D26</f>
        <v>4830.006948493171</v>
      </c>
      <c r="E15" s="248">
        <f>D15/C15</f>
        <v>0.78454425808284833</v>
      </c>
      <c r="F15" s="134">
        <f>'PY2 - Evergy MO West'!F26</f>
        <v>9328.0181110830963</v>
      </c>
      <c r="G15" s="134">
        <f>'PY2 - Evergy MO West'!G26</f>
        <v>3906.736709970427</v>
      </c>
      <c r="H15" s="249">
        <f>G15/F15</f>
        <v>0.41881744476124388</v>
      </c>
    </row>
    <row r="16" spans="2:8" ht="13.5" thickBot="1">
      <c r="B16" s="246" t="s">
        <v>22</v>
      </c>
      <c r="C16" s="250">
        <f>SUM(C14:C15)</f>
        <v>11074.6926</v>
      </c>
      <c r="D16" s="250">
        <f>SUM(D14:D15)</f>
        <v>9406.3435351582229</v>
      </c>
      <c r="E16" s="251">
        <f>D16/C16</f>
        <v>0.84935481957830805</v>
      </c>
      <c r="F16" s="250">
        <f>SUM(F14:F15)</f>
        <v>22866.223800108219</v>
      </c>
      <c r="G16" s="250">
        <f>SUM(G14:G15)</f>
        <v>7595.8273646891103</v>
      </c>
      <c r="H16" s="252">
        <f>G16/F16</f>
        <v>0.33218547282184657</v>
      </c>
    </row>
  </sheetData>
  <mergeCells count="6">
    <mergeCell ref="B4:B5"/>
    <mergeCell ref="C4:E4"/>
    <mergeCell ref="F4:H4"/>
    <mergeCell ref="B12:B13"/>
    <mergeCell ref="C12:E12"/>
    <mergeCell ref="F12:H12"/>
  </mergeCells>
  <pageMargins left="0.7" right="0.7" top="0.75" bottom="0.75" header="0.3" footer="0.3"/>
  <pageSetup orientation="portrait" r:id="rId1"/>
  <headerFooter>
    <oddFooter xml:space="preserve">&amp;R_x000D_&amp;1#&amp;"Calibri"&amp;10&amp;KA80000 Internal Use Only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B659-2FF2-4D4C-A101-7673F6B9AB1C}">
  <sheetPr>
    <pageSetUpPr fitToPage="1"/>
  </sheetPr>
  <dimension ref="A1:K108"/>
  <sheetViews>
    <sheetView showGridLines="0" topLeftCell="B2" zoomScaleNormal="100" workbookViewId="0">
      <selection activeCell="F103" sqref="F103"/>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0.85546875" style="58" customWidth="1"/>
  </cols>
  <sheetData>
    <row r="1" spans="1:11">
      <c r="A1" s="490" t="str">
        <f>Cover!B8</f>
        <v>Evergy Services, Inc. (ESI) Evaluation, Measurement, and Verification Report  – Commercial &amp; Industrial Databook</v>
      </c>
      <c r="B1" s="490"/>
      <c r="C1" s="490"/>
      <c r="D1" s="490"/>
      <c r="E1" s="490"/>
      <c r="F1" s="490"/>
      <c r="G1" s="490"/>
      <c r="H1" s="490"/>
      <c r="I1" s="490"/>
      <c r="J1" s="490"/>
      <c r="K1" s="490"/>
    </row>
    <row r="2" spans="1:11" ht="34.15" customHeight="1">
      <c r="A2" s="491"/>
      <c r="B2" s="491"/>
      <c r="C2" s="491"/>
      <c r="D2" s="491"/>
      <c r="E2" s="491"/>
      <c r="F2" s="491"/>
      <c r="G2" s="491"/>
      <c r="H2" s="491"/>
      <c r="I2" s="491"/>
      <c r="J2" s="491"/>
      <c r="K2" s="491"/>
    </row>
    <row r="3" spans="1:11">
      <c r="A3" s="492"/>
      <c r="B3" s="492"/>
      <c r="C3" s="492"/>
      <c r="D3" s="492"/>
      <c r="E3" s="492"/>
      <c r="F3" s="492"/>
      <c r="G3" s="492"/>
      <c r="H3" s="492"/>
      <c r="I3" s="492"/>
      <c r="J3" s="492"/>
      <c r="K3" s="492"/>
    </row>
    <row r="4" spans="1:11" ht="30" customHeight="1">
      <c r="A4" s="493" t="s">
        <v>30</v>
      </c>
      <c r="B4" s="493"/>
      <c r="C4" s="493"/>
      <c r="D4" s="493"/>
      <c r="E4" s="493"/>
      <c r="F4" s="493"/>
      <c r="G4" s="493"/>
      <c r="H4" s="493"/>
      <c r="I4" s="493"/>
      <c r="J4" s="5"/>
      <c r="K4" s="56"/>
    </row>
    <row r="5" spans="1:11">
      <c r="A5" s="491"/>
      <c r="B5" s="491"/>
      <c r="C5" s="491"/>
      <c r="D5" s="491"/>
      <c r="E5" s="491"/>
      <c r="F5" s="491"/>
      <c r="G5" s="491"/>
      <c r="H5" s="491"/>
      <c r="I5"/>
      <c r="J5" s="5"/>
      <c r="K5" s="56"/>
    </row>
    <row r="6" spans="1:11">
      <c r="A6" s="494" t="s">
        <v>31</v>
      </c>
      <c r="B6" s="494"/>
      <c r="C6" s="494"/>
      <c r="D6" s="494"/>
      <c r="E6" s="494"/>
      <c r="F6" s="494"/>
      <c r="G6" s="494"/>
      <c r="H6" s="494"/>
      <c r="I6" s="190"/>
      <c r="J6" s="5"/>
      <c r="K6" s="56"/>
    </row>
    <row r="7" spans="1:11">
      <c r="A7" s="495"/>
      <c r="B7" s="495"/>
      <c r="C7" s="495"/>
      <c r="D7" s="495"/>
      <c r="E7" s="495"/>
      <c r="F7" s="495"/>
      <c r="G7" s="495"/>
      <c r="H7" s="495"/>
      <c r="I7" s="173"/>
      <c r="J7" s="107"/>
      <c r="K7" s="56"/>
    </row>
    <row r="8" spans="1:11">
      <c r="A8" s="489" t="s">
        <v>32</v>
      </c>
      <c r="B8" s="489"/>
      <c r="C8" s="489"/>
      <c r="D8" s="489"/>
      <c r="E8" s="489"/>
      <c r="F8" s="489"/>
      <c r="G8" s="489"/>
      <c r="H8" s="489"/>
      <c r="I8" s="5"/>
      <c r="J8" s="5"/>
      <c r="K8" s="56"/>
    </row>
    <row r="9" spans="1:11" ht="13.5" thickBot="1">
      <c r="A9" s="487" t="s">
        <v>11</v>
      </c>
      <c r="B9" s="487" t="s">
        <v>33</v>
      </c>
      <c r="C9" s="253"/>
      <c r="D9" s="253" t="s">
        <v>12</v>
      </c>
      <c r="E9" s="254"/>
      <c r="F9" s="253"/>
      <c r="G9" s="253" t="s">
        <v>13</v>
      </c>
      <c r="H9" s="253"/>
      <c r="I9"/>
      <c r="J9" s="107"/>
      <c r="K9" s="56"/>
    </row>
    <row r="10" spans="1:11" ht="39" thickTop="1">
      <c r="A10" s="488"/>
      <c r="B10" s="488"/>
      <c r="C10" s="256" t="s">
        <v>14</v>
      </c>
      <c r="D10" s="256" t="s">
        <v>15</v>
      </c>
      <c r="E10" s="257" t="s">
        <v>16</v>
      </c>
      <c r="F10" s="256" t="s">
        <v>34</v>
      </c>
      <c r="G10" s="256" t="s">
        <v>15</v>
      </c>
      <c r="H10" s="256" t="s">
        <v>35</v>
      </c>
      <c r="I10" s="43"/>
      <c r="J10" s="43"/>
      <c r="K10" s="109"/>
    </row>
    <row r="11" spans="1:11" ht="13.5" thickBot="1">
      <c r="A11" s="484" t="s">
        <v>36</v>
      </c>
      <c r="B11" s="192" t="s">
        <v>37</v>
      </c>
      <c r="C11" s="192">
        <v>11162365</v>
      </c>
      <c r="D11" s="192">
        <v>10386880</v>
      </c>
      <c r="E11" s="95">
        <f>D11/C11</f>
        <v>0.93052681936130921</v>
      </c>
      <c r="F11" s="192">
        <f>'Business ESP - Standard'!E12</f>
        <v>53977377.429689527</v>
      </c>
      <c r="G11" s="192">
        <v>8216022.0800000001</v>
      </c>
      <c r="H11" s="94">
        <f t="shared" ref="H11:H13" si="0">G11/F11</f>
        <v>0.15221232433350659</v>
      </c>
      <c r="I11" s="186"/>
      <c r="J11" s="186"/>
      <c r="K11" s="110"/>
    </row>
    <row r="12" spans="1:11" ht="13.5" thickBot="1">
      <c r="A12" s="484"/>
      <c r="B12" s="192" t="s">
        <v>38</v>
      </c>
      <c r="C12" s="192">
        <v>13412567.052800002</v>
      </c>
      <c r="D12" s="192">
        <v>14563905.371556569</v>
      </c>
      <c r="E12" s="95">
        <f t="shared" ref="E12" si="1">D12/C12</f>
        <v>1.0858402656422295</v>
      </c>
      <c r="F12" s="192">
        <f>'Business ESP - Custom'!E12</f>
        <v>30239803.032836415</v>
      </c>
      <c r="G12" s="192">
        <v>11884146.783190161</v>
      </c>
      <c r="H12" s="94">
        <f t="shared" si="0"/>
        <v>0.39299683170176586</v>
      </c>
      <c r="I12" s="186"/>
      <c r="J12" s="186"/>
      <c r="K12" s="57"/>
    </row>
    <row r="13" spans="1:11">
      <c r="A13" s="485"/>
      <c r="B13" s="203" t="s">
        <v>39</v>
      </c>
      <c r="C13" s="203">
        <v>0</v>
      </c>
      <c r="D13" s="203">
        <v>0</v>
      </c>
      <c r="E13" s="206" t="s">
        <v>40</v>
      </c>
      <c r="F13" s="203">
        <f>'Process Efficiency'!E12</f>
        <v>19454539.392000027</v>
      </c>
      <c r="G13" s="203">
        <v>0</v>
      </c>
      <c r="H13" s="335">
        <f t="shared" si="0"/>
        <v>0</v>
      </c>
      <c r="I13" s="186"/>
      <c r="J13" s="186"/>
      <c r="K13" s="57"/>
    </row>
    <row r="14" spans="1:11" ht="13.5" customHeight="1">
      <c r="A14" s="314" t="s">
        <v>41</v>
      </c>
      <c r="B14" s="315" t="s">
        <v>42</v>
      </c>
      <c r="C14" s="486" t="s">
        <v>43</v>
      </c>
      <c r="D14" s="486"/>
      <c r="E14" s="486"/>
      <c r="F14" s="486"/>
      <c r="G14" s="486"/>
      <c r="H14" s="486"/>
      <c r="I14" s="186"/>
      <c r="J14" s="186"/>
      <c r="K14" s="57"/>
    </row>
    <row r="15" spans="1:11" ht="13.5" customHeight="1" thickBot="1">
      <c r="A15" s="208" t="s">
        <v>44</v>
      </c>
      <c r="B15" s="208"/>
      <c r="C15" s="208">
        <f>SUM(C11:C13)</f>
        <v>24574932.0528</v>
      </c>
      <c r="D15" s="208">
        <f>SUM(D11:D13)</f>
        <v>24950785.371556569</v>
      </c>
      <c r="E15" s="209">
        <f>D15/C15</f>
        <v>1.0152941752981874</v>
      </c>
      <c r="F15" s="208">
        <f>SUM(F11:F13)</f>
        <v>103671719.85452595</v>
      </c>
      <c r="G15" s="208">
        <f>SUM(G11:G13)</f>
        <v>20100168.863190159</v>
      </c>
      <c r="H15" s="210">
        <f>G15/F15</f>
        <v>0.19388285340877032</v>
      </c>
      <c r="I15" s="186"/>
      <c r="J15" s="186"/>
    </row>
    <row r="16" spans="1:11">
      <c r="A16" t="s">
        <v>45</v>
      </c>
      <c r="B16"/>
      <c r="C16"/>
      <c r="D16"/>
      <c r="E16"/>
      <c r="F16"/>
      <c r="G16"/>
      <c r="H16"/>
      <c r="I16"/>
      <c r="J16" s="108"/>
    </row>
    <row r="17" spans="1:11">
      <c r="A17" s="68"/>
      <c r="B17"/>
      <c r="C17"/>
      <c r="D17"/>
      <c r="E17"/>
      <c r="F17" s="84"/>
      <c r="G17"/>
      <c r="H17" s="22"/>
      <c r="I17"/>
      <c r="J17" s="108"/>
      <c r="K17" s="59"/>
    </row>
    <row r="18" spans="1:11">
      <c r="A18" s="68"/>
      <c r="B18"/>
      <c r="C18"/>
      <c r="D18"/>
      <c r="E18"/>
      <c r="F18" s="84"/>
      <c r="G18"/>
      <c r="H18"/>
      <c r="I18"/>
      <c r="J18" s="108"/>
    </row>
    <row r="19" spans="1:11">
      <c r="A19" s="5" t="s">
        <v>46</v>
      </c>
      <c r="B19" s="5"/>
      <c r="C19" s="5"/>
      <c r="D19" s="5"/>
      <c r="E19" s="5"/>
      <c r="F19" s="5"/>
      <c r="G19" s="5"/>
      <c r="H19" s="5"/>
      <c r="I19" s="5"/>
      <c r="J19" s="25"/>
    </row>
    <row r="20" spans="1:11" ht="13.5" thickBot="1">
      <c r="A20" s="487" t="s">
        <v>11</v>
      </c>
      <c r="B20" s="487" t="s">
        <v>33</v>
      </c>
      <c r="C20" s="253"/>
      <c r="D20" s="253" t="s">
        <v>12</v>
      </c>
      <c r="E20" s="254"/>
      <c r="F20" s="253"/>
      <c r="G20" s="253" t="s">
        <v>13</v>
      </c>
      <c r="H20" s="253"/>
      <c r="I20"/>
      <c r="J20" s="178"/>
      <c r="K20" s="60"/>
    </row>
    <row r="21" spans="1:11" ht="39" thickTop="1">
      <c r="A21" s="488"/>
      <c r="B21" s="488"/>
      <c r="C21" s="256" t="s">
        <v>24</v>
      </c>
      <c r="D21" s="256" t="s">
        <v>25</v>
      </c>
      <c r="E21" s="257" t="s">
        <v>16</v>
      </c>
      <c r="F21" s="256" t="s">
        <v>47</v>
      </c>
      <c r="G21" s="256" t="s">
        <v>25</v>
      </c>
      <c r="H21" s="256" t="s">
        <v>35</v>
      </c>
      <c r="I21" s="43"/>
      <c r="J21" s="43"/>
    </row>
    <row r="22" spans="1:11" ht="13.5" thickBot="1">
      <c r="A22" s="484" t="s">
        <v>36</v>
      </c>
      <c r="B22" s="192" t="s">
        <v>37</v>
      </c>
      <c r="C22" s="192">
        <v>2467</v>
      </c>
      <c r="D22" s="192">
        <v>1808</v>
      </c>
      <c r="E22" s="95">
        <f>D22/C22</f>
        <v>0.73287393595460071</v>
      </c>
      <c r="F22" s="192">
        <f>'Business ESP - Standard'!E13</f>
        <v>8522.6147871317407</v>
      </c>
      <c r="G22" s="192">
        <v>1430.1280000000002</v>
      </c>
      <c r="H22" s="94">
        <f>G22/F22</f>
        <v>0.16780390006120471</v>
      </c>
      <c r="I22" s="186"/>
      <c r="J22" s="186"/>
    </row>
    <row r="23" spans="1:11" ht="13.5" thickBot="1">
      <c r="A23" s="484"/>
      <c r="B23" s="192" t="s">
        <v>38</v>
      </c>
      <c r="C23" s="192">
        <v>2451.2432999999996</v>
      </c>
      <c r="D23" s="192">
        <v>2768.3365866650533</v>
      </c>
      <c r="E23" s="93">
        <f>D23/C23</f>
        <v>1.1293601849579982</v>
      </c>
      <c r="F23" s="192">
        <f>'Business ESP - Custom'!E13</f>
        <v>4833.6325018933821</v>
      </c>
      <c r="G23" s="192">
        <v>2258.9626547186836</v>
      </c>
      <c r="H23" s="94">
        <f>G23/F23</f>
        <v>0.46734265665290553</v>
      </c>
      <c r="I23" s="186"/>
      <c r="J23" s="186"/>
      <c r="K23" s="60"/>
    </row>
    <row r="24" spans="1:11">
      <c r="A24" s="485"/>
      <c r="B24" s="203" t="s">
        <v>39</v>
      </c>
      <c r="C24" s="203">
        <v>0</v>
      </c>
      <c r="D24" s="203">
        <v>0</v>
      </c>
      <c r="E24" s="204" t="s">
        <v>40</v>
      </c>
      <c r="F24" s="203">
        <f>'Process Efficiency'!E13</f>
        <v>181.95839999999995</v>
      </c>
      <c r="G24" s="203">
        <v>0</v>
      </c>
      <c r="H24" s="335">
        <f>G24/F24</f>
        <v>0</v>
      </c>
      <c r="I24" s="186"/>
      <c r="J24" s="186"/>
      <c r="K24" s="60"/>
    </row>
    <row r="25" spans="1:11">
      <c r="A25" s="314" t="s">
        <v>41</v>
      </c>
      <c r="B25" s="316" t="s">
        <v>42</v>
      </c>
      <c r="C25" s="486" t="s">
        <v>43</v>
      </c>
      <c r="D25" s="486"/>
      <c r="E25" s="486"/>
      <c r="F25" s="486"/>
      <c r="G25" s="486"/>
      <c r="H25" s="486"/>
      <c r="I25" s="186"/>
      <c r="J25" s="186"/>
      <c r="K25" s="61"/>
    </row>
    <row r="26" spans="1:11" ht="13.5" thickBot="1">
      <c r="A26" s="208" t="s">
        <v>44</v>
      </c>
      <c r="B26" s="208"/>
      <c r="C26" s="208">
        <f>SUM(C22:C24)</f>
        <v>4918.2433000000001</v>
      </c>
      <c r="D26" s="208">
        <f>SUM(D22:D24)</f>
        <v>4576.3365866650529</v>
      </c>
      <c r="E26" s="209">
        <f>D26/C26</f>
        <v>0.93048194396260409</v>
      </c>
      <c r="F26" s="208">
        <f>SUM(F22:F24)</f>
        <v>13538.205689025122</v>
      </c>
      <c r="G26" s="208">
        <f>SUM(G22:G24)</f>
        <v>3689.0906547186837</v>
      </c>
      <c r="H26" s="210">
        <f>G26/F26</f>
        <v>0.27249480023111783</v>
      </c>
      <c r="I26" s="186"/>
      <c r="J26" s="186"/>
    </row>
    <row r="27" spans="1:11">
      <c r="A27" t="s">
        <v>45</v>
      </c>
      <c r="B27"/>
      <c r="C27"/>
      <c r="D27"/>
      <c r="E27" s="69"/>
      <c r="F27"/>
      <c r="G27"/>
      <c r="H27"/>
      <c r="I27"/>
      <c r="J27" s="46"/>
      <c r="K27" s="109"/>
    </row>
    <row r="28" spans="1:11">
      <c r="B28"/>
      <c r="C28"/>
      <c r="D28"/>
      <c r="E28"/>
      <c r="F28"/>
      <c r="G28"/>
      <c r="H28"/>
      <c r="I28"/>
      <c r="J28" s="46"/>
      <c r="K28" s="109"/>
    </row>
    <row r="29" spans="1:11">
      <c r="B29"/>
      <c r="C29"/>
      <c r="D29"/>
      <c r="E29"/>
      <c r="F29"/>
      <c r="G29"/>
      <c r="H29"/>
      <c r="I29"/>
      <c r="J29" s="46"/>
      <c r="K29" s="109"/>
    </row>
    <row r="30" spans="1:11">
      <c r="A30" s="489" t="s">
        <v>48</v>
      </c>
      <c r="B30" s="489"/>
      <c r="C30" s="489"/>
      <c r="D30" s="489"/>
      <c r="E30" s="489"/>
      <c r="F30" s="489"/>
      <c r="G30" s="489"/>
      <c r="H30" s="489"/>
      <c r="I30"/>
      <c r="J30" s="46"/>
      <c r="K30" s="109"/>
    </row>
    <row r="31" spans="1:11" ht="13.5" thickBot="1">
      <c r="A31" s="487" t="s">
        <v>11</v>
      </c>
      <c r="B31" s="487" t="s">
        <v>33</v>
      </c>
      <c r="C31" s="253"/>
      <c r="D31" s="253" t="s">
        <v>12</v>
      </c>
      <c r="E31" s="254"/>
      <c r="F31" s="253"/>
      <c r="G31" s="253" t="s">
        <v>13</v>
      </c>
      <c r="H31" s="253"/>
      <c r="I31"/>
      <c r="J31" s="334"/>
      <c r="K31" s="109"/>
    </row>
    <row r="32" spans="1:11" ht="39" thickTop="1">
      <c r="A32" s="488"/>
      <c r="B32" s="488"/>
      <c r="C32" s="256" t="s">
        <v>14</v>
      </c>
      <c r="D32" s="256" t="s">
        <v>15</v>
      </c>
      <c r="E32" s="257" t="s">
        <v>16</v>
      </c>
      <c r="F32" s="256" t="s">
        <v>34</v>
      </c>
      <c r="G32" s="256" t="s">
        <v>15</v>
      </c>
      <c r="H32" s="256" t="s">
        <v>35</v>
      </c>
      <c r="I32"/>
      <c r="J32" s="334"/>
      <c r="K32" s="109"/>
    </row>
    <row r="33" spans="1:11" ht="13.5" thickBot="1">
      <c r="A33" s="484" t="s">
        <v>36</v>
      </c>
      <c r="B33" s="192" t="s">
        <v>37</v>
      </c>
      <c r="C33" s="192">
        <f>'Business ESP - Standard'!B20</f>
        <v>46837410.253999993</v>
      </c>
      <c r="D33" s="192">
        <f>'Business ESP - Standard'!C20</f>
        <v>45568218.185642779</v>
      </c>
      <c r="E33" s="95">
        <f>D33/C33</f>
        <v>0.97290217239863674</v>
      </c>
      <c r="F33" s="192">
        <f>'Business ESP - Standard'!E12</f>
        <v>53977377.429689527</v>
      </c>
      <c r="G33" s="192">
        <f>'Business ESP - Standard'!F20</f>
        <v>41494036.375610366</v>
      </c>
      <c r="H33" s="94">
        <f t="shared" ref="H33:H35" si="2">G33/F33</f>
        <v>0.768730130130167</v>
      </c>
      <c r="I33"/>
      <c r="J33" s="334"/>
      <c r="K33" s="109"/>
    </row>
    <row r="34" spans="1:11" ht="13.5" thickBot="1">
      <c r="A34" s="484"/>
      <c r="B34" s="192" t="s">
        <v>38</v>
      </c>
      <c r="C34" s="192">
        <f>'Business ESP - Custom'!B20</f>
        <v>34951434.747900009</v>
      </c>
      <c r="D34" s="192">
        <f>'Business ESP - Custom'!C20</f>
        <v>37747524.375848986</v>
      </c>
      <c r="E34" s="95">
        <f t="shared" ref="E34" si="3">D34/C34</f>
        <v>1.0799992803762362</v>
      </c>
      <c r="F34" s="192">
        <f>'Business ESP - Custom'!E12</f>
        <v>30239803.032836415</v>
      </c>
      <c r="G34" s="192">
        <f>'Business ESP - Custom'!F20</f>
        <v>30597177.307757854</v>
      </c>
      <c r="H34" s="94">
        <f t="shared" si="2"/>
        <v>1.0118180093479239</v>
      </c>
      <c r="I34"/>
      <c r="J34" s="334"/>
      <c r="K34" s="109"/>
    </row>
    <row r="35" spans="1:11">
      <c r="A35" s="485"/>
      <c r="B35" s="203" t="s">
        <v>39</v>
      </c>
      <c r="C35" s="203">
        <f>'Process Efficiency'!B20</f>
        <v>25058</v>
      </c>
      <c r="D35" s="203">
        <f>'Process Efficiency'!C20</f>
        <v>25058</v>
      </c>
      <c r="E35" s="205" t="s">
        <v>40</v>
      </c>
      <c r="F35" s="203">
        <f>'Process Efficiency'!E12</f>
        <v>19454539.392000027</v>
      </c>
      <c r="G35" s="203">
        <f>'Process Efficiency'!F20</f>
        <v>19445.008000000002</v>
      </c>
      <c r="H35" s="335">
        <f t="shared" si="2"/>
        <v>9.9951006848283713E-4</v>
      </c>
      <c r="I35"/>
      <c r="J35" s="334"/>
      <c r="K35" s="109"/>
    </row>
    <row r="36" spans="1:11">
      <c r="A36" s="314" t="s">
        <v>41</v>
      </c>
      <c r="B36" s="315" t="s">
        <v>42</v>
      </c>
      <c r="C36" s="486" t="s">
        <v>43</v>
      </c>
      <c r="D36" s="486"/>
      <c r="E36" s="486"/>
      <c r="F36" s="486"/>
      <c r="G36" s="486"/>
      <c r="H36" s="486"/>
      <c r="I36"/>
      <c r="J36" s="334"/>
      <c r="K36" s="109"/>
    </row>
    <row r="37" spans="1:11" ht="13.5" thickBot="1">
      <c r="A37" s="208" t="s">
        <v>44</v>
      </c>
      <c r="B37" s="208"/>
      <c r="C37" s="208">
        <f>SUM(C33:C35)</f>
        <v>81813903.001900002</v>
      </c>
      <c r="D37" s="208">
        <f>SUM(D33:D35)</f>
        <v>83340800.561491758</v>
      </c>
      <c r="E37" s="209">
        <f>D37/C37</f>
        <v>1.0186630572991524</v>
      </c>
      <c r="F37" s="208">
        <f>SUM(F33:F35)</f>
        <v>103671719.85452595</v>
      </c>
      <c r="G37" s="208">
        <f>SUM(G33:G35)</f>
        <v>72110658.691368222</v>
      </c>
      <c r="H37" s="210">
        <f>G37/F37</f>
        <v>0.6955673041071877</v>
      </c>
      <c r="I37"/>
      <c r="J37" s="334"/>
      <c r="K37" s="109"/>
    </row>
    <row r="38" spans="1:11">
      <c r="A38" t="s">
        <v>45</v>
      </c>
      <c r="B38"/>
      <c r="C38"/>
      <c r="D38"/>
      <c r="E38"/>
      <c r="F38"/>
      <c r="G38"/>
      <c r="H38"/>
      <c r="I38"/>
      <c r="J38" s="334"/>
      <c r="K38" s="109"/>
    </row>
    <row r="39" spans="1:11">
      <c r="A39" s="68"/>
      <c r="B39"/>
      <c r="C39"/>
      <c r="D39"/>
      <c r="E39"/>
      <c r="F39" s="84"/>
      <c r="G39"/>
      <c r="H39" s="22"/>
      <c r="I39"/>
      <c r="J39" s="334"/>
      <c r="K39" s="109"/>
    </row>
    <row r="40" spans="1:11">
      <c r="A40" s="68"/>
      <c r="B40"/>
      <c r="C40"/>
      <c r="D40"/>
      <c r="E40"/>
      <c r="F40" s="84"/>
      <c r="G40"/>
      <c r="H40"/>
      <c r="I40"/>
      <c r="J40" s="334"/>
      <c r="K40" s="109"/>
    </row>
    <row r="41" spans="1:11">
      <c r="A41" s="5" t="s">
        <v>49</v>
      </c>
      <c r="B41" s="5"/>
      <c r="C41" s="5"/>
      <c r="D41" s="5"/>
      <c r="E41" s="5"/>
      <c r="F41" s="5"/>
      <c r="G41" s="5"/>
      <c r="H41" s="5"/>
      <c r="I41"/>
      <c r="J41" s="334"/>
      <c r="K41" s="109"/>
    </row>
    <row r="42" spans="1:11" ht="13.5" thickBot="1">
      <c r="A42" s="487" t="s">
        <v>11</v>
      </c>
      <c r="B42" s="487" t="s">
        <v>33</v>
      </c>
      <c r="C42" s="253"/>
      <c r="D42" s="253" t="s">
        <v>12</v>
      </c>
      <c r="E42" s="254"/>
      <c r="F42" s="253"/>
      <c r="G42" s="253" t="s">
        <v>13</v>
      </c>
      <c r="H42" s="253"/>
      <c r="I42"/>
      <c r="J42" s="334"/>
      <c r="K42" s="109"/>
    </row>
    <row r="43" spans="1:11" ht="39" thickTop="1">
      <c r="A43" s="488"/>
      <c r="B43" s="488"/>
      <c r="C43" s="256" t="s">
        <v>24</v>
      </c>
      <c r="D43" s="256" t="s">
        <v>25</v>
      </c>
      <c r="E43" s="257" t="s">
        <v>16</v>
      </c>
      <c r="F43" s="256" t="s">
        <v>47</v>
      </c>
      <c r="G43" s="256" t="s">
        <v>25</v>
      </c>
      <c r="H43" s="256" t="s">
        <v>35</v>
      </c>
      <c r="I43"/>
      <c r="J43" s="334"/>
      <c r="K43" s="109"/>
    </row>
    <row r="44" spans="1:11" ht="13.5" thickBot="1">
      <c r="A44" s="484" t="s">
        <v>36</v>
      </c>
      <c r="B44" s="192" t="s">
        <v>37</v>
      </c>
      <c r="C44" s="192">
        <f>'Business ESP - Standard'!B21</f>
        <v>8842.5393999999978</v>
      </c>
      <c r="D44" s="192">
        <f>'Business ESP - Standard'!C21</f>
        <v>7855.0860381243247</v>
      </c>
      <c r="E44" s="95">
        <f>D44/C44</f>
        <v>0.88832920983358321</v>
      </c>
      <c r="F44" s="192">
        <f>'Business ESP - Standard'!E13</f>
        <v>8522.6147871317407</v>
      </c>
      <c r="G44" s="192">
        <f>'Business ESP - Standard'!F21</f>
        <v>7152.0472035213161</v>
      </c>
      <c r="H44" s="94">
        <f>G44/F44</f>
        <v>0.8391846143650844</v>
      </c>
      <c r="I44"/>
      <c r="J44" s="334"/>
      <c r="K44" s="109"/>
    </row>
    <row r="45" spans="1:11" ht="13.5" thickBot="1">
      <c r="A45" s="484"/>
      <c r="B45" s="192" t="s">
        <v>38</v>
      </c>
      <c r="C45" s="192">
        <f>'Business ESP - Custom'!B21</f>
        <v>6928.7864</v>
      </c>
      <c r="D45" s="192">
        <f>'Business ESP - Custom'!C21</f>
        <v>7195.4581257172713</v>
      </c>
      <c r="E45" s="93">
        <f>D45/C45</f>
        <v>1.0384875085364547</v>
      </c>
      <c r="F45" s="192">
        <f>'Business ESP - Custom'!E13</f>
        <v>4833.6325018933821</v>
      </c>
      <c r="G45" s="192">
        <f>'Business ESP - Custom'!F21</f>
        <v>5830.0376440237378</v>
      </c>
      <c r="H45" s="94">
        <f>G45/F45</f>
        <v>1.206140028589276</v>
      </c>
      <c r="I45"/>
      <c r="J45" s="334"/>
      <c r="K45" s="109"/>
    </row>
    <row r="46" spans="1:11">
      <c r="A46" s="485"/>
      <c r="B46" s="203" t="s">
        <v>39</v>
      </c>
      <c r="C46" s="203">
        <f>'Process Efficiency'!B21</f>
        <v>3.9293</v>
      </c>
      <c r="D46" s="203">
        <f>'Process Efficiency'!C21</f>
        <v>3.9293</v>
      </c>
      <c r="E46" s="204" t="s">
        <v>40</v>
      </c>
      <c r="F46" s="203">
        <f>'Process Efficiency'!E13</f>
        <v>181.95839999999995</v>
      </c>
      <c r="G46" s="203">
        <f>'Process Efficiency'!F71</f>
        <v>0</v>
      </c>
      <c r="H46" s="335">
        <f>G46/F46</f>
        <v>0</v>
      </c>
      <c r="I46"/>
      <c r="J46" s="334"/>
      <c r="K46" s="109"/>
    </row>
    <row r="47" spans="1:11">
      <c r="A47" s="314" t="s">
        <v>41</v>
      </c>
      <c r="B47" s="316" t="s">
        <v>42</v>
      </c>
      <c r="C47" s="486" t="s">
        <v>43</v>
      </c>
      <c r="D47" s="486"/>
      <c r="E47" s="486"/>
      <c r="F47" s="486"/>
      <c r="G47" s="486"/>
      <c r="H47" s="486"/>
      <c r="I47"/>
      <c r="J47" s="334"/>
      <c r="K47" s="109"/>
    </row>
    <row r="48" spans="1:11" ht="13.5" thickBot="1">
      <c r="A48" s="208" t="s">
        <v>44</v>
      </c>
      <c r="B48" s="208"/>
      <c r="C48" s="208">
        <f>SUM(C44:C46)</f>
        <v>15775.255099999998</v>
      </c>
      <c r="D48" s="208">
        <f>SUM(D44:D46)</f>
        <v>15054.473463841596</v>
      </c>
      <c r="E48" s="209">
        <f>D48/C48</f>
        <v>0.95430935147550144</v>
      </c>
      <c r="F48" s="208">
        <f>SUM(F44:F46)</f>
        <v>13538.205689025122</v>
      </c>
      <c r="G48" s="208">
        <f>SUM(G44:G46)</f>
        <v>12982.084847545055</v>
      </c>
      <c r="H48" s="210">
        <f>G48/F48</f>
        <v>0.95892211610207012</v>
      </c>
      <c r="I48"/>
      <c r="J48" s="334"/>
      <c r="K48" s="109"/>
    </row>
    <row r="49" spans="1:11">
      <c r="A49" t="s">
        <v>45</v>
      </c>
      <c r="B49"/>
      <c r="C49"/>
      <c r="D49"/>
      <c r="E49" s="69"/>
      <c r="F49"/>
      <c r="G49"/>
      <c r="H49"/>
      <c r="I49"/>
      <c r="J49" s="46"/>
      <c r="K49" s="109"/>
    </row>
    <row r="50" spans="1:11">
      <c r="B50"/>
      <c r="C50"/>
      <c r="D50"/>
      <c r="E50"/>
      <c r="F50"/>
      <c r="G50"/>
      <c r="H50"/>
      <c r="I50"/>
      <c r="J50" s="46"/>
      <c r="K50" s="109"/>
    </row>
    <row r="51" spans="1:11">
      <c r="B51"/>
      <c r="C51"/>
      <c r="D51"/>
      <c r="E51"/>
      <c r="F51"/>
      <c r="G51"/>
      <c r="H51"/>
      <c r="I51"/>
      <c r="J51" s="46"/>
      <c r="K51" s="109"/>
    </row>
    <row r="52" spans="1:11">
      <c r="A52" s="5" t="s">
        <v>50</v>
      </c>
      <c r="B52" s="5"/>
      <c r="C52" s="5"/>
      <c r="D52" s="5"/>
      <c r="E52" s="5"/>
      <c r="F52" s="74"/>
      <c r="G52" s="74"/>
      <c r="H52" s="180"/>
      <c r="I52" s="180"/>
      <c r="J52" s="74"/>
      <c r="K52" s="62"/>
    </row>
    <row r="53" spans="1:11" ht="26.25" thickBot="1">
      <c r="A53" s="253" t="s">
        <v>51</v>
      </c>
      <c r="B53" s="253" t="s">
        <v>52</v>
      </c>
      <c r="C53" s="253" t="s">
        <v>53</v>
      </c>
      <c r="D53" s="253" t="s">
        <v>54</v>
      </c>
      <c r="E53" s="253" t="s">
        <v>55</v>
      </c>
      <c r="F53" s="97"/>
      <c r="G53" s="98"/>
      <c r="H53" s="99"/>
      <c r="I53" s="99"/>
      <c r="J53" s="99"/>
      <c r="K53" s="62"/>
    </row>
    <row r="54" spans="1:11" ht="14.25" thickTop="1" thickBot="1">
      <c r="A54" s="39" t="s">
        <v>56</v>
      </c>
      <c r="B54" s="96">
        <f>'Business ESP - Standard'!A45</f>
        <v>0.159</v>
      </c>
      <c r="C54" s="96">
        <f>'Business ESP - Standard'!B45</f>
        <v>7.5999999999999998E-2</v>
      </c>
      <c r="D54" s="96">
        <f>'Business ESP - Standard'!C45</f>
        <v>1.4999999999999999E-2</v>
      </c>
      <c r="E54" s="331">
        <f>'Business ESP - Standard'!D45</f>
        <v>0.93199999999999994</v>
      </c>
    </row>
    <row r="55" spans="1:11" ht="13.5" thickBot="1">
      <c r="A55" s="39" t="s">
        <v>57</v>
      </c>
      <c r="B55" s="96">
        <f>'Business ESP - Custom'!A45</f>
        <v>0.23899999999999999</v>
      </c>
      <c r="C55" s="96">
        <f>'Business ESP - Custom'!B45</f>
        <v>0.04</v>
      </c>
      <c r="D55" s="96">
        <f>'Business ESP - Custom'!C45</f>
        <v>1.4999999999999999E-2</v>
      </c>
      <c r="E55" s="331">
        <f>'Business ESP - Custom'!D45</f>
        <v>0.81600000000000006</v>
      </c>
    </row>
    <row r="56" spans="1:11" ht="13.5" thickBot="1">
      <c r="A56" s="202" t="s">
        <v>39</v>
      </c>
      <c r="B56" s="477" t="s">
        <v>58</v>
      </c>
      <c r="C56" s="477"/>
      <c r="D56" s="477"/>
      <c r="E56" s="477"/>
    </row>
    <row r="57" spans="1:11" s="1" customFormat="1" ht="15.75" thickBot="1">
      <c r="A57" s="192" t="s">
        <v>42</v>
      </c>
      <c r="B57" s="477" t="s">
        <v>58</v>
      </c>
      <c r="C57" s="477"/>
      <c r="D57" s="477"/>
      <c r="E57" s="477"/>
      <c r="F57" s="23"/>
      <c r="G57" s="23"/>
      <c r="H57" s="42"/>
      <c r="I57" s="42"/>
      <c r="J57" s="42"/>
      <c r="K57" s="64"/>
    </row>
    <row r="58" spans="1:11" s="1" customFormat="1" ht="15.6" customHeight="1">
      <c r="A58" s="332"/>
      <c r="B58" s="71"/>
      <c r="C58" s="72"/>
      <c r="D58" s="72"/>
      <c r="E58" s="72"/>
      <c r="F58" s="23"/>
      <c r="G58" s="23"/>
      <c r="H58" s="23"/>
      <c r="I58" s="23"/>
      <c r="J58" s="23"/>
      <c r="K58" s="64"/>
    </row>
    <row r="59" spans="1:11" s="1" customFormat="1" ht="26.25" customHeight="1">
      <c r="A59"/>
      <c r="B59" s="2"/>
      <c r="C59" s="23"/>
      <c r="D59" s="23"/>
      <c r="E59" s="23"/>
      <c r="F59" s="23"/>
      <c r="G59" s="23"/>
      <c r="H59" s="23"/>
      <c r="I59" s="23"/>
      <c r="J59" s="23"/>
      <c r="K59" s="64"/>
    </row>
    <row r="60" spans="1:11">
      <c r="A60" s="5" t="s">
        <v>59</v>
      </c>
      <c r="B60" s="5"/>
      <c r="C60" s="5"/>
      <c r="D60" s="5"/>
      <c r="E60" s="5"/>
      <c r="F60" s="5"/>
      <c r="G60" s="5"/>
      <c r="H60" s="5"/>
      <c r="I60" s="5"/>
    </row>
    <row r="61" spans="1:11" ht="26.25" thickBot="1">
      <c r="A61" s="255" t="s">
        <v>11</v>
      </c>
      <c r="B61" s="255" t="s">
        <v>33</v>
      </c>
      <c r="C61" s="258" t="s">
        <v>60</v>
      </c>
      <c r="D61" s="258" t="s">
        <v>61</v>
      </c>
      <c r="E61" s="258" t="s">
        <v>62</v>
      </c>
      <c r="F61" s="258" t="s">
        <v>63</v>
      </c>
      <c r="G61" s="258" t="s">
        <v>64</v>
      </c>
    </row>
    <row r="62" spans="1:11" ht="13.5" thickBot="1">
      <c r="A62" s="259"/>
      <c r="B62" s="260"/>
      <c r="C62" s="478" t="s">
        <v>65</v>
      </c>
      <c r="D62" s="478"/>
      <c r="E62" s="478"/>
      <c r="F62" s="478"/>
      <c r="G62" s="478"/>
    </row>
    <row r="63" spans="1:11" ht="14.25" thickTop="1" thickBot="1">
      <c r="A63" s="474" t="s">
        <v>66</v>
      </c>
      <c r="B63" s="307" t="s">
        <v>37</v>
      </c>
      <c r="C63" s="298">
        <v>0.87577108310307605</v>
      </c>
      <c r="D63" s="298">
        <v>1.0353103850183401</v>
      </c>
      <c r="E63" s="298">
        <v>1.4314650505206901</v>
      </c>
      <c r="F63" s="298">
        <v>1.5878435349745199</v>
      </c>
      <c r="G63" s="298">
        <v>0.51675213197724201</v>
      </c>
    </row>
    <row r="64" spans="1:11" ht="13.5" thickBot="1">
      <c r="A64" s="475"/>
      <c r="B64" s="307" t="s">
        <v>38</v>
      </c>
      <c r="C64" s="299">
        <v>0.98472847194709201</v>
      </c>
      <c r="D64" s="299">
        <v>1.1907038410286599</v>
      </c>
      <c r="E64" s="299">
        <v>2.1209629737479698</v>
      </c>
      <c r="F64" s="299">
        <v>1.64146074720254</v>
      </c>
      <c r="G64" s="299">
        <v>0.57553355271138495</v>
      </c>
    </row>
    <row r="65" spans="1:11">
      <c r="A65" s="476"/>
      <c r="B65" s="308" t="s">
        <v>39</v>
      </c>
      <c r="C65" s="300">
        <v>0</v>
      </c>
      <c r="D65" s="300">
        <v>0</v>
      </c>
      <c r="E65" s="300">
        <v>0</v>
      </c>
      <c r="F65" s="300">
        <v>0</v>
      </c>
      <c r="G65" s="300">
        <v>0</v>
      </c>
    </row>
    <row r="66" spans="1:11" ht="13.5" thickBot="1">
      <c r="A66" s="479" t="s">
        <v>67</v>
      </c>
      <c r="B66" s="479"/>
      <c r="C66" s="301">
        <v>0.92063979638425297</v>
      </c>
      <c r="D66" s="301">
        <v>1.1023258626702399</v>
      </c>
      <c r="E66" s="301">
        <v>1.7273250757049801</v>
      </c>
      <c r="F66" s="301">
        <v>1.6175733628332201</v>
      </c>
      <c r="G66" s="301">
        <v>0.54550829868636896</v>
      </c>
      <c r="H66"/>
    </row>
    <row r="67" spans="1:11" ht="13.5" customHeight="1">
      <c r="A67" s="104" t="s">
        <v>68</v>
      </c>
      <c r="B67" s="67"/>
      <c r="C67" s="188"/>
      <c r="D67" s="67"/>
      <c r="E67" s="67"/>
      <c r="F67" s="67"/>
      <c r="G67" s="67"/>
    </row>
    <row r="68" spans="1:11">
      <c r="A68" s="176" t="s">
        <v>69</v>
      </c>
      <c r="B68" s="120"/>
      <c r="C68" s="120"/>
      <c r="D68" s="120"/>
      <c r="E68" s="120"/>
      <c r="F68" s="120"/>
      <c r="G68" s="120"/>
      <c r="H68" s="120"/>
      <c r="I68" s="120"/>
    </row>
    <row r="69" spans="1:11">
      <c r="A69" s="104"/>
      <c r="B69" s="67"/>
      <c r="C69" s="67"/>
      <c r="D69" s="67"/>
      <c r="E69" s="67"/>
      <c r="F69" s="67"/>
      <c r="G69" s="67"/>
    </row>
    <row r="70" spans="1:11">
      <c r="A70" s="194"/>
      <c r="B70" s="67"/>
      <c r="C70"/>
      <c r="D70" s="67"/>
      <c r="E70" s="67"/>
      <c r="F70" s="67"/>
      <c r="G70" s="67"/>
    </row>
    <row r="71" spans="1:11">
      <c r="A71" s="30"/>
    </row>
    <row r="72" spans="1:11">
      <c r="A72" s="5" t="s">
        <v>70</v>
      </c>
      <c r="B72"/>
      <c r="C72"/>
      <c r="D72"/>
      <c r="E72"/>
      <c r="F72"/>
      <c r="G72"/>
      <c r="H72"/>
      <c r="I72"/>
      <c r="J72"/>
    </row>
    <row r="73" spans="1:11" ht="51.75" thickBot="1">
      <c r="A73" s="253" t="s">
        <v>11</v>
      </c>
      <c r="B73" s="253" t="s">
        <v>33</v>
      </c>
      <c r="C73" s="253" t="s">
        <v>71</v>
      </c>
      <c r="D73" s="253" t="s">
        <v>72</v>
      </c>
      <c r="E73" s="253" t="s">
        <v>73</v>
      </c>
      <c r="F73" s="253" t="s">
        <v>74</v>
      </c>
      <c r="G73" s="253" t="s">
        <v>75</v>
      </c>
      <c r="H73" s="295"/>
      <c r="I73" s="295"/>
      <c r="J73"/>
    </row>
    <row r="74" spans="1:11" ht="14.25" thickTop="1" thickBot="1">
      <c r="A74" s="499" t="s">
        <v>66</v>
      </c>
      <c r="B74" s="307" t="s">
        <v>37</v>
      </c>
      <c r="C74" s="341">
        <v>1023704</v>
      </c>
      <c r="D74" s="341">
        <v>1394472</v>
      </c>
      <c r="E74" s="341">
        <f>SUM(C74,D74)</f>
        <v>2418176</v>
      </c>
      <c r="F74" s="341">
        <v>3461534.8594474401</v>
      </c>
      <c r="G74" s="341">
        <f>F74-E74</f>
        <v>1043358.8594474401</v>
      </c>
      <c r="H74" s="339"/>
      <c r="I74" s="296"/>
      <c r="J74"/>
    </row>
    <row r="75" spans="1:11" ht="13.5" thickBot="1">
      <c r="A75" s="499"/>
      <c r="B75" s="307" t="s">
        <v>38</v>
      </c>
      <c r="C75" s="341">
        <v>1296310</v>
      </c>
      <c r="D75" s="341">
        <v>1141698</v>
      </c>
      <c r="E75" s="341">
        <f>SUM(C75,D75)</f>
        <v>2438008</v>
      </c>
      <c r="F75" s="341">
        <v>5170924.87</v>
      </c>
      <c r="G75" s="341">
        <f t="shared" ref="G75:G77" si="4">F75-E75</f>
        <v>2732916.87</v>
      </c>
      <c r="H75" s="339"/>
      <c r="I75" s="296"/>
      <c r="J75"/>
    </row>
    <row r="76" spans="1:11">
      <c r="A76" s="499"/>
      <c r="B76" s="308" t="s">
        <v>39</v>
      </c>
      <c r="C76" s="341">
        <v>0</v>
      </c>
      <c r="D76" s="341">
        <v>141404</v>
      </c>
      <c r="E76" s="341">
        <f>SUM(C76,D76)</f>
        <v>141404</v>
      </c>
      <c r="F76" s="341">
        <v>0</v>
      </c>
      <c r="G76" s="341">
        <f t="shared" si="4"/>
        <v>-141404</v>
      </c>
      <c r="H76" s="339"/>
      <c r="I76" s="296"/>
      <c r="J76"/>
    </row>
    <row r="77" spans="1:11">
      <c r="A77" s="207" t="s">
        <v>76</v>
      </c>
      <c r="B77" s="140" t="s">
        <v>77</v>
      </c>
      <c r="C77" s="342">
        <f>SUM(C74:C76)</f>
        <v>2320014</v>
      </c>
      <c r="D77" s="342">
        <f>SUM(D74:D76)</f>
        <v>2677574</v>
      </c>
      <c r="E77" s="342">
        <f>SUM(E74:E76)</f>
        <v>4997588</v>
      </c>
      <c r="F77" s="342">
        <f>SUM(F74:F76)</f>
        <v>8632459.7294474393</v>
      </c>
      <c r="G77" s="342">
        <f t="shared" si="4"/>
        <v>3634871.7294474393</v>
      </c>
      <c r="H77" s="339"/>
      <c r="I77" s="297"/>
      <c r="J77"/>
    </row>
    <row r="78" spans="1:11">
      <c r="A78" s="104" t="s">
        <v>78</v>
      </c>
      <c r="B78" s="1"/>
      <c r="C78" s="1"/>
      <c r="D78" s="1"/>
      <c r="E78" s="1"/>
      <c r="F78" s="1"/>
      <c r="G78" s="1"/>
      <c r="H78" s="1"/>
      <c r="I78" s="1"/>
      <c r="J78" s="1"/>
    </row>
    <row r="79" spans="1:11" s="52" customFormat="1">
      <c r="A79" s="176" t="s">
        <v>79</v>
      </c>
      <c r="B79" s="2"/>
      <c r="C79" s="2"/>
      <c r="D79" s="2"/>
      <c r="E79" s="2"/>
      <c r="F79" s="2"/>
      <c r="G79" s="2"/>
      <c r="H79" s="2"/>
      <c r="I79" s="2"/>
      <c r="J79" s="2"/>
      <c r="K79" s="65"/>
    </row>
    <row r="80" spans="1:11">
      <c r="D80" s="1"/>
      <c r="E80" s="1"/>
      <c r="F80" s="1"/>
      <c r="G80" s="1"/>
      <c r="H80" s="1"/>
      <c r="I80" s="1"/>
      <c r="J80" s="1"/>
    </row>
    <row r="81" spans="1:10">
      <c r="A81" s="5" t="s">
        <v>80</v>
      </c>
    </row>
    <row r="82" spans="1:10" ht="26.25" customHeight="1" thickBot="1">
      <c r="A82" s="480" t="s">
        <v>81</v>
      </c>
      <c r="B82" s="480"/>
      <c r="C82" s="480"/>
      <c r="D82" s="480"/>
      <c r="E82" s="480"/>
      <c r="F82"/>
      <c r="G82"/>
      <c r="H82"/>
      <c r="I82"/>
      <c r="J82"/>
    </row>
    <row r="83" spans="1:10" ht="13.5" thickTop="1">
      <c r="A83" s="481" t="s">
        <v>82</v>
      </c>
      <c r="B83" s="482"/>
      <c r="C83" s="482"/>
      <c r="D83" s="482"/>
      <c r="E83" s="483"/>
      <c r="F83"/>
      <c r="G83"/>
      <c r="H83"/>
      <c r="I83"/>
      <c r="J83"/>
    </row>
    <row r="84" spans="1:10">
      <c r="A84" s="305" t="s">
        <v>83</v>
      </c>
      <c r="B84" s="305" t="s">
        <v>84</v>
      </c>
      <c r="C84" s="305" t="s">
        <v>85</v>
      </c>
      <c r="D84" s="305" t="s">
        <v>86</v>
      </c>
      <c r="E84" s="305" t="s">
        <v>87</v>
      </c>
      <c r="F84"/>
      <c r="G84"/>
      <c r="H84"/>
      <c r="I84"/>
      <c r="J84"/>
    </row>
    <row r="85" spans="1:10">
      <c r="A85" s="306">
        <v>6.7308000000000007E-2</v>
      </c>
      <c r="B85" s="306">
        <v>0.03</v>
      </c>
      <c r="C85" s="306">
        <v>6.7308000000000007E-2</v>
      </c>
      <c r="D85" s="306">
        <v>0.1</v>
      </c>
      <c r="E85" s="306">
        <v>6.7308000000000007E-2</v>
      </c>
      <c r="F85"/>
      <c r="G85"/>
      <c r="H85"/>
      <c r="I85"/>
      <c r="J85"/>
    </row>
    <row r="86" spans="1:10">
      <c r="A86" s="1" t="s">
        <v>88</v>
      </c>
      <c r="F86"/>
      <c r="G86"/>
      <c r="H86"/>
      <c r="I86"/>
      <c r="J86"/>
    </row>
    <row r="89" spans="1:10">
      <c r="A89" s="5" t="s">
        <v>304</v>
      </c>
      <c r="B89" s="5"/>
      <c r="C89" s="5"/>
      <c r="D89" s="5"/>
      <c r="E89" s="5"/>
      <c r="F89" s="5"/>
      <c r="G89" s="5"/>
    </row>
    <row r="90" spans="1:10" ht="26.25" thickBot="1">
      <c r="A90" s="255" t="s">
        <v>11</v>
      </c>
      <c r="B90" s="255" t="s">
        <v>33</v>
      </c>
      <c r="C90" s="258" t="s">
        <v>60</v>
      </c>
      <c r="D90" s="258" t="s">
        <v>61</v>
      </c>
      <c r="E90" s="258" t="s">
        <v>62</v>
      </c>
      <c r="F90" s="258" t="s">
        <v>63</v>
      </c>
      <c r="G90" s="258" t="s">
        <v>64</v>
      </c>
    </row>
    <row r="91" spans="1:10" ht="13.5" thickBot="1">
      <c r="A91" s="259"/>
      <c r="B91" s="260"/>
      <c r="C91" s="478" t="s">
        <v>65</v>
      </c>
      <c r="D91" s="478"/>
      <c r="E91" s="478"/>
      <c r="F91" s="478"/>
      <c r="G91" s="478"/>
    </row>
    <row r="92" spans="1:10" ht="14.25" thickTop="1" thickBot="1">
      <c r="A92" s="474" t="s">
        <v>66</v>
      </c>
      <c r="B92" s="307" t="s">
        <v>37</v>
      </c>
      <c r="C92" s="298">
        <v>0.96650411565807504</v>
      </c>
      <c r="D92" s="298">
        <v>1.13373585963448</v>
      </c>
      <c r="E92" s="298">
        <v>1.92723709819108</v>
      </c>
      <c r="F92" s="298">
        <v>1.5788334399671</v>
      </c>
      <c r="G92" s="298">
        <v>0.56239778006962204</v>
      </c>
    </row>
    <row r="93" spans="1:10" ht="13.5" thickBot="1">
      <c r="A93" s="475"/>
      <c r="B93" s="307" t="s">
        <v>38</v>
      </c>
      <c r="C93" s="299">
        <v>0.94211095615793805</v>
      </c>
      <c r="D93" s="299">
        <v>1.1814242097996801</v>
      </c>
      <c r="E93" s="299">
        <v>2.5471055452519802</v>
      </c>
      <c r="F93" s="299">
        <v>1.3756857309870401</v>
      </c>
      <c r="G93" s="299">
        <v>0.61262110169242701</v>
      </c>
    </row>
    <row r="94" spans="1:10">
      <c r="A94" s="476"/>
      <c r="B94" s="308" t="s">
        <v>39</v>
      </c>
      <c r="C94" s="300">
        <v>0</v>
      </c>
      <c r="D94" s="300">
        <v>0</v>
      </c>
      <c r="E94" s="300">
        <v>0</v>
      </c>
      <c r="F94" s="300">
        <v>0</v>
      </c>
      <c r="G94" s="300">
        <v>0</v>
      </c>
    </row>
    <row r="95" spans="1:10" ht="13.5" thickBot="1">
      <c r="A95" s="479" t="s">
        <v>67</v>
      </c>
      <c r="B95" s="479"/>
      <c r="C95" s="301">
        <v>0.94373961646070803</v>
      </c>
      <c r="D95" s="301">
        <v>1.1432602692648599</v>
      </c>
      <c r="E95" s="301">
        <v>2.1397297415215899</v>
      </c>
      <c r="F95" s="301">
        <v>1.4719680569283899</v>
      </c>
      <c r="G95" s="301">
        <v>0.58255768106362205</v>
      </c>
    </row>
    <row r="96" spans="1:10">
      <c r="A96" s="104" t="s">
        <v>68</v>
      </c>
      <c r="B96" s="67"/>
      <c r="C96" s="67"/>
      <c r="D96" s="67"/>
      <c r="E96" s="67"/>
      <c r="F96" s="67"/>
      <c r="G96" s="67"/>
    </row>
    <row r="97" spans="1:8">
      <c r="A97" s="176" t="s">
        <v>69</v>
      </c>
      <c r="B97" s="120"/>
      <c r="C97" s="120"/>
      <c r="D97" s="120"/>
      <c r="E97" s="120"/>
      <c r="F97" s="120"/>
      <c r="G97" s="120"/>
    </row>
    <row r="98" spans="1:8">
      <c r="A98" s="104"/>
      <c r="B98" s="67"/>
      <c r="C98" s="67"/>
      <c r="D98" s="67"/>
      <c r="E98" s="67"/>
      <c r="F98" s="67"/>
      <c r="G98" s="67"/>
    </row>
    <row r="99" spans="1:8">
      <c r="A99" s="194"/>
      <c r="B99" s="67"/>
      <c r="C99" s="67"/>
      <c r="D99" s="67"/>
      <c r="E99" s="67"/>
      <c r="F99" s="67"/>
      <c r="G99" s="67"/>
    </row>
    <row r="100" spans="1:8">
      <c r="A100" s="30"/>
    </row>
    <row r="101" spans="1:8">
      <c r="A101" s="5" t="s">
        <v>305</v>
      </c>
      <c r="B101"/>
      <c r="C101"/>
      <c r="D101"/>
      <c r="E101"/>
      <c r="F101"/>
      <c r="G101"/>
    </row>
    <row r="102" spans="1:8" ht="51.75" thickBot="1">
      <c r="A102" s="253" t="s">
        <v>11</v>
      </c>
      <c r="B102" s="253" t="s">
        <v>33</v>
      </c>
      <c r="C102" s="253" t="s">
        <v>71</v>
      </c>
      <c r="D102" s="253" t="s">
        <v>72</v>
      </c>
      <c r="E102" s="253" t="s">
        <v>73</v>
      </c>
      <c r="F102" s="253" t="s">
        <v>74</v>
      </c>
      <c r="G102" s="253" t="s">
        <v>75</v>
      </c>
    </row>
    <row r="103" spans="1:8" ht="14.25" thickTop="1" thickBot="1">
      <c r="A103" s="499" t="s">
        <v>66</v>
      </c>
      <c r="B103" s="307" t="s">
        <v>37</v>
      </c>
      <c r="C103" s="341">
        <f>SUM(C74*0.9369,'PY1 - Evergy Metro'!C52)</f>
        <v>2537354.2775999997</v>
      </c>
      <c r="D103" s="341">
        <f>SUM(D74*0.9369,'PY1 - Evergy Metro'!D52)</f>
        <v>2660879.8168000001</v>
      </c>
      <c r="E103" s="341">
        <f>SUM(C103,D103)</f>
        <v>5198234.0943999998</v>
      </c>
      <c r="F103" s="341">
        <f>SUM(F74*0.9369,'PY1 - Evergy Metro'!F52)</f>
        <v>10018284.009816308</v>
      </c>
      <c r="G103" s="341">
        <f>F103-E103</f>
        <v>4820049.9154163077</v>
      </c>
      <c r="H103" s="339"/>
    </row>
    <row r="104" spans="1:8" ht="13.5" thickBot="1">
      <c r="A104" s="499"/>
      <c r="B104" s="307" t="s">
        <v>38</v>
      </c>
      <c r="C104" s="341">
        <f>SUM(C75*0.9369,'PY1 - Evergy Metro'!C53)</f>
        <v>2363089.8389999997</v>
      </c>
      <c r="D104" s="341">
        <f>SUM(D75*0.9369,'PY1 - Evergy Metro'!D53)</f>
        <v>1782338.8562</v>
      </c>
      <c r="E104" s="341">
        <f>SUM(C104,D104)</f>
        <v>4145428.6952</v>
      </c>
      <c r="F104" s="341">
        <f>SUM(F75*0.9369,'PY1 - Evergy Metro'!F53)</f>
        <v>10558893.510703001</v>
      </c>
      <c r="G104" s="341">
        <f>F104-E104</f>
        <v>6413464.8155030012</v>
      </c>
      <c r="H104" s="339"/>
    </row>
    <row r="105" spans="1:8">
      <c r="A105" s="499"/>
      <c r="B105" s="308" t="s">
        <v>39</v>
      </c>
      <c r="C105" s="341">
        <f>SUM(C76*0.9369,'PY1 - Evergy Metro'!C54)</f>
        <v>0</v>
      </c>
      <c r="D105" s="341">
        <f>SUM(D76*0.9369,'PY1 - Evergy Metro'!D54)</f>
        <v>273010.40760000004</v>
      </c>
      <c r="E105" s="341">
        <f>SUM(C105,D105)</f>
        <v>273010.40760000004</v>
      </c>
      <c r="F105" s="341">
        <f>SUM(F76*0.9369,'PY1 - Evergy Metro'!F54)</f>
        <v>0</v>
      </c>
      <c r="G105" s="341">
        <f>F105-E105</f>
        <v>-273010.40760000004</v>
      </c>
      <c r="H105" s="339"/>
    </row>
    <row r="106" spans="1:8">
      <c r="A106" s="207" t="s">
        <v>76</v>
      </c>
      <c r="B106" s="140" t="s">
        <v>77</v>
      </c>
      <c r="C106" s="343">
        <f>SUM(C103:C105)</f>
        <v>4900444.1165999994</v>
      </c>
      <c r="D106" s="343">
        <f>SUM(D103:D105)</f>
        <v>4716229.0806000009</v>
      </c>
      <c r="E106" s="343">
        <f>SUM(E103:E105)</f>
        <v>9616673.1972000003</v>
      </c>
      <c r="F106" s="343">
        <f>SUM(F103:F105)</f>
        <v>20577177.520519309</v>
      </c>
      <c r="G106" s="343">
        <f>F106-E106</f>
        <v>10960504.323319308</v>
      </c>
      <c r="H106" s="339"/>
    </row>
    <row r="107" spans="1:8">
      <c r="A107" s="104" t="s">
        <v>78</v>
      </c>
      <c r="B107"/>
      <c r="C107"/>
      <c r="D107"/>
      <c r="E107"/>
      <c r="F107"/>
      <c r="G107"/>
    </row>
    <row r="108" spans="1:8">
      <c r="A108" s="176" t="s">
        <v>79</v>
      </c>
      <c r="C108" s="2"/>
      <c r="D108" s="2"/>
      <c r="E108" s="2"/>
      <c r="F108" s="2"/>
      <c r="G108" s="2"/>
    </row>
  </sheetData>
  <mergeCells count="37">
    <mergeCell ref="C91:G91"/>
    <mergeCell ref="A92:A94"/>
    <mergeCell ref="A95:B95"/>
    <mergeCell ref="A103:A105"/>
    <mergeCell ref="A6:H6"/>
    <mergeCell ref="A7:H7"/>
    <mergeCell ref="A8:H8"/>
    <mergeCell ref="A20:A21"/>
    <mergeCell ref="B20:B21"/>
    <mergeCell ref="A9:A10"/>
    <mergeCell ref="B9:B10"/>
    <mergeCell ref="A11:A13"/>
    <mergeCell ref="C14:H14"/>
    <mergeCell ref="A82:E82"/>
    <mergeCell ref="A83:E83"/>
    <mergeCell ref="A74:A76"/>
    <mergeCell ref="A1:K1"/>
    <mergeCell ref="A2:K2"/>
    <mergeCell ref="A3:K3"/>
    <mergeCell ref="A4:I4"/>
    <mergeCell ref="A5:H5"/>
    <mergeCell ref="B57:E57"/>
    <mergeCell ref="A63:A65"/>
    <mergeCell ref="A66:B66"/>
    <mergeCell ref="C62:G62"/>
    <mergeCell ref="B42:B43"/>
    <mergeCell ref="A44:A46"/>
    <mergeCell ref="C47:H47"/>
    <mergeCell ref="B56:E56"/>
    <mergeCell ref="A33:A35"/>
    <mergeCell ref="C36:H36"/>
    <mergeCell ref="A42:A43"/>
    <mergeCell ref="A22:A24"/>
    <mergeCell ref="C25:H25"/>
    <mergeCell ref="A30:H30"/>
    <mergeCell ref="A31:A32"/>
    <mergeCell ref="B31:B32"/>
  </mergeCells>
  <pageMargins left="0.7" right="0.7" top="0.75" bottom="0.75" header="0.3" footer="0.3"/>
  <pageSetup scale="30" orientation="landscape" verticalDpi="200" r:id="rId1"/>
  <headerFooter alignWithMargins="0">
    <oddFooter xml:space="preserve">&amp;R_x000D_&amp;1#&amp;"Calibri"&amp;10&amp;KA80000 Internal Use Only </oddFooter>
  </headerFooter>
  <rowBreaks count="1" manualBreakCount="1">
    <brk id="2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01FF0-BD65-4689-99BB-37D61E653944}">
  <sheetPr>
    <pageSetUpPr fitToPage="1"/>
  </sheetPr>
  <dimension ref="A1:AH108"/>
  <sheetViews>
    <sheetView showGridLines="0" topLeftCell="C13" zoomScaleNormal="100" workbookViewId="0">
      <selection activeCell="E24" sqref="E24"/>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0.85546875" style="58" customWidth="1"/>
    <col min="35" max="16384" width="9.140625" style="309"/>
  </cols>
  <sheetData>
    <row r="1" spans="1:11">
      <c r="A1" s="490" t="str">
        <f>Cover!B8</f>
        <v>Evergy Services, Inc. (ESI) Evaluation, Measurement, and Verification Report  – Commercial &amp; Industrial Databook</v>
      </c>
      <c r="B1" s="490"/>
      <c r="C1" s="490"/>
      <c r="D1" s="490"/>
      <c r="E1" s="490"/>
      <c r="F1" s="490"/>
      <c r="G1" s="490"/>
      <c r="H1" s="490"/>
      <c r="I1" s="490"/>
      <c r="J1" s="490"/>
      <c r="K1" s="490"/>
    </row>
    <row r="2" spans="1:11" ht="34.15" customHeight="1">
      <c r="A2" s="491"/>
      <c r="B2" s="491"/>
      <c r="C2" s="491"/>
      <c r="D2" s="491"/>
      <c r="E2" s="491"/>
      <c r="F2" s="491"/>
      <c r="G2" s="491"/>
      <c r="H2" s="491"/>
      <c r="I2" s="491"/>
      <c r="J2" s="491"/>
      <c r="K2" s="491"/>
    </row>
    <row r="3" spans="1:11">
      <c r="A3" s="492"/>
      <c r="B3" s="492"/>
      <c r="C3" s="492"/>
      <c r="D3" s="492"/>
      <c r="E3" s="492"/>
      <c r="F3" s="492"/>
      <c r="G3" s="492"/>
      <c r="H3" s="492"/>
      <c r="I3" s="492"/>
      <c r="J3" s="492"/>
      <c r="K3" s="492"/>
    </row>
    <row r="4" spans="1:11" ht="30" customHeight="1">
      <c r="A4" s="493" t="s">
        <v>89</v>
      </c>
      <c r="B4" s="493"/>
      <c r="C4" s="493"/>
      <c r="D4" s="493"/>
      <c r="E4" s="493"/>
      <c r="F4" s="493"/>
      <c r="G4" s="493"/>
      <c r="H4" s="493"/>
      <c r="I4" s="493"/>
      <c r="J4" s="5"/>
      <c r="K4" s="56"/>
    </row>
    <row r="5" spans="1:11">
      <c r="A5" s="491"/>
      <c r="B5" s="491"/>
      <c r="C5" s="491"/>
      <c r="D5" s="491"/>
      <c r="E5" s="491"/>
      <c r="F5" s="491"/>
      <c r="G5" s="491"/>
      <c r="H5" s="491"/>
      <c r="I5"/>
      <c r="J5" s="5"/>
      <c r="K5" s="56"/>
    </row>
    <row r="6" spans="1:11">
      <c r="A6" s="494" t="s">
        <v>31</v>
      </c>
      <c r="B6" s="494"/>
      <c r="C6" s="494"/>
      <c r="D6" s="494"/>
      <c r="E6" s="494"/>
      <c r="F6" s="494"/>
      <c r="G6" s="494"/>
      <c r="H6" s="494"/>
      <c r="I6" s="190"/>
      <c r="J6" s="5"/>
      <c r="K6" s="56"/>
    </row>
    <row r="7" spans="1:11">
      <c r="A7" s="495"/>
      <c r="B7" s="495"/>
      <c r="C7" s="495"/>
      <c r="D7" s="495"/>
      <c r="E7" s="495"/>
      <c r="F7" s="495"/>
      <c r="G7" s="495"/>
      <c r="H7" s="495"/>
      <c r="I7" s="173"/>
      <c r="J7" s="107"/>
      <c r="K7" s="56"/>
    </row>
    <row r="8" spans="1:11">
      <c r="A8" s="489" t="s">
        <v>32</v>
      </c>
      <c r="B8" s="489"/>
      <c r="C8" s="489"/>
      <c r="D8" s="489"/>
      <c r="E8" s="489"/>
      <c r="F8" s="489"/>
      <c r="G8" s="489"/>
      <c r="H8" s="489"/>
      <c r="I8" s="5"/>
      <c r="J8" s="5"/>
      <c r="K8" s="56"/>
    </row>
    <row r="9" spans="1:11" ht="13.5" thickBot="1">
      <c r="A9" s="487" t="s">
        <v>11</v>
      </c>
      <c r="B9" s="487" t="s">
        <v>33</v>
      </c>
      <c r="C9" s="253"/>
      <c r="D9" s="253" t="s">
        <v>12</v>
      </c>
      <c r="E9" s="254"/>
      <c r="F9" s="253"/>
      <c r="G9" s="253" t="s">
        <v>13</v>
      </c>
      <c r="H9" s="253"/>
      <c r="I9"/>
      <c r="J9" s="107"/>
      <c r="K9" s="56"/>
    </row>
    <row r="10" spans="1:11" ht="39" thickTop="1">
      <c r="A10" s="488"/>
      <c r="B10" s="488"/>
      <c r="C10" s="256" t="s">
        <v>14</v>
      </c>
      <c r="D10" s="256" t="s">
        <v>15</v>
      </c>
      <c r="E10" s="257" t="s">
        <v>16</v>
      </c>
      <c r="F10" s="256" t="s">
        <v>34</v>
      </c>
      <c r="G10" s="256" t="s">
        <v>15</v>
      </c>
      <c r="H10" s="256" t="s">
        <v>35</v>
      </c>
      <c r="I10" s="43"/>
      <c r="J10" s="43"/>
      <c r="K10" s="109"/>
    </row>
    <row r="11" spans="1:11" ht="13.5" customHeight="1" thickBot="1">
      <c r="A11" s="484" t="s">
        <v>36</v>
      </c>
      <c r="B11" s="192" t="s">
        <v>37</v>
      </c>
      <c r="C11" s="192">
        <v>11967648</v>
      </c>
      <c r="D11" s="192">
        <v>12439712</v>
      </c>
      <c r="E11" s="95">
        <f>D11/C11</f>
        <v>1.0394450104147448</v>
      </c>
      <c r="F11" s="192">
        <f>'Business ESP - Standard'!E29</f>
        <v>46646197.198902555</v>
      </c>
      <c r="G11" s="192">
        <v>9839812.1919999998</v>
      </c>
      <c r="H11" s="94">
        <f t="shared" ref="H11:H13" si="0">G11/F11</f>
        <v>0.21094564579492669</v>
      </c>
      <c r="I11" s="186"/>
      <c r="J11" s="186"/>
      <c r="K11" s="110"/>
    </row>
    <row r="12" spans="1:11" ht="13.5" thickBot="1">
      <c r="A12" s="484"/>
      <c r="B12" s="192" t="s">
        <v>38</v>
      </c>
      <c r="C12" s="192">
        <v>16644699.188800003</v>
      </c>
      <c r="D12" s="192">
        <v>16081967.1440186</v>
      </c>
      <c r="E12" s="95">
        <f t="shared" ref="E12:E13" si="1">D12/C12</f>
        <v>0.96619151608579035</v>
      </c>
      <c r="F12" s="192">
        <f>'Business ESP - Custom'!E29</f>
        <v>10016241.480000008</v>
      </c>
      <c r="G12" s="192">
        <v>13122885.189519178</v>
      </c>
      <c r="H12" s="94">
        <f t="shared" si="0"/>
        <v>1.3101606241944526</v>
      </c>
      <c r="I12" s="186"/>
      <c r="J12" s="186"/>
      <c r="K12" s="57"/>
    </row>
    <row r="13" spans="1:11">
      <c r="A13" s="485"/>
      <c r="B13" s="203" t="s">
        <v>39</v>
      </c>
      <c r="C13" s="203">
        <v>467795</v>
      </c>
      <c r="D13" s="203">
        <v>450363</v>
      </c>
      <c r="E13" s="204">
        <f t="shared" si="1"/>
        <v>0.9627358137645764</v>
      </c>
      <c r="F13" s="203">
        <f>'Process Efficiency'!E29</f>
        <v>20470674.240000032</v>
      </c>
      <c r="G13" s="336">
        <v>450363</v>
      </c>
      <c r="H13" s="337">
        <f t="shared" si="0"/>
        <v>2.2000398947289355E-2</v>
      </c>
      <c r="I13" s="186"/>
      <c r="J13" s="186"/>
      <c r="K13" s="57"/>
    </row>
    <row r="14" spans="1:11" ht="13.5" customHeight="1">
      <c r="A14" s="314" t="s">
        <v>41</v>
      </c>
      <c r="B14" s="315" t="s">
        <v>42</v>
      </c>
      <c r="C14" s="486" t="s">
        <v>43</v>
      </c>
      <c r="D14" s="486"/>
      <c r="E14" s="496"/>
      <c r="F14" s="486"/>
      <c r="G14" s="496"/>
      <c r="H14" s="496"/>
      <c r="I14" s="186"/>
      <c r="J14" s="186"/>
      <c r="K14" s="57"/>
    </row>
    <row r="15" spans="1:11" ht="13.5" customHeight="1" thickBot="1">
      <c r="A15" s="208" t="s">
        <v>90</v>
      </c>
      <c r="B15" s="208"/>
      <c r="C15" s="208">
        <f>SUM(C11:C13)</f>
        <v>29080142.188800003</v>
      </c>
      <c r="D15" s="208">
        <f>SUM(D11:D13)</f>
        <v>28972042.144018598</v>
      </c>
      <c r="E15" s="209">
        <f>D15/C15</f>
        <v>0.99628268513683405</v>
      </c>
      <c r="F15" s="208">
        <f>SUM(F11:F13)</f>
        <v>77133112.918902606</v>
      </c>
      <c r="G15" s="208">
        <f>SUM(G11:G13)</f>
        <v>23413060.381519176</v>
      </c>
      <c r="H15" s="210">
        <f>G15/F15</f>
        <v>0.30354097605441593</v>
      </c>
      <c r="I15" s="186"/>
      <c r="J15" s="186"/>
    </row>
    <row r="16" spans="1:11">
      <c r="A16" t="s">
        <v>45</v>
      </c>
      <c r="B16"/>
      <c r="C16"/>
      <c r="D16"/>
      <c r="E16"/>
      <c r="F16"/>
      <c r="G16"/>
      <c r="H16"/>
      <c r="I16"/>
      <c r="J16" s="108"/>
    </row>
    <row r="17" spans="1:11">
      <c r="A17" s="68"/>
      <c r="B17"/>
      <c r="C17"/>
      <c r="D17"/>
      <c r="E17"/>
      <c r="F17" s="84"/>
      <c r="G17"/>
      <c r="H17" s="22"/>
      <c r="I17"/>
      <c r="J17" s="108"/>
      <c r="K17" s="59"/>
    </row>
    <row r="18" spans="1:11">
      <c r="A18" s="68"/>
      <c r="B18"/>
      <c r="C18"/>
      <c r="D18"/>
      <c r="E18"/>
      <c r="F18" s="84"/>
      <c r="G18"/>
      <c r="H18"/>
      <c r="I18"/>
      <c r="J18" s="108"/>
    </row>
    <row r="19" spans="1:11">
      <c r="A19" s="5" t="s">
        <v>46</v>
      </c>
      <c r="B19" s="5"/>
      <c r="C19" s="5"/>
      <c r="D19" s="5"/>
      <c r="E19" s="5"/>
      <c r="F19" s="5"/>
      <c r="G19" s="5"/>
      <c r="H19" s="5"/>
      <c r="I19" s="5"/>
      <c r="J19" s="25"/>
    </row>
    <row r="20" spans="1:11" ht="13.5" thickBot="1">
      <c r="A20" s="487" t="s">
        <v>11</v>
      </c>
      <c r="B20" s="487" t="s">
        <v>33</v>
      </c>
      <c r="C20" s="253"/>
      <c r="D20" s="253" t="s">
        <v>12</v>
      </c>
      <c r="E20" s="254"/>
      <c r="F20" s="253"/>
      <c r="G20" s="253" t="s">
        <v>13</v>
      </c>
      <c r="H20" s="253"/>
      <c r="I20"/>
      <c r="J20" s="178"/>
      <c r="K20" s="60"/>
    </row>
    <row r="21" spans="1:11" ht="39" thickTop="1">
      <c r="A21" s="488"/>
      <c r="B21" s="488"/>
      <c r="C21" s="256" t="s">
        <v>24</v>
      </c>
      <c r="D21" s="256" t="s">
        <v>25</v>
      </c>
      <c r="E21" s="257" t="s">
        <v>16</v>
      </c>
      <c r="F21" s="256" t="s">
        <v>47</v>
      </c>
      <c r="G21" s="256" t="s">
        <v>25</v>
      </c>
      <c r="H21" s="256" t="s">
        <v>35</v>
      </c>
      <c r="I21" s="43"/>
      <c r="J21" s="43"/>
    </row>
    <row r="22" spans="1:11" ht="13.5" customHeight="1" thickBot="1">
      <c r="A22" s="484" t="s">
        <v>36</v>
      </c>
      <c r="B22" s="192" t="s">
        <v>37</v>
      </c>
      <c r="C22" s="192">
        <v>2309</v>
      </c>
      <c r="D22" s="192">
        <v>1870</v>
      </c>
      <c r="E22" s="95">
        <f>D22/C22</f>
        <v>0.8098744045041143</v>
      </c>
      <c r="F22" s="192">
        <f>'Business ESP - Standard'!E30</f>
        <v>7513.8896712000005</v>
      </c>
      <c r="G22" s="192">
        <v>1479.17</v>
      </c>
      <c r="H22" s="94">
        <f>G22/F22</f>
        <v>0.19685809410664001</v>
      </c>
      <c r="I22" s="186"/>
      <c r="J22" s="186"/>
    </row>
    <row r="23" spans="1:11" ht="13.5" thickBot="1">
      <c r="A23" s="484"/>
      <c r="B23" s="192" t="s">
        <v>38</v>
      </c>
      <c r="C23" s="192">
        <v>3773.9493000000007</v>
      </c>
      <c r="D23" s="192">
        <v>2893.6969484931701</v>
      </c>
      <c r="E23" s="93">
        <f>D23/C23</f>
        <v>0.766755649974728</v>
      </c>
      <c r="F23" s="192">
        <f>'Business ESP - Custom'!E30</f>
        <v>1586.6804398830946</v>
      </c>
      <c r="G23" s="192">
        <v>2361.256709970427</v>
      </c>
      <c r="H23" s="94">
        <f>G23/F23</f>
        <v>1.4881740838403494</v>
      </c>
      <c r="I23" s="186"/>
      <c r="J23" s="186"/>
      <c r="K23" s="60"/>
    </row>
    <row r="24" spans="1:11">
      <c r="A24" s="485"/>
      <c r="B24" s="203" t="s">
        <v>39</v>
      </c>
      <c r="C24" s="203">
        <v>73.5</v>
      </c>
      <c r="D24" s="203">
        <v>66.31</v>
      </c>
      <c r="E24" s="204">
        <f>D24/C24</f>
        <v>0.90217687074829933</v>
      </c>
      <c r="F24" s="203">
        <f>'Process Efficiency'!E30</f>
        <v>227.44799999999998</v>
      </c>
      <c r="G24" s="203">
        <v>66.31</v>
      </c>
      <c r="H24" s="337">
        <f>G24/F24</f>
        <v>0.29153916499595517</v>
      </c>
      <c r="I24" s="186"/>
      <c r="J24" s="186"/>
      <c r="K24" s="60"/>
    </row>
    <row r="25" spans="1:11" ht="12.75" customHeight="1">
      <c r="A25" s="314" t="s">
        <v>41</v>
      </c>
      <c r="B25" s="316" t="s">
        <v>42</v>
      </c>
      <c r="C25" s="486" t="s">
        <v>43</v>
      </c>
      <c r="D25" s="486"/>
      <c r="E25" s="496"/>
      <c r="F25" s="486"/>
      <c r="G25" s="486"/>
      <c r="H25" s="496"/>
      <c r="I25" s="186"/>
      <c r="J25" s="186"/>
      <c r="K25" s="61"/>
    </row>
    <row r="26" spans="1:11" ht="13.5" thickBot="1">
      <c r="A26" s="208" t="s">
        <v>90</v>
      </c>
      <c r="B26" s="208"/>
      <c r="C26" s="208">
        <f>SUM(C22:C24)</f>
        <v>6156.4493000000002</v>
      </c>
      <c r="D26" s="208">
        <f>SUM(D22:D24)</f>
        <v>4830.006948493171</v>
      </c>
      <c r="E26" s="209">
        <f>D26/C26</f>
        <v>0.78454425808284833</v>
      </c>
      <c r="F26" s="208">
        <f>SUM(F22:F24)</f>
        <v>9328.0181110830963</v>
      </c>
      <c r="G26" s="208">
        <f>SUM(G22:G24)</f>
        <v>3906.736709970427</v>
      </c>
      <c r="H26" s="210">
        <f>G26/F26</f>
        <v>0.41881744476124388</v>
      </c>
      <c r="I26" s="186"/>
      <c r="J26" s="186"/>
    </row>
    <row r="27" spans="1:11">
      <c r="A27" t="s">
        <v>45</v>
      </c>
      <c r="B27"/>
      <c r="C27"/>
      <c r="D27"/>
      <c r="E27" s="69"/>
      <c r="F27"/>
      <c r="G27"/>
      <c r="H27"/>
      <c r="I27"/>
      <c r="J27" s="46"/>
      <c r="K27" s="109"/>
    </row>
    <row r="28" spans="1:11">
      <c r="B28"/>
      <c r="C28"/>
      <c r="D28"/>
      <c r="E28"/>
      <c r="F28"/>
      <c r="G28"/>
      <c r="H28"/>
      <c r="I28"/>
      <c r="J28" s="46"/>
      <c r="K28" s="109"/>
    </row>
    <row r="29" spans="1:11">
      <c r="B29"/>
      <c r="C29"/>
      <c r="D29"/>
      <c r="E29"/>
      <c r="F29"/>
      <c r="G29"/>
      <c r="H29"/>
      <c r="I29"/>
      <c r="J29" s="46"/>
      <c r="K29" s="109"/>
    </row>
    <row r="30" spans="1:11">
      <c r="A30" s="489" t="s">
        <v>48</v>
      </c>
      <c r="B30" s="489"/>
      <c r="C30" s="489"/>
      <c r="D30" s="489"/>
      <c r="E30" s="489"/>
      <c r="F30" s="489"/>
      <c r="G30" s="489"/>
      <c r="H30" s="489"/>
      <c r="I30"/>
      <c r="J30" s="46"/>
      <c r="K30" s="109"/>
    </row>
    <row r="31" spans="1:11" ht="13.5" thickBot="1">
      <c r="A31" s="487" t="s">
        <v>11</v>
      </c>
      <c r="B31" s="487" t="s">
        <v>33</v>
      </c>
      <c r="C31" s="253"/>
      <c r="D31" s="253" t="s">
        <v>12</v>
      </c>
      <c r="E31" s="254"/>
      <c r="F31" s="253"/>
      <c r="G31" s="253" t="s">
        <v>13</v>
      </c>
      <c r="H31" s="253"/>
      <c r="I31"/>
      <c r="J31" s="46"/>
      <c r="K31" s="109"/>
    </row>
    <row r="32" spans="1:11" ht="39" thickTop="1">
      <c r="A32" s="488"/>
      <c r="B32" s="488"/>
      <c r="C32" s="256" t="s">
        <v>14</v>
      </c>
      <c r="D32" s="256" t="s">
        <v>15</v>
      </c>
      <c r="E32" s="257" t="s">
        <v>16</v>
      </c>
      <c r="F32" s="256" t="s">
        <v>34</v>
      </c>
      <c r="G32" s="256" t="s">
        <v>15</v>
      </c>
      <c r="H32" s="256" t="s">
        <v>35</v>
      </c>
      <c r="I32"/>
      <c r="J32" s="46"/>
      <c r="K32" s="109"/>
    </row>
    <row r="33" spans="1:11" ht="17.100000000000001" customHeight="1" thickBot="1">
      <c r="A33" s="484" t="s">
        <v>36</v>
      </c>
      <c r="B33" s="192" t="s">
        <v>37</v>
      </c>
      <c r="C33" s="192">
        <f>'Business ESP - Standard'!B37</f>
        <v>45166494.082800001</v>
      </c>
      <c r="D33" s="192">
        <f>'Business ESP - Standard'!C37</f>
        <v>44509946.811806411</v>
      </c>
      <c r="E33" s="95">
        <f>D33/C33</f>
        <v>0.98546384251587038</v>
      </c>
      <c r="F33" s="192">
        <f>'Business ESP - Standard'!E37</f>
        <v>46646197.198902555</v>
      </c>
      <c r="G33" s="192">
        <f>'Business ESP - Standard'!F37</f>
        <v>40164325.949284211</v>
      </c>
      <c r="H33" s="94">
        <f t="shared" ref="H33:H35" si="2">G33/F33</f>
        <v>0.8610418075029953</v>
      </c>
      <c r="I33"/>
      <c r="J33" s="46"/>
      <c r="K33" s="109"/>
    </row>
    <row r="34" spans="1:11" ht="15.6" customHeight="1" thickBot="1">
      <c r="A34" s="484"/>
      <c r="B34" s="192" t="s">
        <v>38</v>
      </c>
      <c r="C34" s="192">
        <f>'Business ESP - Custom'!B37</f>
        <v>40270006.673900008</v>
      </c>
      <c r="D34" s="192">
        <f>'Business ESP - Custom'!C37</f>
        <v>39617107.542668507</v>
      </c>
      <c r="E34" s="95">
        <f t="shared" ref="E34:E35" si="3">D34/C34</f>
        <v>0.98378696242792874</v>
      </c>
      <c r="F34" s="192">
        <f>'Business ESP - Custom'!E37</f>
        <v>10016241.480000008</v>
      </c>
      <c r="G34" s="192">
        <f>'Business ESP - Custom'!F37</f>
        <v>32246061.308149599</v>
      </c>
      <c r="H34" s="94">
        <f t="shared" si="2"/>
        <v>3.2193773854730958</v>
      </c>
      <c r="I34"/>
      <c r="J34" s="46"/>
      <c r="K34" s="109"/>
    </row>
    <row r="35" spans="1:11">
      <c r="A35" s="485"/>
      <c r="B35" s="203" t="s">
        <v>39</v>
      </c>
      <c r="C35" s="203">
        <f>'Process Efficiency'!B37</f>
        <v>805427</v>
      </c>
      <c r="D35" s="203">
        <f>'Process Efficiency'!C37</f>
        <v>793289.73569198954</v>
      </c>
      <c r="E35" s="204">
        <f t="shared" si="3"/>
        <v>0.98493064634285854</v>
      </c>
      <c r="F35" s="336">
        <f>'Process Efficiency'!E37</f>
        <v>20470674.240000032</v>
      </c>
      <c r="G35" s="336">
        <f>'Process Efficiency'!F37</f>
        <v>716474.14689698385</v>
      </c>
      <c r="H35" s="337">
        <f t="shared" si="2"/>
        <v>3.5000026794280263E-2</v>
      </c>
      <c r="I35"/>
      <c r="J35" s="46"/>
      <c r="K35" s="109"/>
    </row>
    <row r="36" spans="1:11">
      <c r="A36" s="314" t="s">
        <v>41</v>
      </c>
      <c r="B36" s="315" t="s">
        <v>42</v>
      </c>
      <c r="C36" s="486" t="s">
        <v>43</v>
      </c>
      <c r="D36" s="486"/>
      <c r="E36" s="496"/>
      <c r="F36" s="496"/>
      <c r="G36" s="496"/>
      <c r="H36" s="496"/>
      <c r="I36"/>
      <c r="J36" s="46"/>
      <c r="K36" s="109"/>
    </row>
    <row r="37" spans="1:11" ht="13.5" thickBot="1">
      <c r="A37" s="208" t="s">
        <v>90</v>
      </c>
      <c r="B37" s="208"/>
      <c r="C37" s="208">
        <f>SUM(C33:C35)</f>
        <v>86241927.756700009</v>
      </c>
      <c r="D37" s="208">
        <f>SUM(D33:D35)</f>
        <v>84920344.090166911</v>
      </c>
      <c r="E37" s="209">
        <f>D37/C37</f>
        <v>0.98467585661742785</v>
      </c>
      <c r="F37" s="208">
        <f>SUM(F33:F35)</f>
        <v>77133112.918902606</v>
      </c>
      <c r="G37" s="208">
        <f>SUM(G33:G35)</f>
        <v>73126861.40433079</v>
      </c>
      <c r="H37" s="210">
        <f>G37/F37</f>
        <v>0.94806054931577866</v>
      </c>
      <c r="I37"/>
      <c r="J37" s="46"/>
      <c r="K37" s="109"/>
    </row>
    <row r="38" spans="1:11">
      <c r="A38" t="s">
        <v>45</v>
      </c>
      <c r="B38"/>
      <c r="C38"/>
      <c r="D38"/>
      <c r="E38"/>
      <c r="F38"/>
      <c r="G38"/>
      <c r="H38"/>
      <c r="I38"/>
      <c r="J38" s="46"/>
      <c r="K38" s="109"/>
    </row>
    <row r="39" spans="1:11">
      <c r="A39" s="68"/>
      <c r="B39"/>
      <c r="C39"/>
      <c r="D39"/>
      <c r="E39"/>
      <c r="F39" s="84"/>
      <c r="G39"/>
      <c r="H39" s="22"/>
      <c r="I39"/>
      <c r="J39" s="46"/>
      <c r="K39" s="109"/>
    </row>
    <row r="40" spans="1:11">
      <c r="A40" s="68"/>
      <c r="B40"/>
      <c r="C40"/>
      <c r="D40"/>
      <c r="E40"/>
      <c r="F40" s="84"/>
      <c r="G40"/>
      <c r="H40"/>
      <c r="I40"/>
      <c r="J40" s="46"/>
      <c r="K40" s="109"/>
    </row>
    <row r="41" spans="1:11">
      <c r="A41" s="5" t="s">
        <v>49</v>
      </c>
      <c r="B41" s="5"/>
      <c r="C41" s="5"/>
      <c r="D41" s="5"/>
      <c r="E41" s="5"/>
      <c r="F41" s="5"/>
      <c r="G41" s="5"/>
      <c r="H41" s="5"/>
      <c r="I41"/>
      <c r="J41" s="46"/>
      <c r="K41" s="109"/>
    </row>
    <row r="42" spans="1:11" ht="13.5" thickBot="1">
      <c r="A42" s="487" t="s">
        <v>11</v>
      </c>
      <c r="B42" s="487" t="s">
        <v>33</v>
      </c>
      <c r="C42" s="253"/>
      <c r="D42" s="253" t="s">
        <v>12</v>
      </c>
      <c r="E42" s="254"/>
      <c r="F42" s="253"/>
      <c r="G42" s="253" t="s">
        <v>13</v>
      </c>
      <c r="H42" s="253"/>
      <c r="I42"/>
      <c r="J42" s="46"/>
      <c r="K42" s="109"/>
    </row>
    <row r="43" spans="1:11" ht="39" thickTop="1">
      <c r="A43" s="488"/>
      <c r="B43" s="488"/>
      <c r="C43" s="256" t="s">
        <v>24</v>
      </c>
      <c r="D43" s="256" t="s">
        <v>25</v>
      </c>
      <c r="E43" s="257" t="s">
        <v>16</v>
      </c>
      <c r="F43" s="256" t="s">
        <v>47</v>
      </c>
      <c r="G43" s="256" t="s">
        <v>25</v>
      </c>
      <c r="H43" s="256" t="s">
        <v>35</v>
      </c>
      <c r="I43"/>
      <c r="J43" s="46"/>
      <c r="K43" s="109"/>
    </row>
    <row r="44" spans="1:11" ht="13.5" thickBot="1">
      <c r="A44" s="484" t="s">
        <v>36</v>
      </c>
      <c r="B44" s="192" t="s">
        <v>37</v>
      </c>
      <c r="C44" s="192">
        <f>'Business ESP - Standard'!B38</f>
        <v>11477.511699999999</v>
      </c>
      <c r="D44" s="192">
        <f>'Business ESP - Standard'!C38</f>
        <v>7719.6375979372024</v>
      </c>
      <c r="E44" s="95">
        <f>D44/C44</f>
        <v>0.67258808352486388</v>
      </c>
      <c r="F44" s="192">
        <f>'Business ESP - Standard'!E38</f>
        <v>7513.8896712000005</v>
      </c>
      <c r="G44" s="192">
        <f>'Business ESP - Standard'!F38</f>
        <v>7006.9043558906724</v>
      </c>
      <c r="H44" s="94">
        <f>G44/F44</f>
        <v>0.93252691515387121</v>
      </c>
      <c r="I44"/>
      <c r="J44" s="46"/>
      <c r="K44" s="109"/>
    </row>
    <row r="45" spans="1:11" ht="13.5" thickBot="1">
      <c r="A45" s="484"/>
      <c r="B45" s="192" t="s">
        <v>38</v>
      </c>
      <c r="C45" s="192">
        <f>'Business ESP - Custom'!B38</f>
        <v>9184.4452999999976</v>
      </c>
      <c r="D45" s="192">
        <f>'Business ESP - Custom'!C38</f>
        <v>7497.4091559085109</v>
      </c>
      <c r="E45" s="93">
        <f>D45/C45</f>
        <v>0.81631594625627668</v>
      </c>
      <c r="F45" s="192">
        <f>'Business ESP - Custom'!E38</f>
        <v>1586.6804398830946</v>
      </c>
      <c r="G45" s="192">
        <f>'Business ESP - Custom'!F38</f>
        <v>6104.4176648159046</v>
      </c>
      <c r="H45" s="94">
        <f>G45/F45</f>
        <v>3.8472886608885615</v>
      </c>
      <c r="I45"/>
      <c r="J45" s="46"/>
      <c r="K45" s="109"/>
    </row>
    <row r="46" spans="1:11">
      <c r="A46" s="485"/>
      <c r="B46" s="203" t="s">
        <v>39</v>
      </c>
      <c r="C46" s="203">
        <f>'Process Efficiency'!B38</f>
        <v>126.44329999999999</v>
      </c>
      <c r="D46" s="203">
        <f>'Process Efficiency'!C38</f>
        <v>112.36516192479041</v>
      </c>
      <c r="E46" s="204">
        <f>D46/C46</f>
        <v>0.88866046619148997</v>
      </c>
      <c r="F46" s="336">
        <f>'Process Efficiency'!E38</f>
        <v>227.44799999999998</v>
      </c>
      <c r="G46" s="336">
        <f>'Process Efficiency'!F38</f>
        <v>102.04880565363736</v>
      </c>
      <c r="H46" s="337">
        <f>G46/F46</f>
        <v>0.4486687315502329</v>
      </c>
      <c r="I46"/>
      <c r="J46" s="46"/>
      <c r="K46" s="109"/>
    </row>
    <row r="47" spans="1:11">
      <c r="A47" s="314" t="s">
        <v>41</v>
      </c>
      <c r="B47" s="316" t="s">
        <v>42</v>
      </c>
      <c r="C47" s="486" t="s">
        <v>43</v>
      </c>
      <c r="D47" s="486"/>
      <c r="E47" s="496"/>
      <c r="F47" s="496"/>
      <c r="G47" s="496"/>
      <c r="H47" s="496"/>
      <c r="I47"/>
      <c r="J47" s="46"/>
      <c r="K47" s="109"/>
    </row>
    <row r="48" spans="1:11" ht="13.5" thickBot="1">
      <c r="A48" s="208" t="s">
        <v>90</v>
      </c>
      <c r="B48" s="208"/>
      <c r="C48" s="208">
        <f>SUM(C44:C46)</f>
        <v>20788.400299999994</v>
      </c>
      <c r="D48" s="208">
        <f>SUM(D44:D46)</f>
        <v>15329.411915770503</v>
      </c>
      <c r="E48" s="209">
        <f>D48/C48</f>
        <v>0.73740219038261001</v>
      </c>
      <c r="F48" s="208">
        <f>SUM(F44:F46)</f>
        <v>9328.0181110830963</v>
      </c>
      <c r="G48" s="208">
        <f>SUM(G44:G46)</f>
        <v>13213.370826360215</v>
      </c>
      <c r="H48" s="210">
        <f>G48/F48</f>
        <v>1.4165249969509313</v>
      </c>
      <c r="I48"/>
      <c r="J48" s="46"/>
      <c r="K48" s="109"/>
    </row>
    <row r="49" spans="1:34" ht="13.5" customHeight="1">
      <c r="A49" t="s">
        <v>45</v>
      </c>
      <c r="B49"/>
      <c r="C49"/>
      <c r="D49"/>
      <c r="E49" s="69"/>
      <c r="F49"/>
      <c r="G49"/>
      <c r="H49"/>
      <c r="I49"/>
      <c r="J49" s="46"/>
      <c r="K49" s="109"/>
    </row>
    <row r="50" spans="1:34" ht="13.5" customHeight="1">
      <c r="B50"/>
      <c r="C50"/>
      <c r="D50"/>
      <c r="E50"/>
      <c r="F50"/>
      <c r="G50"/>
      <c r="H50"/>
      <c r="I50"/>
      <c r="J50" s="46"/>
      <c r="K50" s="109"/>
    </row>
    <row r="51" spans="1:34" ht="15">
      <c r="C51" s="54"/>
      <c r="D51" s="54"/>
      <c r="E51" s="74"/>
      <c r="F51" s="55"/>
      <c r="G51" s="74"/>
      <c r="H51" s="66"/>
      <c r="I51" s="66"/>
      <c r="J51" s="73"/>
      <c r="K51" s="64"/>
    </row>
    <row r="52" spans="1:34">
      <c r="A52" s="5" t="s">
        <v>50</v>
      </c>
      <c r="B52" s="5"/>
      <c r="C52" s="5"/>
      <c r="D52" s="5"/>
      <c r="E52" s="5"/>
      <c r="F52" s="74"/>
      <c r="G52" s="74"/>
      <c r="H52" s="180"/>
      <c r="I52" s="180"/>
      <c r="J52" s="74"/>
      <c r="K52" s="62"/>
    </row>
    <row r="53" spans="1:34" ht="26.25" thickBot="1">
      <c r="A53" s="253" t="s">
        <v>51</v>
      </c>
      <c r="B53" s="253" t="s">
        <v>52</v>
      </c>
      <c r="C53" s="253" t="s">
        <v>53</v>
      </c>
      <c r="D53" s="253" t="s">
        <v>54</v>
      </c>
      <c r="E53" s="253" t="s">
        <v>55</v>
      </c>
      <c r="F53" s="97"/>
      <c r="G53" s="98"/>
      <c r="H53" s="99"/>
      <c r="I53" s="99"/>
      <c r="J53" s="99"/>
      <c r="K53" s="62"/>
    </row>
    <row r="54" spans="1:34" ht="14.25" thickTop="1" thickBot="1">
      <c r="A54" s="39" t="s">
        <v>56</v>
      </c>
      <c r="B54" s="96">
        <f>'Business ESP - Standard'!A45</f>
        <v>0.159</v>
      </c>
      <c r="C54" s="96">
        <f>'Business ESP - Standard'!B45</f>
        <v>7.5999999999999998E-2</v>
      </c>
      <c r="D54" s="96">
        <f>'Business ESP - Standard'!C45</f>
        <v>1.4999999999999999E-2</v>
      </c>
      <c r="E54" s="331">
        <f>'Business ESP - Standard'!D45</f>
        <v>0.93199999999999994</v>
      </c>
    </row>
    <row r="55" spans="1:34" ht="13.5" thickBot="1">
      <c r="A55" s="39" t="s">
        <v>57</v>
      </c>
      <c r="B55" s="96">
        <f>'Business ESP - Custom'!A45</f>
        <v>0.23899999999999999</v>
      </c>
      <c r="C55" s="96">
        <f>'Business ESP - Custom'!B45</f>
        <v>0.04</v>
      </c>
      <c r="D55" s="96">
        <f>'Business ESP - Custom'!C45</f>
        <v>1.4999999999999999E-2</v>
      </c>
      <c r="E55" s="331">
        <f>'Business ESP - Custom'!D45</f>
        <v>0.81600000000000006</v>
      </c>
    </row>
    <row r="56" spans="1:34" ht="13.5" thickBot="1">
      <c r="A56" s="202" t="s">
        <v>39</v>
      </c>
      <c r="B56" s="96"/>
      <c r="C56" s="96"/>
      <c r="D56" s="96"/>
      <c r="E56" s="331">
        <v>1</v>
      </c>
    </row>
    <row r="57" spans="1:34" s="310" customFormat="1" ht="15.75" thickBot="1">
      <c r="A57" s="192" t="s">
        <v>42</v>
      </c>
      <c r="B57" s="477" t="s">
        <v>91</v>
      </c>
      <c r="C57" s="477"/>
      <c r="D57" s="477"/>
      <c r="E57" s="477"/>
      <c r="F57" s="23"/>
      <c r="G57" s="23"/>
      <c r="H57" s="42"/>
      <c r="I57" s="42"/>
      <c r="J57" s="42"/>
      <c r="K57" s="64"/>
      <c r="L57" s="1"/>
      <c r="M57" s="1"/>
      <c r="N57" s="1"/>
      <c r="O57" s="1"/>
      <c r="P57" s="1"/>
      <c r="Q57" s="1"/>
      <c r="R57" s="1"/>
      <c r="S57" s="1"/>
      <c r="T57" s="1"/>
      <c r="U57" s="1"/>
      <c r="V57" s="1"/>
      <c r="W57" s="1"/>
      <c r="X57" s="1"/>
      <c r="Y57" s="1"/>
      <c r="Z57" s="1"/>
      <c r="AA57" s="1"/>
      <c r="AB57" s="1"/>
      <c r="AC57" s="1"/>
      <c r="AD57" s="1"/>
      <c r="AE57" s="1"/>
      <c r="AF57" s="1"/>
      <c r="AG57" s="1"/>
      <c r="AH57" s="1"/>
    </row>
    <row r="58" spans="1:34" s="1" customFormat="1" ht="15.6" customHeight="1">
      <c r="A58" s="332" t="s">
        <v>92</v>
      </c>
      <c r="B58" s="71"/>
      <c r="C58" s="72"/>
      <c r="D58" s="72"/>
      <c r="E58" s="72"/>
      <c r="F58" s="23"/>
      <c r="G58" s="23"/>
      <c r="H58" s="23"/>
      <c r="I58" s="23"/>
      <c r="J58" s="23"/>
      <c r="K58" s="64"/>
    </row>
    <row r="59" spans="1:34" s="310" customFormat="1" ht="26.25" customHeight="1">
      <c r="A59"/>
      <c r="B59" s="2"/>
      <c r="C59" s="23"/>
      <c r="D59" s="23"/>
      <c r="E59" s="23"/>
      <c r="F59" s="23"/>
      <c r="G59" s="23"/>
      <c r="H59" s="23"/>
      <c r="I59" s="23"/>
      <c r="J59" s="23"/>
      <c r="K59" s="64"/>
      <c r="L59" s="1"/>
      <c r="M59" s="1"/>
      <c r="N59" s="1"/>
      <c r="O59" s="1"/>
      <c r="P59" s="1"/>
      <c r="Q59" s="1"/>
      <c r="R59" s="1"/>
      <c r="S59" s="1"/>
      <c r="T59" s="1"/>
      <c r="U59" s="1"/>
      <c r="V59" s="1"/>
      <c r="W59" s="1"/>
      <c r="X59" s="1"/>
      <c r="Y59" s="1"/>
      <c r="Z59" s="1"/>
      <c r="AA59" s="1"/>
      <c r="AB59" s="1"/>
      <c r="AC59" s="1"/>
      <c r="AD59" s="1"/>
      <c r="AE59" s="1"/>
      <c r="AF59" s="1"/>
      <c r="AG59" s="1"/>
      <c r="AH59" s="1"/>
    </row>
    <row r="60" spans="1:34">
      <c r="A60" s="5" t="s">
        <v>59</v>
      </c>
      <c r="B60" s="5"/>
      <c r="C60" s="5"/>
      <c r="D60" s="5"/>
      <c r="E60" s="5"/>
      <c r="F60" s="5"/>
      <c r="G60" s="5"/>
      <c r="H60" s="5"/>
      <c r="I60" s="5"/>
    </row>
    <row r="61" spans="1:34" ht="26.25" thickBot="1">
      <c r="A61" s="255" t="s">
        <v>11</v>
      </c>
      <c r="B61" s="255" t="s">
        <v>33</v>
      </c>
      <c r="C61" s="258" t="s">
        <v>60</v>
      </c>
      <c r="D61" s="258" t="s">
        <v>61</v>
      </c>
      <c r="E61" s="258" t="s">
        <v>62</v>
      </c>
      <c r="F61" s="258" t="s">
        <v>63</v>
      </c>
      <c r="G61" s="258" t="s">
        <v>64</v>
      </c>
    </row>
    <row r="62" spans="1:34" ht="13.5" thickBot="1">
      <c r="A62" s="259"/>
      <c r="B62" s="260"/>
      <c r="C62" s="478" t="s">
        <v>65</v>
      </c>
      <c r="D62" s="478"/>
      <c r="E62" s="478"/>
      <c r="F62" s="478"/>
      <c r="G62" s="478"/>
    </row>
    <row r="63" spans="1:34" ht="14.25" thickTop="1" thickBot="1">
      <c r="A63" s="474" t="s">
        <v>66</v>
      </c>
      <c r="B63" s="307" t="s">
        <v>37</v>
      </c>
      <c r="C63" s="298">
        <v>0.90669030836173303</v>
      </c>
      <c r="D63" s="298">
        <v>1.0883651390421201</v>
      </c>
      <c r="E63" s="298">
        <v>1.6231235104205199</v>
      </c>
      <c r="F63" s="298">
        <v>1.7271135564169999</v>
      </c>
      <c r="G63" s="298">
        <v>0.48721456053298301</v>
      </c>
    </row>
    <row r="64" spans="1:34" ht="13.5" thickBot="1">
      <c r="A64" s="475"/>
      <c r="B64" s="307" t="s">
        <v>38</v>
      </c>
      <c r="C64" s="299">
        <v>1.0804174302021601</v>
      </c>
      <c r="D64" s="299">
        <v>1.3919924644789701</v>
      </c>
      <c r="E64" s="299">
        <v>2.5522509549710399</v>
      </c>
      <c r="F64" s="299">
        <v>1.7017880239087699</v>
      </c>
      <c r="G64" s="299">
        <v>0.57198812366371998</v>
      </c>
    </row>
    <row r="65" spans="1:11">
      <c r="A65" s="476"/>
      <c r="B65" s="308" t="s">
        <v>39</v>
      </c>
      <c r="C65" s="300">
        <v>0.23151955479224101</v>
      </c>
      <c r="D65" s="300">
        <v>0.23567260828318001</v>
      </c>
      <c r="E65" s="300">
        <v>0.23330048000940201</v>
      </c>
      <c r="F65" s="300">
        <v>3.52666083435297</v>
      </c>
      <c r="G65" s="300">
        <v>0.171414129086847</v>
      </c>
    </row>
    <row r="66" spans="1:11" ht="13.5" thickBot="1">
      <c r="A66" s="479" t="s">
        <v>67</v>
      </c>
      <c r="B66" s="479"/>
      <c r="C66" s="301">
        <v>0.99588297556219096</v>
      </c>
      <c r="D66" s="301">
        <v>1.2485454895255499</v>
      </c>
      <c r="E66" s="301">
        <v>2.0599317339525798</v>
      </c>
      <c r="F66" s="301">
        <v>1.7154710980643699</v>
      </c>
      <c r="G66" s="301">
        <v>0.53432720289663505</v>
      </c>
      <c r="H66"/>
    </row>
    <row r="67" spans="1:11">
      <c r="A67" s="104" t="s">
        <v>68</v>
      </c>
      <c r="B67" s="67"/>
      <c r="C67" s="188"/>
      <c r="D67" s="67"/>
      <c r="E67" s="67"/>
      <c r="F67" s="67"/>
      <c r="G67" s="67"/>
    </row>
    <row r="68" spans="1:11" ht="13.5" customHeight="1">
      <c r="A68" s="176" t="s">
        <v>69</v>
      </c>
      <c r="B68" s="120"/>
      <c r="C68" s="120"/>
      <c r="D68" s="120"/>
      <c r="E68" s="120"/>
      <c r="F68" s="120"/>
      <c r="G68" s="120"/>
      <c r="H68" s="120"/>
      <c r="I68" s="120"/>
    </row>
    <row r="69" spans="1:11">
      <c r="A69" s="104"/>
      <c r="B69" s="67"/>
      <c r="C69" s="67"/>
      <c r="D69" s="67"/>
      <c r="E69" s="67"/>
      <c r="F69" s="67"/>
      <c r="G69" s="67"/>
    </row>
    <row r="70" spans="1:11">
      <c r="A70" s="194"/>
      <c r="B70" s="67"/>
      <c r="C70" s="67"/>
      <c r="D70" s="67"/>
      <c r="E70" s="67"/>
      <c r="F70" s="67"/>
      <c r="G70" s="67"/>
    </row>
    <row r="71" spans="1:11">
      <c r="A71" s="30"/>
    </row>
    <row r="72" spans="1:11">
      <c r="A72" s="5" t="s">
        <v>70</v>
      </c>
      <c r="B72"/>
      <c r="C72"/>
      <c r="D72"/>
      <c r="E72"/>
      <c r="F72"/>
      <c r="G72"/>
      <c r="H72"/>
      <c r="I72"/>
      <c r="J72"/>
    </row>
    <row r="73" spans="1:11" ht="51.75" thickBot="1">
      <c r="A73" s="253" t="s">
        <v>11</v>
      </c>
      <c r="B73" s="253" t="s">
        <v>33</v>
      </c>
      <c r="C73" s="253" t="s">
        <v>71</v>
      </c>
      <c r="D73" s="253" t="s">
        <v>72</v>
      </c>
      <c r="E73" s="253" t="s">
        <v>73</v>
      </c>
      <c r="F73" s="253" t="s">
        <v>74</v>
      </c>
      <c r="G73" s="253" t="s">
        <v>75</v>
      </c>
      <c r="H73" s="295"/>
      <c r="I73" s="295"/>
      <c r="J73"/>
    </row>
    <row r="74" spans="1:11" ht="14.25" thickTop="1" thickBot="1">
      <c r="A74" s="499" t="s">
        <v>66</v>
      </c>
      <c r="B74" s="307" t="s">
        <v>37</v>
      </c>
      <c r="C74" s="341">
        <v>1360888</v>
      </c>
      <c r="D74" s="341">
        <v>1172751</v>
      </c>
      <c r="E74" s="341">
        <f>SUM(C74,D74)</f>
        <v>2533639</v>
      </c>
      <c r="F74" s="341">
        <v>4112408.4921875698</v>
      </c>
      <c r="G74" s="341">
        <f>F74-E74</f>
        <v>1578769.4921875698</v>
      </c>
      <c r="H74" s="339"/>
      <c r="I74" s="296"/>
      <c r="J74"/>
    </row>
    <row r="75" spans="1:11" ht="13.5" thickBot="1">
      <c r="A75" s="499"/>
      <c r="B75" s="307" t="s">
        <v>38</v>
      </c>
      <c r="C75" s="341">
        <v>1784113</v>
      </c>
      <c r="D75" s="341">
        <v>1033790</v>
      </c>
      <c r="E75" s="341">
        <f>SUM(C75,D75)</f>
        <v>2817903</v>
      </c>
      <c r="F75" s="341">
        <v>7191996.6181436302</v>
      </c>
      <c r="G75" s="341">
        <f t="shared" ref="G75:G77" si="4">F75-E75</f>
        <v>4374093.6181436302</v>
      </c>
      <c r="H75" s="339"/>
      <c r="I75" s="296"/>
      <c r="J75"/>
    </row>
    <row r="76" spans="1:11">
      <c r="A76" s="499"/>
      <c r="B76" s="308" t="s">
        <v>39</v>
      </c>
      <c r="C76" s="341">
        <v>19981</v>
      </c>
      <c r="D76" s="341">
        <v>133632</v>
      </c>
      <c r="E76" s="341">
        <f>SUM(C76,D76)</f>
        <v>153613</v>
      </c>
      <c r="F76" s="341">
        <v>35837.921311549901</v>
      </c>
      <c r="G76" s="341">
        <f t="shared" si="4"/>
        <v>-117775.0786884501</v>
      </c>
      <c r="H76" s="339"/>
      <c r="I76" s="296"/>
      <c r="J76"/>
    </row>
    <row r="77" spans="1:11">
      <c r="A77" s="207" t="s">
        <v>76</v>
      </c>
      <c r="B77" s="140" t="s">
        <v>77</v>
      </c>
      <c r="C77" s="343">
        <f>SUM(C74:C76)</f>
        <v>3164982</v>
      </c>
      <c r="D77" s="343">
        <f>SUM(D74:D76)</f>
        <v>2340173</v>
      </c>
      <c r="E77" s="343">
        <f>SUM(E74:E76)</f>
        <v>5505155</v>
      </c>
      <c r="F77" s="343">
        <f>SUM(F74:F76)</f>
        <v>11340243.03164275</v>
      </c>
      <c r="G77" s="343">
        <f t="shared" si="4"/>
        <v>5835088.0316427499</v>
      </c>
      <c r="H77" s="339"/>
      <c r="I77" s="297"/>
      <c r="J77"/>
    </row>
    <row r="78" spans="1:11">
      <c r="A78" s="104" t="s">
        <v>78</v>
      </c>
      <c r="B78" s="177"/>
      <c r="C78" s="177"/>
      <c r="D78" s="1"/>
      <c r="E78" s="1"/>
      <c r="F78" s="1"/>
      <c r="G78" s="1"/>
      <c r="H78" s="1"/>
      <c r="I78" s="1"/>
      <c r="J78" s="1"/>
    </row>
    <row r="79" spans="1:11">
      <c r="A79" s="176" t="s">
        <v>79</v>
      </c>
      <c r="C79" s="2"/>
      <c r="D79" s="2"/>
      <c r="E79" s="2"/>
      <c r="F79" s="2"/>
      <c r="G79" s="2"/>
      <c r="H79" s="2"/>
      <c r="I79" s="2"/>
      <c r="J79" s="2"/>
      <c r="K79" s="65"/>
    </row>
    <row r="80" spans="1:11">
      <c r="D80" s="1"/>
      <c r="E80" s="1"/>
      <c r="F80" s="1"/>
      <c r="G80" s="1"/>
      <c r="H80" s="1"/>
      <c r="I80" s="1"/>
      <c r="J80" s="1"/>
    </row>
    <row r="81" spans="1:34" s="311" customFormat="1">
      <c r="A81" s="5" t="s">
        <v>80</v>
      </c>
      <c r="B81" s="2"/>
      <c r="C81" s="23"/>
      <c r="D81" s="23"/>
      <c r="E81" s="23"/>
      <c r="F81" s="23"/>
      <c r="G81" s="23"/>
      <c r="H81" s="23"/>
      <c r="I81" s="23"/>
      <c r="J81" s="23"/>
      <c r="K81" s="58"/>
      <c r="L81" s="52"/>
      <c r="M81" s="52"/>
      <c r="N81" s="52"/>
      <c r="O81" s="52"/>
      <c r="P81" s="52"/>
      <c r="Q81" s="52"/>
      <c r="R81" s="52"/>
      <c r="S81" s="52"/>
      <c r="T81" s="52"/>
      <c r="U81" s="52"/>
      <c r="V81" s="52"/>
      <c r="W81" s="52"/>
      <c r="X81" s="52"/>
      <c r="Y81" s="52"/>
      <c r="Z81" s="52"/>
      <c r="AA81" s="52"/>
      <c r="AB81" s="52"/>
      <c r="AC81" s="52"/>
      <c r="AD81" s="52"/>
      <c r="AE81" s="52"/>
      <c r="AF81" s="52"/>
      <c r="AG81" s="52"/>
      <c r="AH81" s="52"/>
    </row>
    <row r="82" spans="1:34" ht="13.5" customHeight="1" thickBot="1">
      <c r="A82" s="480" t="s">
        <v>81</v>
      </c>
      <c r="B82" s="480"/>
      <c r="C82" s="480"/>
      <c r="D82" s="480"/>
      <c r="E82" s="480"/>
      <c r="F82"/>
      <c r="G82"/>
      <c r="H82"/>
      <c r="I82"/>
      <c r="J82"/>
    </row>
    <row r="83" spans="1:34" ht="13.5" thickTop="1">
      <c r="A83" s="481" t="s">
        <v>82</v>
      </c>
      <c r="B83" s="482"/>
      <c r="C83" s="482"/>
      <c r="D83" s="482"/>
      <c r="E83" s="483"/>
      <c r="F83"/>
      <c r="G83"/>
      <c r="H83"/>
      <c r="I83"/>
      <c r="J83"/>
    </row>
    <row r="84" spans="1:34" ht="26.25" customHeight="1">
      <c r="A84" s="305" t="s">
        <v>83</v>
      </c>
      <c r="B84" s="305" t="s">
        <v>84</v>
      </c>
      <c r="C84" s="305" t="s">
        <v>85</v>
      </c>
      <c r="D84" s="305" t="s">
        <v>86</v>
      </c>
      <c r="E84" s="305" t="s">
        <v>87</v>
      </c>
      <c r="F84"/>
      <c r="G84"/>
      <c r="H84"/>
      <c r="I84"/>
      <c r="J84"/>
    </row>
    <row r="85" spans="1:34">
      <c r="A85" s="306">
        <v>6.7308000000000007E-2</v>
      </c>
      <c r="B85" s="306">
        <v>0.03</v>
      </c>
      <c r="C85" s="306">
        <v>6.7308000000000007E-2</v>
      </c>
      <c r="D85" s="306">
        <v>0.1</v>
      </c>
      <c r="E85" s="306">
        <v>6.7308000000000007E-2</v>
      </c>
      <c r="F85"/>
      <c r="G85"/>
      <c r="H85"/>
      <c r="I85"/>
      <c r="J85"/>
    </row>
    <row r="86" spans="1:34">
      <c r="A86" s="1" t="s">
        <v>88</v>
      </c>
    </row>
    <row r="89" spans="1:34">
      <c r="A89" s="5" t="s">
        <v>304</v>
      </c>
      <c r="B89" s="5"/>
      <c r="C89" s="5"/>
      <c r="D89" s="5"/>
      <c r="E89" s="5"/>
      <c r="F89" s="5"/>
      <c r="G89" s="5"/>
    </row>
    <row r="90" spans="1:34" ht="26.25" thickBot="1">
      <c r="A90" s="255" t="s">
        <v>11</v>
      </c>
      <c r="B90" s="255" t="s">
        <v>33</v>
      </c>
      <c r="C90" s="258" t="s">
        <v>60</v>
      </c>
      <c r="D90" s="258" t="s">
        <v>61</v>
      </c>
      <c r="E90" s="258" t="s">
        <v>62</v>
      </c>
      <c r="F90" s="258" t="s">
        <v>63</v>
      </c>
      <c r="G90" s="258" t="s">
        <v>64</v>
      </c>
    </row>
    <row r="91" spans="1:34" ht="13.5" thickBot="1">
      <c r="A91" s="259"/>
      <c r="B91" s="260"/>
      <c r="C91" s="478" t="s">
        <v>65</v>
      </c>
      <c r="D91" s="478"/>
      <c r="E91" s="478"/>
      <c r="F91" s="478"/>
      <c r="G91" s="478"/>
    </row>
    <row r="92" spans="1:34" ht="14.25" thickTop="1" thickBot="1">
      <c r="A92" s="474" t="s">
        <v>66</v>
      </c>
      <c r="B92" s="307" t="s">
        <v>37</v>
      </c>
      <c r="C92" s="298">
        <v>0.93439172988748698</v>
      </c>
      <c r="D92" s="298">
        <v>1.10760050401239</v>
      </c>
      <c r="E92" s="298">
        <v>1.93651791459413</v>
      </c>
      <c r="F92" s="298">
        <v>1.6512118542407801</v>
      </c>
      <c r="G92" s="298">
        <v>0.51236545020289004</v>
      </c>
    </row>
    <row r="93" spans="1:34" ht="13.5" thickBot="1">
      <c r="A93" s="475"/>
      <c r="B93" s="307" t="s">
        <v>38</v>
      </c>
      <c r="C93" s="299">
        <v>1.1385121046550599</v>
      </c>
      <c r="D93" s="299">
        <v>1.46262348181298</v>
      </c>
      <c r="E93" s="299">
        <v>2.5891437465015201</v>
      </c>
      <c r="F93" s="299">
        <v>1.83966447269664</v>
      </c>
      <c r="G93" s="299">
        <v>0.57050262360987503</v>
      </c>
    </row>
    <row r="94" spans="1:34">
      <c r="A94" s="476"/>
      <c r="B94" s="308" t="s">
        <v>39</v>
      </c>
      <c r="C94" s="300">
        <v>0.126894534009107</v>
      </c>
      <c r="D94" s="300">
        <v>0.13124350023266901</v>
      </c>
      <c r="E94" s="300">
        <v>0.12742768359488801</v>
      </c>
      <c r="F94" s="300">
        <v>3.52666083435297</v>
      </c>
      <c r="G94" s="300">
        <v>0.106438515563548</v>
      </c>
    </row>
    <row r="95" spans="1:34" ht="13.5" thickBot="1">
      <c r="A95" s="479" t="s">
        <v>67</v>
      </c>
      <c r="B95" s="479"/>
      <c r="C95" s="301">
        <v>1.00272757655342</v>
      </c>
      <c r="D95" s="301">
        <v>1.2333521492969299</v>
      </c>
      <c r="E95" s="301">
        <v>2.1356878391623302</v>
      </c>
      <c r="F95" s="301">
        <v>1.7306404183216499</v>
      </c>
      <c r="G95" s="301">
        <v>0.53435746182382104</v>
      </c>
    </row>
    <row r="96" spans="1:34">
      <c r="A96" s="104" t="s">
        <v>68</v>
      </c>
      <c r="B96" s="67"/>
      <c r="C96" s="67"/>
      <c r="D96" s="67"/>
      <c r="E96" s="67"/>
      <c r="F96" s="67"/>
      <c r="G96" s="67"/>
    </row>
    <row r="97" spans="1:8">
      <c r="A97" s="176" t="s">
        <v>69</v>
      </c>
      <c r="B97" s="120"/>
      <c r="C97" s="120"/>
      <c r="D97" s="120"/>
      <c r="E97" s="120"/>
      <c r="F97" s="120"/>
      <c r="G97" s="120"/>
    </row>
    <row r="98" spans="1:8">
      <c r="A98" s="104"/>
      <c r="B98" s="67"/>
      <c r="C98" s="67"/>
      <c r="D98" s="67"/>
      <c r="E98" s="67"/>
      <c r="F98" s="67"/>
      <c r="G98" s="67"/>
    </row>
    <row r="99" spans="1:8">
      <c r="A99" s="194"/>
      <c r="B99" s="67"/>
      <c r="C99" s="67"/>
      <c r="D99" s="67"/>
      <c r="E99" s="67"/>
      <c r="F99" s="67"/>
      <c r="G99" s="67"/>
    </row>
    <row r="100" spans="1:8">
      <c r="A100" s="30"/>
    </row>
    <row r="101" spans="1:8">
      <c r="A101" s="5" t="s">
        <v>305</v>
      </c>
      <c r="B101"/>
      <c r="C101"/>
      <c r="D101"/>
      <c r="E101"/>
      <c r="F101"/>
      <c r="G101"/>
    </row>
    <row r="102" spans="1:8" ht="51.75" thickBot="1">
      <c r="A102" s="253" t="s">
        <v>11</v>
      </c>
      <c r="B102" s="253" t="s">
        <v>33</v>
      </c>
      <c r="C102" s="253" t="s">
        <v>71</v>
      </c>
      <c r="D102" s="253" t="s">
        <v>72</v>
      </c>
      <c r="E102" s="253" t="s">
        <v>73</v>
      </c>
      <c r="F102" s="253" t="s">
        <v>74</v>
      </c>
      <c r="G102" s="253" t="s">
        <v>75</v>
      </c>
    </row>
    <row r="103" spans="1:8" ht="14.25" thickTop="1" thickBot="1">
      <c r="A103" s="499" t="s">
        <v>66</v>
      </c>
      <c r="B103" s="307" t="s">
        <v>37</v>
      </c>
      <c r="C103" s="341">
        <f>SUM(C74*0.9369,'PY1 - Evergy MO West'!C52)</f>
        <v>2955664.9671999998</v>
      </c>
      <c r="D103" s="341">
        <f>SUM(D74*0.9369,'PY1 - Evergy MO West'!D52)</f>
        <v>2143006.4118999997</v>
      </c>
      <c r="E103" s="341">
        <f>SUM(C103,D103)</f>
        <v>5098671.3790999996</v>
      </c>
      <c r="F103" s="341">
        <f>SUM(F74*0.9369,'PY1 - Evergy MO West'!F52)</f>
        <v>9873448.5163305346</v>
      </c>
      <c r="G103" s="341">
        <f>F103-E103</f>
        <v>4774777.137230535</v>
      </c>
      <c r="H103" s="339"/>
    </row>
    <row r="104" spans="1:8" ht="13.5" thickBot="1">
      <c r="A104" s="499"/>
      <c r="B104" s="307" t="s">
        <v>38</v>
      </c>
      <c r="C104" s="341">
        <f>SUM(C75*0.9369,'PY1 - Evergy MO West'!C53)</f>
        <v>2026954.4697</v>
      </c>
      <c r="D104" s="341">
        <f>SUM(D75*0.9369,'PY1 - Evergy MO West'!D53)</f>
        <v>1379460.8509999998</v>
      </c>
      <c r="E104" s="341">
        <f>SUM(C104,D104)</f>
        <v>3406415.3207</v>
      </c>
      <c r="F104" s="341">
        <f>SUM(F75*0.9369,'PY1 - Evergy MO West'!F53)</f>
        <v>8819587.6315387674</v>
      </c>
      <c r="G104" s="341">
        <f>F104-E104</f>
        <v>5413172.3108387673</v>
      </c>
      <c r="H104" s="339"/>
    </row>
    <row r="105" spans="1:8">
      <c r="A105" s="499"/>
      <c r="B105" s="308" t="s">
        <v>39</v>
      </c>
      <c r="C105" s="341">
        <f>SUM(C76*0.9369,'PY1 - Evergy MO West'!C54)</f>
        <v>18720.198899999999</v>
      </c>
      <c r="D105" s="341">
        <f>SUM(D76*0.9369,'PY1 - Evergy MO West'!D54)</f>
        <v>244780.82079999999</v>
      </c>
      <c r="E105" s="341">
        <f>SUM(C105,D105)</f>
        <v>263501.0197</v>
      </c>
      <c r="F105" s="341">
        <f>SUM(F76*0.9369,'PY1 - Evergy MO West'!F54)</f>
        <v>33576.548476791097</v>
      </c>
      <c r="G105" s="341">
        <f>F105-E105</f>
        <v>-229924.47122320891</v>
      </c>
      <c r="H105" s="339"/>
    </row>
    <row r="106" spans="1:8">
      <c r="A106" s="207" t="s">
        <v>76</v>
      </c>
      <c r="B106" s="140" t="s">
        <v>77</v>
      </c>
      <c r="C106" s="343">
        <f>SUM(C103:C105)</f>
        <v>5001339.6358000003</v>
      </c>
      <c r="D106" s="343">
        <f>SUM(D103:D105)</f>
        <v>3767248.0836999994</v>
      </c>
      <c r="E106" s="343">
        <f>SUM(E103:E105)</f>
        <v>8768587.7194999997</v>
      </c>
      <c r="F106" s="343">
        <f>SUM(F103:F105)</f>
        <v>18726612.696346097</v>
      </c>
      <c r="G106" s="343">
        <f>F106-E106</f>
        <v>9958024.976846097</v>
      </c>
      <c r="H106" s="339"/>
    </row>
    <row r="107" spans="1:8">
      <c r="A107" s="104" t="s">
        <v>78</v>
      </c>
      <c r="B107" s="338"/>
      <c r="C107" s="338"/>
      <c r="D107"/>
      <c r="E107"/>
      <c r="F107"/>
      <c r="G107"/>
    </row>
    <row r="108" spans="1:8">
      <c r="A108" s="176" t="s">
        <v>79</v>
      </c>
      <c r="C108" s="2"/>
      <c r="D108" s="2"/>
      <c r="E108" s="2"/>
      <c r="F108" s="2"/>
      <c r="G108" s="2"/>
    </row>
  </sheetData>
  <mergeCells count="36">
    <mergeCell ref="C91:G91"/>
    <mergeCell ref="A92:A94"/>
    <mergeCell ref="A95:B95"/>
    <mergeCell ref="A103:A105"/>
    <mergeCell ref="A66:B66"/>
    <mergeCell ref="A82:E82"/>
    <mergeCell ref="A83:E83"/>
    <mergeCell ref="A6:H6"/>
    <mergeCell ref="A1:K1"/>
    <mergeCell ref="A2:K2"/>
    <mergeCell ref="A3:K3"/>
    <mergeCell ref="A4:I4"/>
    <mergeCell ref="A5:H5"/>
    <mergeCell ref="A30:H30"/>
    <mergeCell ref="A31:A32"/>
    <mergeCell ref="B31:B32"/>
    <mergeCell ref="A33:A35"/>
    <mergeCell ref="C36:H36"/>
    <mergeCell ref="A42:A43"/>
    <mergeCell ref="B42:B43"/>
    <mergeCell ref="A44:A46"/>
    <mergeCell ref="C47:H47"/>
    <mergeCell ref="A74:A76"/>
    <mergeCell ref="B57:E57"/>
    <mergeCell ref="C62:G62"/>
    <mergeCell ref="A63:A65"/>
    <mergeCell ref="A7:H7"/>
    <mergeCell ref="A8:H8"/>
    <mergeCell ref="A9:A10"/>
    <mergeCell ref="B9:B10"/>
    <mergeCell ref="A11:A13"/>
    <mergeCell ref="C14:H14"/>
    <mergeCell ref="A20:A21"/>
    <mergeCell ref="B20:B21"/>
    <mergeCell ref="A22:A24"/>
    <mergeCell ref="C25:H25"/>
  </mergeCells>
  <pageMargins left="0.7" right="0.7" top="0.75" bottom="0.75" header="0.3" footer="0.3"/>
  <pageSetup scale="29" orientation="landscape" verticalDpi="200" r:id="rId1"/>
  <headerFooter alignWithMargins="0">
    <oddFooter xml:space="preserve">&amp;R_x000D_&amp;1#&amp;"Calibri"&amp;10&amp;KA80000 Internal Use Only </oddFooter>
  </headerFooter>
  <rowBreaks count="1" manualBreakCount="1">
    <brk id="2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E56F-FFE8-4CD2-AB46-213F840796DB}">
  <dimension ref="B3:H16"/>
  <sheetViews>
    <sheetView workbookViewId="0">
      <selection activeCell="E24" sqref="E24"/>
    </sheetView>
  </sheetViews>
  <sheetFormatPr defaultRowHeight="12.75"/>
  <cols>
    <col min="2" max="2" width="25.7109375" customWidth="1"/>
    <col min="3" max="3" width="13" customWidth="1"/>
    <col min="4" max="4" width="13.42578125" customWidth="1"/>
    <col min="5" max="5" width="12.7109375" customWidth="1"/>
    <col min="6" max="6" width="14.28515625" customWidth="1"/>
    <col min="7" max="7" width="15.85546875" customWidth="1"/>
    <col min="8" max="8" width="19.85546875" customWidth="1"/>
  </cols>
  <sheetData>
    <row r="3" spans="2:8" ht="14.25">
      <c r="B3" s="245" t="s">
        <v>10</v>
      </c>
    </row>
    <row r="4" spans="2:8" ht="13.5" thickBot="1">
      <c r="B4" s="469" t="s">
        <v>11</v>
      </c>
      <c r="C4" s="471" t="s">
        <v>12</v>
      </c>
      <c r="D4" s="471"/>
      <c r="E4" s="472"/>
      <c r="F4" s="473" t="s">
        <v>13</v>
      </c>
      <c r="G4" s="471"/>
      <c r="H4" s="471"/>
    </row>
    <row r="5" spans="2:8" ht="60.75" customHeight="1" thickBot="1">
      <c r="B5" s="470"/>
      <c r="C5" s="242" t="s">
        <v>14</v>
      </c>
      <c r="D5" s="242" t="s">
        <v>15</v>
      </c>
      <c r="E5" s="243" t="s">
        <v>16</v>
      </c>
      <c r="F5" s="242" t="s">
        <v>17</v>
      </c>
      <c r="G5" s="242" t="s">
        <v>18</v>
      </c>
      <c r="H5" s="247" t="s">
        <v>19</v>
      </c>
    </row>
    <row r="6" spans="2:8" ht="14.25" thickTop="1" thickBot="1">
      <c r="B6" s="244" t="s">
        <v>20</v>
      </c>
      <c r="C6" s="134">
        <v>28172077.450300001</v>
      </c>
      <c r="D6" s="134">
        <v>30264700.954550195</v>
      </c>
      <c r="E6" s="248">
        <v>1.0742800564829453</v>
      </c>
      <c r="F6" s="134">
        <v>103671719.85452595</v>
      </c>
      <c r="G6" s="134">
        <v>27006087.087019004</v>
      </c>
      <c r="H6" s="249">
        <v>0.26049618087665988</v>
      </c>
    </row>
    <row r="7" spans="2:8" ht="13.5" thickBot="1">
      <c r="B7" s="244" t="s">
        <v>21</v>
      </c>
      <c r="C7" s="134">
        <v>19625212.777100001</v>
      </c>
      <c r="D7" s="134">
        <v>20631328.369623978</v>
      </c>
      <c r="E7" s="248">
        <v>1.0512664807231022</v>
      </c>
      <c r="F7" s="134">
        <v>77133112.918902606</v>
      </c>
      <c r="G7" s="134">
        <v>18991090.768159997</v>
      </c>
      <c r="H7" s="249">
        <v>0.24621190626815673</v>
      </c>
    </row>
    <row r="8" spans="2:8" ht="13.5" thickBot="1">
      <c r="B8" s="246" t="s">
        <v>22</v>
      </c>
      <c r="C8" s="250">
        <v>47797290.227400005</v>
      </c>
      <c r="D8" s="250">
        <v>50896029.324174173</v>
      </c>
      <c r="E8" s="251">
        <v>1.0648308530050894</v>
      </c>
      <c r="F8" s="250">
        <v>180804832.77342856</v>
      </c>
      <c r="G8" s="250">
        <v>45997177.855178997</v>
      </c>
      <c r="H8" s="252">
        <v>0.25440236939252231</v>
      </c>
    </row>
    <row r="11" spans="2:8" ht="14.25">
      <c r="B11" s="245" t="s">
        <v>23</v>
      </c>
    </row>
    <row r="12" spans="2:8" ht="13.5" thickBot="1">
      <c r="B12" s="469" t="s">
        <v>11</v>
      </c>
      <c r="C12" s="471" t="s">
        <v>12</v>
      </c>
      <c r="D12" s="471"/>
      <c r="E12" s="472"/>
      <c r="F12" s="473" t="s">
        <v>13</v>
      </c>
      <c r="G12" s="471"/>
      <c r="H12" s="471"/>
    </row>
    <row r="13" spans="2:8" ht="36.75" thickBot="1">
      <c r="B13" s="470"/>
      <c r="C13" s="242" t="s">
        <v>24</v>
      </c>
      <c r="D13" s="242" t="s">
        <v>25</v>
      </c>
      <c r="E13" s="243" t="s">
        <v>16</v>
      </c>
      <c r="F13" s="242" t="s">
        <v>26</v>
      </c>
      <c r="G13" s="242" t="s">
        <v>27</v>
      </c>
      <c r="H13" s="242" t="s">
        <v>19</v>
      </c>
    </row>
    <row r="14" spans="2:8" ht="14.25" thickTop="1" thickBot="1">
      <c r="B14" s="244" t="s">
        <v>20</v>
      </c>
      <c r="C14" s="134">
        <v>5335.1924999999974</v>
      </c>
      <c r="D14" s="134">
        <v>5663.6908025774901</v>
      </c>
      <c r="E14" s="248">
        <v>1.0615719681300146</v>
      </c>
      <c r="F14" s="134">
        <v>13538.205689025122</v>
      </c>
      <c r="G14" s="134">
        <v>5022.5813048588261</v>
      </c>
      <c r="H14" s="249">
        <v>0.37099313012583568</v>
      </c>
    </row>
    <row r="15" spans="2:8" ht="13.5" thickBot="1">
      <c r="B15" s="244" t="s">
        <v>21</v>
      </c>
      <c r="C15" s="134">
        <v>3514.1877999999997</v>
      </c>
      <c r="D15" s="134">
        <v>3551.4812793828478</v>
      </c>
      <c r="E15" s="248">
        <v>1.0106122613546289</v>
      </c>
      <c r="F15" s="134">
        <v>9328.0181110830963</v>
      </c>
      <c r="G15" s="134">
        <v>3274.7399641531301</v>
      </c>
      <c r="H15" s="249">
        <v>0.35106492345488094</v>
      </c>
    </row>
    <row r="16" spans="2:8" ht="13.5" thickBot="1">
      <c r="B16" s="246" t="s">
        <v>22</v>
      </c>
      <c r="C16" s="250">
        <v>8849.3802999999971</v>
      </c>
      <c r="D16" s="250">
        <v>9215.1720819603379</v>
      </c>
      <c r="E16" s="251">
        <v>1.0413352991463527</v>
      </c>
      <c r="F16" s="250">
        <v>22866.223800108219</v>
      </c>
      <c r="G16" s="250">
        <v>8297.3212690119562</v>
      </c>
      <c r="H16" s="252">
        <v>0.36286364296726109</v>
      </c>
    </row>
  </sheetData>
  <mergeCells count="6">
    <mergeCell ref="B4:B5"/>
    <mergeCell ref="C4:E4"/>
    <mergeCell ref="F4:H4"/>
    <mergeCell ref="B12:B13"/>
    <mergeCell ref="C12:E12"/>
    <mergeCell ref="F12:H12"/>
  </mergeCells>
  <pageMargins left="0.7" right="0.7" top="0.75" bottom="0.75" header="0.3" footer="0.3"/>
  <pageSetup orientation="portrait" r:id="rId1"/>
  <headerFooter>
    <oddFooter xml:space="preserve">&amp;R_x000D_&amp;1#&amp;"Calibri"&amp;10&amp;KA80000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ED1E13F55C34D9E5F3D24BC8C7298" ma:contentTypeVersion="24" ma:contentTypeDescription="Create a new document." ma:contentTypeScope="" ma:versionID="fe18b9300861f6ef981e32dc15b5f9ce">
  <xsd:schema xmlns:xsd="http://www.w3.org/2001/XMLSchema" xmlns:xs="http://www.w3.org/2001/XMLSchema" xmlns:p="http://schemas.microsoft.com/office/2006/metadata/properties" xmlns:ns1="http://schemas.microsoft.com/sharepoint/v3" xmlns:ns2="902b36aa-7ea4-414c-964a-b8b28947af92" xmlns:ns3="09c2dd00-2771-438c-a1f6-8f1789377879" xmlns:ns4="fcc19583-8439-43bf-92e8-3d40006d917d" targetNamespace="http://schemas.microsoft.com/office/2006/metadata/properties" ma:root="true" ma:fieldsID="8bd02d23454a0eb9b92422340f5f01c8" ns1:_="" ns2:_="" ns3:_="" ns4:_="">
    <xsd:import namespace="http://schemas.microsoft.com/sharepoint/v3"/>
    <xsd:import namespace="902b36aa-7ea4-414c-964a-b8b28947af92"/>
    <xsd:import namespace="09c2dd00-2771-438c-a1f6-8f1789377879"/>
    <xsd:import namespace="fcc19583-8439-43bf-92e8-3d40006d917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4:lcf76f155ced4ddcb4097134ff3c332f" minOccurs="0"/>
                <xsd:element ref="ns3:TaxCatchAll" minOccurs="0"/>
                <xsd:element ref="ns4:MediaServiceDateTaken"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2b36aa-7ea4-414c-964a-b8b28947af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2dd00-2771-438c-a1f6-8f178937787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8b9b503-bb99-48eb-b1d9-765930991336}" ma:internalName="TaxCatchAll" ma:showField="CatchAllData" ma:web="09c2dd00-2771-438c-a1f6-8f178937787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c19583-8439-43bf-92e8-3d40006d917d" elementFormDefault="qualified">
    <xsd:import namespace="http://schemas.microsoft.com/office/2006/documentManagement/types"/>
    <xsd:import namespace="http://schemas.microsoft.com/office/infopath/2007/PartnerControls"/>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3fe8d3c-0f3e-402f-8378-068a6b534446"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9c2dd00-2771-438c-a1f6-8f1789377879">
      <UserInfo>
        <DisplayName/>
        <AccountId xsi:nil="true"/>
        <AccountType/>
      </UserInfo>
    </SharedWithUsers>
    <lcf76f155ced4ddcb4097134ff3c332f xmlns="fcc19583-8439-43bf-92e8-3d40006d917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09c2dd00-2771-438c-a1f6-8f17893778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625015-C011-4DCB-897F-54AE57B921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02b36aa-7ea4-414c-964a-b8b28947af92"/>
    <ds:schemaRef ds:uri="09c2dd00-2771-438c-a1f6-8f1789377879"/>
    <ds:schemaRef ds:uri="fcc19583-8439-43bf-92e8-3d40006d91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37C89A-54BB-4D26-A110-A8909D0EEA81}">
  <ds:schemaRefs>
    <ds:schemaRef ds:uri="09c2dd00-2771-438c-a1f6-8f1789377879"/>
    <ds:schemaRef ds:uri="http://purl.org/dc/elements/1.1/"/>
    <ds:schemaRef ds:uri="http://schemas.microsoft.com/office/2006/documentManagement/types"/>
    <ds:schemaRef ds:uri="902b36aa-7ea4-414c-964a-b8b28947af92"/>
    <ds:schemaRef ds:uri="http://schemas.microsoft.com/office/infopath/2007/PartnerControls"/>
    <ds:schemaRef ds:uri="http://schemas.microsoft.com/sharepoint/v3"/>
    <ds:schemaRef ds:uri="http://purl.org/dc/terms/"/>
    <ds:schemaRef ds:uri="http://schemas.microsoft.com/office/2006/metadata/properties"/>
    <ds:schemaRef ds:uri="http://schemas.openxmlformats.org/package/2006/metadata/core-properties"/>
    <ds:schemaRef ds:uri="fcc19583-8439-43bf-92e8-3d40006d917d"/>
    <ds:schemaRef ds:uri="http://www.w3.org/XML/1998/namespace"/>
    <ds:schemaRef ds:uri="http://purl.org/dc/dcmitype/"/>
  </ds:schemaRefs>
</ds:datastoreItem>
</file>

<file path=customXml/itemProps3.xml><?xml version="1.0" encoding="utf-8"?>
<ds:datastoreItem xmlns:ds="http://schemas.openxmlformats.org/officeDocument/2006/customXml" ds:itemID="{7CEC9B99-A344-442B-AB8A-13A066BFCC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vt:lpstr>
      <vt:lpstr>Program to Date - C&amp;I Portfolio</vt:lpstr>
      <vt:lpstr>PY3 - C&amp;I Portfolio</vt:lpstr>
      <vt:lpstr>PY3 - Evergy Metro</vt:lpstr>
      <vt:lpstr>PY3 - Evergy MO West</vt:lpstr>
      <vt:lpstr>PY2 - C&amp;I Portfolio</vt:lpstr>
      <vt:lpstr>PY2 - Evergy Metro</vt:lpstr>
      <vt:lpstr>PY2 - Evergy MO West</vt:lpstr>
      <vt:lpstr>PY1 - C&amp;I Portfolio</vt:lpstr>
      <vt:lpstr>PY1 - Evergy Metro</vt:lpstr>
      <vt:lpstr>PY1 - Evergy MO West</vt:lpstr>
      <vt:lpstr>Business ESP - Standard</vt:lpstr>
      <vt:lpstr>Business ESP - Custom</vt:lpstr>
      <vt:lpstr>Process Efficiency</vt:lpstr>
      <vt:lpstr>OEA</vt:lpstr>
      <vt:lpstr>MEEIA 3 Targets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Roger W Steiner</cp:lastModifiedBy>
  <cp:revision/>
  <dcterms:created xsi:type="dcterms:W3CDTF">2009-02-28T07:42:07Z</dcterms:created>
  <dcterms:modified xsi:type="dcterms:W3CDTF">2023-08-04T18:13:17Z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0x010100298ED1E13F55C34D9E5F3D24BC8C7298</vt:lpwstr>
  </property>
  <property fmtid="{D5CDD505-2E9C-101B-9397-08002B2CF9AE}" pid="3" name="_dlc_DocIdItemGuid">
    <vt:lpwstr>67842842-f0a8-4e32-8302-050257146a47</vt:lpwstr>
  </property>
  <property fmtid="{D5CDD505-2E9C-101B-9397-08002B2CF9AE}" pid="4" name="Order">
    <vt:r8>176200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SharedWithUsers">
    <vt:lpwstr/>
  </property>
  <property fmtid="{D5CDD505-2E9C-101B-9397-08002B2CF9AE}" pid="10" name="AuthorIds_UIVersion_1536">
    <vt:lpwstr>238</vt:lpwstr>
  </property>
  <property fmtid="{D5CDD505-2E9C-101B-9397-08002B2CF9AE}" pid="11" name="GUID">
    <vt:lpwstr>3e49cac6-b60f-4642-b8e0-74f8d42c4656</vt:lpwstr>
  </property>
  <property fmtid="{D5CDD505-2E9C-101B-9397-08002B2CF9AE}" pid="12" name="CheckoutUser">
    <vt:lpwstr>34</vt:lpwstr>
  </property>
  <property fmtid="{D5CDD505-2E9C-101B-9397-08002B2CF9AE}" pid="13" name="MediaServiceImageTags">
    <vt:lpwstr/>
  </property>
  <property fmtid="{D5CDD505-2E9C-101B-9397-08002B2CF9AE}" pid="14" name="MSIP_Label_d275ac46-98b9-4d64-949f-e82ee8dc823c_Enabled">
    <vt:lpwstr>true</vt:lpwstr>
  </property>
  <property fmtid="{D5CDD505-2E9C-101B-9397-08002B2CF9AE}" pid="15" name="MSIP_Label_d275ac46-98b9-4d64-949f-e82ee8dc823c_SetDate">
    <vt:lpwstr>2023-08-04T18:13:02Z</vt:lpwstr>
  </property>
  <property fmtid="{D5CDD505-2E9C-101B-9397-08002B2CF9AE}" pid="16" name="MSIP_Label_d275ac46-98b9-4d64-949f-e82ee8dc823c_Method">
    <vt:lpwstr>Standard</vt:lpwstr>
  </property>
  <property fmtid="{D5CDD505-2E9C-101B-9397-08002B2CF9AE}" pid="17" name="MSIP_Label_d275ac46-98b9-4d64-949f-e82ee8dc823c_Name">
    <vt:lpwstr>d275ac46-98b9-4d64-949f-e82ee8dc823c</vt:lpwstr>
  </property>
  <property fmtid="{D5CDD505-2E9C-101B-9397-08002B2CF9AE}" pid="18" name="MSIP_Label_d275ac46-98b9-4d64-949f-e82ee8dc823c_SiteId">
    <vt:lpwstr>9ef58ab0-3510-4d99-8d3e-3c9e02ebab7f</vt:lpwstr>
  </property>
  <property fmtid="{D5CDD505-2E9C-101B-9397-08002B2CF9AE}" pid="19" name="MSIP_Label_d275ac46-98b9-4d64-949f-e82ee8dc823c_ActionId">
    <vt:lpwstr>7aa7979a-6268-4f94-befa-f51f9c13f322</vt:lpwstr>
  </property>
  <property fmtid="{D5CDD505-2E9C-101B-9397-08002B2CF9AE}" pid="20" name="MSIP_Label_d275ac46-98b9-4d64-949f-e82ee8dc823c_ContentBits">
    <vt:lpwstr>3</vt:lpwstr>
  </property>
</Properties>
</file>