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Ex2.xml" ContentType="application/vnd.ms-office.chartex+xml"/>
  <Override PartName="/xl/charts/style2.xml" ContentType="application/vnd.ms-office.chartstyle+xml"/>
  <Override PartName="/xl/charts/colors2.xml" ContentType="application/vnd.ms-office.chartcolorstyle+xml"/>
  <Override PartName="/xl/charts/chartEx3.xml" ContentType="application/vnd.ms-office.chartex+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Ex4.xml" ContentType="application/vnd.ms-office.chartex+xml"/>
  <Override PartName="/xl/charts/style4.xml" ContentType="application/vnd.ms-office.chartstyle+xml"/>
  <Override PartName="/xl/charts/colors4.xml" ContentType="application/vnd.ms-office.chartcolorstyle+xml"/>
  <Override PartName="/xl/charts/chartEx5.xml" ContentType="application/vnd.ms-office.chartex+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tja8082\Desktop\Desktop\EM&amp;V MEEIA 3\MEEIA 3_PY 1\"/>
    </mc:Choice>
  </mc:AlternateContent>
  <xr:revisionPtr revIDLastSave="0" documentId="8_{862F8339-48D1-419D-9690-6EF593FAF011}" xr6:coauthVersionLast="45" xr6:coauthVersionMax="45" xr10:uidLastSave="{00000000-0000-0000-0000-000000000000}"/>
  <bookViews>
    <workbookView xWindow="-120" yWindow="-120" windowWidth="29040" windowHeight="15840" firstSheet="2" activeTab="2" xr2:uid="{6150E2D2-A0BA-46F1-B6F5-2698EB246322}"/>
  </bookViews>
  <sheets>
    <sheet name=" PY1 Res &amp; DR" sheetId="20" r:id="rId1"/>
    <sheet name="PY1 Missiouri West " sheetId="23" r:id="rId2"/>
    <sheet name="PY1 Evergy Metro " sheetId="22" r:id="rId3"/>
    <sheet name="Realization Rates" sheetId="27" r:id="rId4"/>
    <sheet name="Program Level Tables" sheetId="26" state="hidden" r:id="rId5"/>
    <sheet name="Evergy Targets" sheetId="21" state="hidden" r:id="rId6"/>
    <sheet name="HCHC" sheetId="10" r:id="rId7"/>
    <sheet name="ESP" sheetId="11" r:id="rId8"/>
    <sheet name="IEMF" sheetId="12" r:id="rId9"/>
    <sheet name="HER" sheetId="13" r:id="rId10"/>
    <sheet name="BDR" sheetId="15" r:id="rId11"/>
    <sheet name="RDR" sheetId="16" r:id="rId12"/>
    <sheet name="BST" sheetId="17" r:id="rId13"/>
  </sheets>
  <externalReferences>
    <externalReference r:id="rId14"/>
  </externalReferences>
  <definedNames>
    <definedName name="_ftn1" localSheetId="11">RDR!$A$30</definedName>
    <definedName name="_ftn1">HER!#REF!</definedName>
    <definedName name="_ftn2" localSheetId="10">BDR!$A$226</definedName>
    <definedName name="_ftn3" localSheetId="10">BDR!$A$227</definedName>
    <definedName name="_ftnref1" localSheetId="11">RDR!$A$23</definedName>
    <definedName name="_ftnref1">HER!#REF!</definedName>
    <definedName name="_ftnref2" localSheetId="10">BDR!$A$23</definedName>
    <definedName name="_ftnref3" localSheetId="10">BDR!$A$126</definedName>
    <definedName name="_msoanchor_1">IEMF!$A$42</definedName>
    <definedName name="_Ref34943846">IEMF!$A$22</definedName>
    <definedName name="_Ref35253618" localSheetId="8">IEMF!$A$99</definedName>
    <definedName name="_Ref35253647" localSheetId="8">IEMF!$A$103</definedName>
    <definedName name="_Ref35257013">IEMF!#REF!</definedName>
    <definedName name="_Ref35436356">HCHC!$A$29</definedName>
    <definedName name="_Ref387257477">HCHC!$A$78</definedName>
    <definedName name="_Ref387270100">HCHC!$A$84</definedName>
    <definedName name="_Ref39651149" localSheetId="12">BST!$A$115</definedName>
    <definedName name="_Ref39651647" localSheetId="12">BST!$A$101</definedName>
    <definedName name="_Ref39651755" localSheetId="12">BST!$A$107</definedName>
    <definedName name="_Ref446580993" localSheetId="7">ESP!$A$22</definedName>
    <definedName name="_Ref446582220" localSheetId="7">ESP!$A$75</definedName>
    <definedName name="_Ref446582701" localSheetId="7">ESP!#REF!</definedName>
    <definedName name="_Ref450579186">HCHC!$A$90</definedName>
    <definedName name="_Ref477530840" localSheetId="7">ESP!#REF!</definedName>
    <definedName name="_Ref50709224" localSheetId="10">BDR!$A$47</definedName>
    <definedName name="_Ref50725384" localSheetId="10">BDR!$A$76</definedName>
    <definedName name="_Ref510188739" localSheetId="6">HCHC!#REF!</definedName>
    <definedName name="_Ref510188739">HCHC!$A$6</definedName>
    <definedName name="_Ref51240729">HER!$A$22</definedName>
    <definedName name="_Ref51658601" localSheetId="10">BDR!#REF!</definedName>
    <definedName name="_Ref51829618" localSheetId="10">BDR!#REF!</definedName>
    <definedName name="_Ref51829628" localSheetId="10">BDR!$A$23</definedName>
    <definedName name="_Ref58915947" localSheetId="10">BDR!#REF!</definedName>
    <definedName name="_Ref58915947">BDR!#REF!</definedName>
    <definedName name="_Ref58916475" localSheetId="11">RDR!$A$55</definedName>
    <definedName name="_Ref58916620" localSheetId="11">RDR!$A$48</definedName>
    <definedName name="_Ref58919879" localSheetId="11">RDR!$A$83</definedName>
    <definedName name="_Ref58920836" localSheetId="11">RDR!$A$88</definedName>
    <definedName name="_Ref58923067" localSheetId="11">RDR!$A$95</definedName>
    <definedName name="_Ref60732855" localSheetId="11">RDR!#REF!</definedName>
    <definedName name="_Ref60732855">RDR!$A$103</definedName>
    <definedName name="_Ref60744837" localSheetId="11">RDR!#REF!</definedName>
    <definedName name="_Ref60744837">RDR!$A$109</definedName>
    <definedName name="_Ref60748709" localSheetId="11">RDR!$A$74</definedName>
    <definedName name="_Ref62729496">BST!$H$31</definedName>
    <definedName name="_Ref62729560" localSheetId="12">BST!$A$43</definedName>
    <definedName name="_Ref62729560">BST!$H$49</definedName>
    <definedName name="_Ref62729898" localSheetId="12">BST!$A$63</definedName>
    <definedName name="_Ref62729898">BST!$H$65</definedName>
    <definedName name="_Ref62730132" localSheetId="12">BST!$A$71</definedName>
    <definedName name="_Ref62731088" localSheetId="12">BST!$A$75</definedName>
    <definedName name="_Ref62731134" localSheetId="12">BST!$A$80</definedName>
    <definedName name="_Ref62731196" localSheetId="12">BST!$A$87</definedName>
    <definedName name="_Ref62731336" localSheetId="12">BST!$A$95</definedName>
    <definedName name="_Ref62731852" localSheetId="12">BST!$A$126</definedName>
    <definedName name="_Ref62819766" localSheetId="12">BST!$A$50</definedName>
    <definedName name="_Ref62819766">BST!$H$54</definedName>
    <definedName name="_Ref64539860" localSheetId="7">ESP!#REF!</definedName>
    <definedName name="_Ref64629929">IEMF!#REF!</definedName>
    <definedName name="_Ref64745086" localSheetId="8">IEMF!$A$68</definedName>
    <definedName name="_Ref64749177" localSheetId="8">IEMF!#REF!</definedName>
    <definedName name="_Ref64830061" localSheetId="8">IEMF!$I$26</definedName>
    <definedName name="_Ref66281847">BST!#REF!</definedName>
    <definedName name="_Ref66281907">BST!#REF!</definedName>
    <definedName name="_Ref66282117">BST!#REF!</definedName>
    <definedName name="_Ref66282339">BST!#REF!</definedName>
    <definedName name="_Ref66981277">IEMF!#REF!</definedName>
    <definedName name="_Ref66981554" localSheetId="7">ESP!$A$6</definedName>
    <definedName name="_Ref66990212" localSheetId="7">ESP!$F$6</definedName>
    <definedName name="_Ref67137197" localSheetId="7">ESP!$A$27</definedName>
    <definedName name="_Ref67400478">HCHC!$A$35</definedName>
    <definedName name="_Ref67402241">HCHC!$A$65</definedName>
    <definedName name="_Ref67493783">HCHC!$A$50</definedName>
    <definedName name="_Ref67654058">BST!$A$132</definedName>
    <definedName name="_Ref67654060">BST!$A$138</definedName>
    <definedName name="_Ref67669692">BDR!$A$227</definedName>
    <definedName name="_Ref67678723" localSheetId="7">ESP!#REF!</definedName>
    <definedName name="_Ref67679788" localSheetId="7">ESP!$A$88</definedName>
    <definedName name="_Ref67679791" localSheetId="7">ESP!$A$101</definedName>
    <definedName name="_Ref67903962" localSheetId="7">ESP!#REF!</definedName>
    <definedName name="_Ref67904029" localSheetId="7">ESP!#REF!</definedName>
    <definedName name="_Ref67907335">HER!$A$755</definedName>
    <definedName name="_Ref67908908" localSheetId="7">ESP!$A$129</definedName>
    <definedName name="_Ref67908944" localSheetId="7">ESP!$A$121</definedName>
    <definedName name="_Ref67909147" localSheetId="7">ESP!$A$142</definedName>
    <definedName name="_Ref67911926">HER!$A$89</definedName>
    <definedName name="_Ref67912327">HER!$A$250</definedName>
    <definedName name="_Ref67912388">HER!$A$266</definedName>
    <definedName name="_Ref67912426">HER!$A$273</definedName>
    <definedName name="_Ref67914677">BDR!#REF!</definedName>
    <definedName name="_Ref67914726">BDR!#REF!</definedName>
    <definedName name="_Ref67914770">BDR!#REF!</definedName>
    <definedName name="_Ref67914859">BDR!#REF!</definedName>
    <definedName name="_Ref67914921">BDR!#REF!</definedName>
    <definedName name="_Ref67915156">BDR!#REF!</definedName>
    <definedName name="_Ref67919518" localSheetId="7">ESP!$A$109</definedName>
    <definedName name="_Ref67920656" localSheetId="7">ESP!$A$114</definedName>
    <definedName name="_Ref67923390">HER!$A$691</definedName>
    <definedName name="_Ref67923659">HER!$A$741</definedName>
    <definedName name="_Ref67923911">HER!#REF!</definedName>
    <definedName name="_Ref67923955">HER!#REF!</definedName>
    <definedName name="_Ref67924240">HER!#REF!</definedName>
    <definedName name="_Ref67924342">HER!#REF!</definedName>
    <definedName name="_Ref67924515">HER!#REF!</definedName>
    <definedName name="_Ref67924695">HER!#REF!</definedName>
    <definedName name="_Ref67925029">HER!#REF!</definedName>
    <definedName name="_Ref67925169">HER!#REF!</definedName>
    <definedName name="_Ref67925391">HER!#REF!</definedName>
    <definedName name="_Ref67925652">HER!#REF!</definedName>
    <definedName name="_Ref67926047">HER!#REF!</definedName>
    <definedName name="_Ref67926397">HER!#REF!</definedName>
    <definedName name="_Ref67926473">HER!#REF!</definedName>
    <definedName name="_Ref67926515">HER!#REF!</definedName>
    <definedName name="_Ref67926568">HER!#REF!</definedName>
    <definedName name="_Ref67926633">HER!#REF!</definedName>
    <definedName name="_Ref67927466">HER!#REF!</definedName>
    <definedName name="_Ref67927718">HER!#REF!</definedName>
    <definedName name="_Ref67927753">HER!#REF!</definedName>
    <definedName name="_Ref67927792">HER!#REF!</definedName>
    <definedName name="_Ref67927950">HER!#REF!</definedName>
    <definedName name="_Ref67927996">HER!#REF!</definedName>
    <definedName name="_Ref67928036">HER!#REF!</definedName>
    <definedName name="_Ref67928149">HER!#REF!</definedName>
    <definedName name="_Ref67928191">HER!#REF!</definedName>
    <definedName name="_Ref67928238">HER!#REF!</definedName>
    <definedName name="_Ref67931416" localSheetId="7">ESP!$A$137</definedName>
    <definedName name="_Ref67948391">RDR!$A$37</definedName>
    <definedName name="_Ref67999412">#REF!</definedName>
    <definedName name="_Ref67999694">#REF!</definedName>
    <definedName name="_Ref67999754">#REF!</definedName>
    <definedName name="_Ref67999770">#REF!</definedName>
    <definedName name="_Ref67999788">#REF!</definedName>
    <definedName name="_Ref67999809">#REF!</definedName>
    <definedName name="_Ref67999821">#REF!</definedName>
    <definedName name="_Ref68000215">#REF!</definedName>
    <definedName name="_Ref68000235">#REF!</definedName>
    <definedName name="_Ref68000253">#REF!</definedName>
    <definedName name="_Ref68000575">#REF!</definedName>
    <definedName name="_Ref68000791">#REF!</definedName>
    <definedName name="_Ref68000806">#REF!</definedName>
    <definedName name="_Ref68000829">#REF!</definedName>
    <definedName name="_Ref68001645">#REF!</definedName>
    <definedName name="_Ref68001688">#REF!</definedName>
    <definedName name="_Ref68001782">#REF!</definedName>
    <definedName name="_Ref68001931">#REF!</definedName>
    <definedName name="_Ref68001959">#REF!</definedName>
    <definedName name="_Ref68002016">#REF!</definedName>
    <definedName name="_Ref68002096">#REF!</definedName>
    <definedName name="_Ref68002107">#REF!</definedName>
    <definedName name="_Ref68002131">#REF!</definedName>
    <definedName name="_Ref68023404">RDR!$A$115</definedName>
    <definedName name="_Ref68024173">RDR!#REF!</definedName>
    <definedName name="_Ref68078562">BST!#REF!</definedName>
    <definedName name="_Ref68078859">BST!#REF!</definedName>
    <definedName name="_Ref68090559" localSheetId="7">ESP!$A$148</definedName>
    <definedName name="_Ref68090577" localSheetId="7">ESP!$A$155</definedName>
    <definedName name="_Ref68093232">IEMF!$A$107</definedName>
    <definedName name="_Ref68093243">IEMF!$A$114</definedName>
    <definedName name="_Ref68093246">IEMF!$A$121</definedName>
    <definedName name="_Ref7080405" localSheetId="6">HCHC!#REF!</definedName>
    <definedName name="_Ref7080405">HCHC!$A$22</definedName>
    <definedName name="_Toc56084081">HER!$A$54</definedName>
    <definedName name="_Toc62732572" localSheetId="11">RDR!$A$23</definedName>
    <definedName name="_Toc62732573" localSheetId="11">RDR!$A$30</definedName>
    <definedName name="_Toc62732584" localSheetId="12">BST!$A$20</definedName>
    <definedName name="_Toc62732584">BST!$H$4</definedName>
    <definedName name="_Toc62732585" localSheetId="12">BST!$A$26</definedName>
    <definedName name="_Toc62732585">BST!#REF!</definedName>
    <definedName name="_Toc68166666" localSheetId="7">ESP!$A$80</definedName>
    <definedName name="_Toc68166669" localSheetId="7">ESP!$A$94</definedName>
    <definedName name="OLE_LINK1">HCHC!$A$79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5" i="22" l="1"/>
  <c r="C10" i="15"/>
  <c r="D10" i="15"/>
  <c r="C11" i="15"/>
  <c r="D11" i="15"/>
  <c r="C12" i="15"/>
  <c r="D12" i="15"/>
  <c r="D18" i="17" l="1"/>
  <c r="C18" i="17"/>
  <c r="B18" i="17"/>
  <c r="D16" i="17"/>
  <c r="C16" i="17"/>
  <c r="B16" i="17"/>
  <c r="D15" i="17"/>
  <c r="C15" i="17"/>
  <c r="B15" i="17"/>
  <c r="D14" i="17"/>
  <c r="C14" i="17"/>
  <c r="B14" i="17"/>
  <c r="D13" i="17"/>
  <c r="C13" i="17"/>
  <c r="B13" i="17"/>
  <c r="B9" i="17"/>
  <c r="C9" i="17"/>
  <c r="D9" i="17"/>
  <c r="B10" i="17"/>
  <c r="C10" i="17"/>
  <c r="D10" i="17"/>
  <c r="B11" i="17"/>
  <c r="C11" i="17"/>
  <c r="D11" i="17"/>
  <c r="D8" i="17"/>
  <c r="C8" i="17"/>
  <c r="B8" i="17"/>
  <c r="C6" i="17"/>
  <c r="D6" i="17"/>
  <c r="B6" i="17"/>
  <c r="D9" i="13"/>
  <c r="E9" i="13"/>
  <c r="D11" i="16"/>
  <c r="P98" i="21"/>
  <c r="O98" i="21"/>
  <c r="N98" i="21"/>
  <c r="M98" i="21"/>
  <c r="L98" i="21"/>
  <c r="K98" i="21"/>
  <c r="J98" i="21"/>
  <c r="B15" i="11"/>
  <c r="D11" i="11"/>
  <c r="AG12" i="26"/>
  <c r="AI12" i="26"/>
  <c r="AH12" i="26"/>
  <c r="AB12" i="26"/>
  <c r="AD12" i="26"/>
  <c r="F35" i="22" s="1"/>
  <c r="AC12" i="26"/>
  <c r="W12" i="26"/>
  <c r="Y12" i="26"/>
  <c r="X12" i="26"/>
  <c r="Q12" i="26"/>
  <c r="R12" i="26"/>
  <c r="S12" i="26"/>
  <c r="T12" i="26"/>
  <c r="L12" i="26"/>
  <c r="N12" i="26"/>
  <c r="M12" i="26"/>
  <c r="G12" i="26"/>
  <c r="I12" i="26"/>
  <c r="H12" i="26"/>
  <c r="B12" i="26"/>
  <c r="D12" i="26"/>
  <c r="C12" i="26"/>
  <c r="AG7" i="26"/>
  <c r="AI7" i="26"/>
  <c r="AH7" i="26"/>
  <c r="AB7" i="26"/>
  <c r="AD7" i="26"/>
  <c r="AC7" i="26"/>
  <c r="Q7" i="26"/>
  <c r="T7" i="26"/>
  <c r="F13" i="22" s="1"/>
  <c r="S7" i="26"/>
  <c r="R7" i="26"/>
  <c r="L7" i="26"/>
  <c r="N7" i="26"/>
  <c r="M7" i="26"/>
  <c r="G7" i="26"/>
  <c r="I7" i="26"/>
  <c r="H7" i="26"/>
  <c r="B7" i="26"/>
  <c r="D7" i="26"/>
  <c r="C7" i="26"/>
  <c r="P118" i="21"/>
  <c r="O118" i="21"/>
  <c r="N118" i="21"/>
  <c r="M118" i="21"/>
  <c r="L118" i="21"/>
  <c r="K118" i="21"/>
  <c r="J118" i="21"/>
  <c r="H118" i="21"/>
  <c r="G118" i="21"/>
  <c r="F118" i="21"/>
  <c r="E118" i="21"/>
  <c r="D118" i="21"/>
  <c r="C118" i="21"/>
  <c r="B118" i="21"/>
  <c r="H98" i="21"/>
  <c r="G98" i="21"/>
  <c r="F98" i="21"/>
  <c r="E98" i="21"/>
  <c r="D98" i="21"/>
  <c r="C98" i="21"/>
  <c r="B98" i="21"/>
  <c r="D8" i="16"/>
  <c r="S18" i="26"/>
  <c r="D20" i="13" s="1"/>
  <c r="R18" i="26"/>
  <c r="C20" i="13" s="1"/>
  <c r="Q18" i="26"/>
  <c r="B20" i="13" s="1"/>
  <c r="S17" i="26"/>
  <c r="D19" i="13" s="1"/>
  <c r="R17" i="26"/>
  <c r="C19" i="13" s="1"/>
  <c r="Q17" i="26"/>
  <c r="B19" i="13" s="1"/>
  <c r="A18" i="17"/>
  <c r="AI17" i="26"/>
  <c r="AH17" i="26"/>
  <c r="AG17" i="26"/>
  <c r="A19" i="13"/>
  <c r="A20" i="13"/>
  <c r="E20" i="13"/>
  <c r="E19" i="13"/>
  <c r="G35" i="22"/>
  <c r="D35" i="22"/>
  <c r="C35" i="22"/>
  <c r="C8" i="22"/>
  <c r="G17" i="22"/>
  <c r="D17" i="22"/>
  <c r="C17" i="22"/>
  <c r="G33" i="23"/>
  <c r="D33" i="23"/>
  <c r="F33" i="23"/>
  <c r="C33" i="23"/>
  <c r="D16" i="16"/>
  <c r="D17" i="16"/>
  <c r="D18" i="16"/>
  <c r="C11" i="16"/>
  <c r="C12" i="16"/>
  <c r="D12" i="16"/>
  <c r="C13" i="16"/>
  <c r="D13" i="16"/>
  <c r="D10" i="16"/>
  <c r="D20" i="16"/>
  <c r="C34" i="23"/>
  <c r="G36" i="22"/>
  <c r="D36" i="22"/>
  <c r="C36" i="22"/>
  <c r="G18" i="22"/>
  <c r="F18" i="22"/>
  <c r="D18" i="22"/>
  <c r="C18" i="22"/>
  <c r="G34" i="23"/>
  <c r="D34" i="23"/>
  <c r="G17" i="23"/>
  <c r="F17" i="23"/>
  <c r="D17" i="23"/>
  <c r="C17" i="23"/>
  <c r="R5" i="26"/>
  <c r="C7" i="13" s="1"/>
  <c r="S5" i="26"/>
  <c r="D7" i="13" s="1"/>
  <c r="T5" i="26"/>
  <c r="E7" i="13" s="1"/>
  <c r="Q5" i="26"/>
  <c r="G31" i="22"/>
  <c r="F31" i="22"/>
  <c r="D31" i="22"/>
  <c r="C31" i="22"/>
  <c r="G13" i="22"/>
  <c r="D13" i="22"/>
  <c r="C13" i="22"/>
  <c r="G31" i="20"/>
  <c r="F31" i="20"/>
  <c r="D31" i="20"/>
  <c r="C31" i="20"/>
  <c r="G13" i="20"/>
  <c r="D13" i="20"/>
  <c r="C13" i="20"/>
  <c r="E14" i="13"/>
  <c r="E15" i="13"/>
  <c r="E16" i="13"/>
  <c r="E17" i="13"/>
  <c r="E10" i="13"/>
  <c r="E11" i="13"/>
  <c r="E12" i="13"/>
  <c r="D15" i="16" l="1"/>
  <c r="F13" i="20"/>
  <c r="E13" i="20"/>
  <c r="H13" i="20"/>
  <c r="H13" i="22"/>
  <c r="H31" i="22"/>
  <c r="E31" i="22"/>
  <c r="E13" i="22"/>
  <c r="H31" i="20"/>
  <c r="E31" i="20"/>
  <c r="G26" i="20"/>
  <c r="B7" i="13" l="1"/>
  <c r="B17" i="26"/>
  <c r="B20" i="10" s="1"/>
  <c r="G34" i="22"/>
  <c r="F34" i="22"/>
  <c r="D34" i="22"/>
  <c r="C34" i="22"/>
  <c r="G32" i="23"/>
  <c r="F32" i="23"/>
  <c r="D32" i="23"/>
  <c r="C32" i="23"/>
  <c r="G18" i="20"/>
  <c r="G17" i="20"/>
  <c r="G16" i="23"/>
  <c r="F16" i="23"/>
  <c r="D16" i="23"/>
  <c r="C16" i="23"/>
  <c r="G30" i="22"/>
  <c r="F30" i="22"/>
  <c r="F33" i="22" s="1"/>
  <c r="D30" i="22"/>
  <c r="C30" i="22"/>
  <c r="C33" i="22" s="1"/>
  <c r="G12" i="22"/>
  <c r="F12" i="22"/>
  <c r="F15" i="22" s="1"/>
  <c r="D12" i="22"/>
  <c r="C12" i="22"/>
  <c r="C15" i="22" s="1"/>
  <c r="G29" i="23"/>
  <c r="F31" i="23"/>
  <c r="D29" i="23"/>
  <c r="C29" i="23"/>
  <c r="C31" i="23" s="1"/>
  <c r="G12" i="23"/>
  <c r="F12" i="23"/>
  <c r="F14" i="23" s="1"/>
  <c r="D12" i="23"/>
  <c r="C12" i="23"/>
  <c r="C14" i="23" s="1"/>
  <c r="G28" i="22"/>
  <c r="F28" i="22"/>
  <c r="D28" i="22"/>
  <c r="C28" i="22"/>
  <c r="G10" i="22"/>
  <c r="F10" i="22"/>
  <c r="D10" i="22"/>
  <c r="C10" i="22"/>
  <c r="G27" i="23"/>
  <c r="F27" i="23"/>
  <c r="D27" i="23"/>
  <c r="C27" i="23"/>
  <c r="G10" i="23"/>
  <c r="F10" i="23"/>
  <c r="D10" i="23"/>
  <c r="C10" i="23"/>
  <c r="G27" i="22"/>
  <c r="F27" i="22"/>
  <c r="D27" i="22"/>
  <c r="C27" i="22"/>
  <c r="G9" i="22"/>
  <c r="F9" i="22"/>
  <c r="D9" i="22"/>
  <c r="C9" i="22"/>
  <c r="G26" i="23"/>
  <c r="F26" i="23"/>
  <c r="D26" i="23"/>
  <c r="C26" i="23"/>
  <c r="G9" i="23"/>
  <c r="F9" i="23"/>
  <c r="D9" i="23"/>
  <c r="C9" i="23"/>
  <c r="G26" i="22"/>
  <c r="D26" i="22"/>
  <c r="C26" i="22"/>
  <c r="G8" i="22"/>
  <c r="D8" i="22"/>
  <c r="G25" i="23"/>
  <c r="D25" i="23"/>
  <c r="C25" i="23"/>
  <c r="G8" i="23"/>
  <c r="D8" i="23"/>
  <c r="C8" i="23"/>
  <c r="G36" i="20"/>
  <c r="D36" i="20"/>
  <c r="C36" i="20"/>
  <c r="F18" i="20"/>
  <c r="D18" i="20"/>
  <c r="C18" i="20"/>
  <c r="G35" i="20"/>
  <c r="F35" i="20"/>
  <c r="D35" i="20"/>
  <c r="F34" i="23"/>
  <c r="C35" i="20"/>
  <c r="F36" i="22"/>
  <c r="F17" i="20"/>
  <c r="D17" i="20"/>
  <c r="C17" i="20"/>
  <c r="C20" i="16"/>
  <c r="AB17" i="26"/>
  <c r="B20" i="16" s="1"/>
  <c r="C18" i="16"/>
  <c r="B18" i="16"/>
  <c r="C17" i="16"/>
  <c r="B17" i="16"/>
  <c r="C16" i="16"/>
  <c r="B16" i="16"/>
  <c r="C15" i="16"/>
  <c r="B15" i="16"/>
  <c r="B13" i="16"/>
  <c r="B12" i="16"/>
  <c r="B11" i="16"/>
  <c r="C10" i="16"/>
  <c r="B10" i="16"/>
  <c r="C8" i="16"/>
  <c r="B8" i="16"/>
  <c r="B16" i="13"/>
  <c r="C16" i="13"/>
  <c r="D16" i="13"/>
  <c r="B17" i="13"/>
  <c r="C17" i="13"/>
  <c r="D17" i="13"/>
  <c r="D15" i="13"/>
  <c r="C15" i="13"/>
  <c r="B15" i="13"/>
  <c r="D14" i="13"/>
  <c r="C14" i="13"/>
  <c r="B14" i="13"/>
  <c r="B11" i="13"/>
  <c r="C11" i="13"/>
  <c r="D11" i="13"/>
  <c r="B12" i="13"/>
  <c r="C12" i="13"/>
  <c r="D12" i="13"/>
  <c r="D10" i="13"/>
  <c r="C10" i="13"/>
  <c r="B10" i="13"/>
  <c r="C9" i="13"/>
  <c r="B9" i="13"/>
  <c r="Y17" i="26"/>
  <c r="D14" i="15" s="1"/>
  <c r="X17" i="26"/>
  <c r="C14" i="15" s="1"/>
  <c r="W17" i="26"/>
  <c r="B14" i="15" s="1"/>
  <c r="G34" i="20"/>
  <c r="F34" i="20"/>
  <c r="D34" i="20"/>
  <c r="C34" i="20"/>
  <c r="G30" i="20"/>
  <c r="F30" i="20"/>
  <c r="F33" i="20" s="1"/>
  <c r="D30" i="20"/>
  <c r="C30" i="20"/>
  <c r="C33" i="20" s="1"/>
  <c r="G12" i="20"/>
  <c r="G15" i="20" s="1"/>
  <c r="F12" i="20"/>
  <c r="F15" i="20" s="1"/>
  <c r="D12" i="20"/>
  <c r="C12" i="20"/>
  <c r="C15" i="20" s="1"/>
  <c r="G28" i="20"/>
  <c r="G27" i="20"/>
  <c r="F28" i="20"/>
  <c r="F27" i="20"/>
  <c r="F26" i="20"/>
  <c r="F10" i="20"/>
  <c r="F9" i="20"/>
  <c r="D28" i="20"/>
  <c r="D27" i="20"/>
  <c r="D26" i="20"/>
  <c r="C28" i="20"/>
  <c r="C27" i="20"/>
  <c r="C26" i="20"/>
  <c r="G10" i="20"/>
  <c r="G9" i="20"/>
  <c r="G8" i="20"/>
  <c r="D10" i="20"/>
  <c r="D9" i="20"/>
  <c r="D8" i="20"/>
  <c r="C10" i="20"/>
  <c r="C9" i="20"/>
  <c r="F8" i="20"/>
  <c r="C8" i="20"/>
  <c r="N17" i="26"/>
  <c r="M17" i="26"/>
  <c r="L17" i="26"/>
  <c r="I17" i="26"/>
  <c r="D20" i="11" s="1"/>
  <c r="H17" i="26"/>
  <c r="C20" i="11" s="1"/>
  <c r="G17" i="26"/>
  <c r="B20" i="11" s="1"/>
  <c r="B12" i="15"/>
  <c r="B11" i="15"/>
  <c r="B10" i="15"/>
  <c r="D9" i="15"/>
  <c r="C9" i="15"/>
  <c r="B9" i="15"/>
  <c r="C7" i="15"/>
  <c r="D7" i="15"/>
  <c r="B7" i="15"/>
  <c r="B18" i="11"/>
  <c r="C18" i="11"/>
  <c r="D18" i="11"/>
  <c r="B13" i="11"/>
  <c r="C13" i="11"/>
  <c r="D13" i="11"/>
  <c r="D17" i="11"/>
  <c r="C17" i="11"/>
  <c r="B17" i="11"/>
  <c r="D16" i="11"/>
  <c r="C16" i="11"/>
  <c r="B16" i="11"/>
  <c r="D15" i="11"/>
  <c r="C15" i="11"/>
  <c r="D12" i="11"/>
  <c r="C12" i="11"/>
  <c r="B12" i="11"/>
  <c r="C11" i="11"/>
  <c r="B11" i="11"/>
  <c r="D10" i="11"/>
  <c r="C10" i="11"/>
  <c r="B10" i="11"/>
  <c r="C8" i="11"/>
  <c r="D8" i="11"/>
  <c r="B8" i="11"/>
  <c r="D17" i="26"/>
  <c r="D20" i="10" s="1"/>
  <c r="C17" i="26"/>
  <c r="C20" i="10" s="1"/>
  <c r="D18" i="10"/>
  <c r="C18" i="10"/>
  <c r="B18" i="10"/>
  <c r="D17" i="10"/>
  <c r="C17" i="10"/>
  <c r="B17" i="10"/>
  <c r="D16" i="10"/>
  <c r="C16" i="10"/>
  <c r="B16" i="10"/>
  <c r="D15" i="10"/>
  <c r="C15" i="10"/>
  <c r="B15" i="10"/>
  <c r="B11" i="10"/>
  <c r="C11" i="10"/>
  <c r="B12" i="10"/>
  <c r="C12" i="10"/>
  <c r="D12" i="10"/>
  <c r="B13" i="10"/>
  <c r="C13" i="10"/>
  <c r="D13" i="10"/>
  <c r="C10" i="10"/>
  <c r="D10" i="10"/>
  <c r="B10" i="10"/>
  <c r="C8" i="10"/>
  <c r="D8" i="10"/>
  <c r="B8" i="10"/>
  <c r="B4" i="21"/>
  <c r="C4" i="21"/>
  <c r="D4" i="21"/>
  <c r="E4" i="21"/>
  <c r="F4" i="21"/>
  <c r="G4" i="21"/>
  <c r="H4" i="21"/>
  <c r="I4" i="21"/>
  <c r="J4" i="21"/>
  <c r="B5" i="21"/>
  <c r="C5" i="21"/>
  <c r="D5" i="21"/>
  <c r="E5" i="21"/>
  <c r="F5" i="21"/>
  <c r="G5" i="21"/>
  <c r="H5" i="21"/>
  <c r="I5" i="21"/>
  <c r="J5" i="21"/>
  <c r="B6" i="21"/>
  <c r="C6" i="21"/>
  <c r="D6" i="21"/>
  <c r="E6" i="21"/>
  <c r="F6" i="21"/>
  <c r="G6" i="21"/>
  <c r="H6" i="21"/>
  <c r="I6" i="21"/>
  <c r="J6" i="21"/>
  <c r="B7" i="21"/>
  <c r="C7" i="21"/>
  <c r="D7" i="21"/>
  <c r="E7" i="21"/>
  <c r="F7" i="21"/>
  <c r="G7" i="21"/>
  <c r="H7" i="21"/>
  <c r="I7" i="21"/>
  <c r="J7" i="21"/>
  <c r="B8" i="21"/>
  <c r="C8" i="21"/>
  <c r="D8" i="21"/>
  <c r="E8" i="21"/>
  <c r="F8" i="21"/>
  <c r="G8" i="21"/>
  <c r="H8" i="21"/>
  <c r="I8" i="21"/>
  <c r="J8" i="21"/>
  <c r="B9" i="21"/>
  <c r="C9" i="21"/>
  <c r="D9" i="21"/>
  <c r="E9" i="21"/>
  <c r="F9" i="21"/>
  <c r="G9" i="21"/>
  <c r="H9" i="21"/>
  <c r="I9" i="21"/>
  <c r="J9" i="21"/>
  <c r="B10" i="21"/>
  <c r="C10" i="21"/>
  <c r="D10" i="21"/>
  <c r="E10" i="21"/>
  <c r="F10" i="21"/>
  <c r="G10" i="21"/>
  <c r="H10" i="21"/>
  <c r="I10" i="21"/>
  <c r="J10" i="21"/>
  <c r="B11" i="21"/>
  <c r="C11" i="21"/>
  <c r="D11" i="21"/>
  <c r="E11" i="21"/>
  <c r="F11" i="21"/>
  <c r="G11" i="21"/>
  <c r="H11" i="21"/>
  <c r="I11" i="21"/>
  <c r="J11" i="21"/>
  <c r="B12" i="21" a="1"/>
  <c r="B12" i="21" s="1"/>
  <c r="C12" i="21" a="1"/>
  <c r="C12" i="21" s="1"/>
  <c r="D12" i="21" a="1"/>
  <c r="D12" i="21" s="1"/>
  <c r="E12" i="21" a="1"/>
  <c r="E12" i="21" s="1"/>
  <c r="F12" i="21" a="1"/>
  <c r="F12" i="21" s="1"/>
  <c r="G12" i="21" a="1"/>
  <c r="G12" i="21" s="1"/>
  <c r="H12" i="21" a="1"/>
  <c r="H12" i="21" s="1"/>
  <c r="I12" i="21" a="1"/>
  <c r="I12" i="21" s="1"/>
  <c r="J12" i="21" a="1"/>
  <c r="J12" i="21" s="1"/>
  <c r="B13" i="21"/>
  <c r="C13" i="21"/>
  <c r="D13" i="21"/>
  <c r="E13" i="21"/>
  <c r="F13" i="21"/>
  <c r="G13" i="21"/>
  <c r="H13" i="21"/>
  <c r="I13" i="21"/>
  <c r="J13" i="21"/>
  <c r="B14" i="21"/>
  <c r="C14" i="21"/>
  <c r="D14" i="21"/>
  <c r="E14" i="21"/>
  <c r="F14" i="21"/>
  <c r="G14" i="21"/>
  <c r="H14" i="21"/>
  <c r="I14" i="21"/>
  <c r="J14" i="21"/>
  <c r="B15" i="21"/>
  <c r="C15" i="21"/>
  <c r="D15" i="21"/>
  <c r="E15" i="21"/>
  <c r="F15" i="21"/>
  <c r="G15" i="21"/>
  <c r="H15" i="21"/>
  <c r="I15" i="21"/>
  <c r="J15" i="21"/>
  <c r="H16" i="21" a="1"/>
  <c r="H16" i="21" s="1"/>
  <c r="I16" i="21" a="1"/>
  <c r="I16" i="21" s="1"/>
  <c r="J16" i="21" a="1"/>
  <c r="J16" i="21" s="1"/>
  <c r="B17" i="21"/>
  <c r="C17" i="21"/>
  <c r="D17" i="21"/>
  <c r="E17" i="21"/>
  <c r="F17" i="21"/>
  <c r="G17" i="21"/>
  <c r="H17" i="21"/>
  <c r="I17" i="21"/>
  <c r="J17" i="21"/>
  <c r="B63" i="21"/>
  <c r="C63" i="21"/>
  <c r="D63" i="21"/>
  <c r="E63" i="21"/>
  <c r="F63" i="21"/>
  <c r="G63" i="21"/>
  <c r="H63" i="21"/>
  <c r="I63" i="21"/>
  <c r="J63" i="21"/>
  <c r="B64" i="21"/>
  <c r="C64" i="21"/>
  <c r="D64" i="21"/>
  <c r="E64" i="21"/>
  <c r="F64" i="21"/>
  <c r="G64" i="21"/>
  <c r="H64" i="21"/>
  <c r="I64" i="21"/>
  <c r="J64" i="21"/>
  <c r="B65" i="21"/>
  <c r="C65" i="21"/>
  <c r="D65" i="21"/>
  <c r="E65" i="21"/>
  <c r="F65" i="21"/>
  <c r="G65" i="21"/>
  <c r="H65" i="21"/>
  <c r="I65" i="21"/>
  <c r="J65" i="21"/>
  <c r="B66" i="21"/>
  <c r="C66" i="21"/>
  <c r="D66" i="21"/>
  <c r="E66" i="21"/>
  <c r="F66" i="21"/>
  <c r="G66" i="21"/>
  <c r="H66" i="21"/>
  <c r="I66" i="21"/>
  <c r="J66" i="21"/>
  <c r="B67" i="21"/>
  <c r="C67" i="21"/>
  <c r="D67" i="21"/>
  <c r="E67" i="21"/>
  <c r="F36" i="20" s="1"/>
  <c r="F67" i="21"/>
  <c r="G67" i="21"/>
  <c r="H67" i="21"/>
  <c r="I67" i="21"/>
  <c r="J67" i="21"/>
  <c r="B68" i="21"/>
  <c r="C68" i="21"/>
  <c r="D68" i="21"/>
  <c r="E68" i="21"/>
  <c r="F68" i="21"/>
  <c r="G68" i="21"/>
  <c r="H68" i="21"/>
  <c r="I68" i="21"/>
  <c r="J68" i="21"/>
  <c r="B69" i="21"/>
  <c r="C69" i="21"/>
  <c r="D69" i="21"/>
  <c r="E69" i="21"/>
  <c r="F69" i="21"/>
  <c r="G69" i="21"/>
  <c r="H69" i="21"/>
  <c r="I69" i="21"/>
  <c r="J69" i="21"/>
  <c r="B70" i="21"/>
  <c r="C70" i="21"/>
  <c r="D70" i="21"/>
  <c r="E70" i="21"/>
  <c r="F70" i="21"/>
  <c r="G70" i="21"/>
  <c r="H70" i="21"/>
  <c r="I70" i="21"/>
  <c r="J70" i="21"/>
  <c r="B71" i="21"/>
  <c r="C71" i="21"/>
  <c r="D71" i="21"/>
  <c r="E71" i="21"/>
  <c r="F71" i="21"/>
  <c r="G71" i="21"/>
  <c r="H71" i="21"/>
  <c r="I71" i="21"/>
  <c r="J71" i="21"/>
  <c r="B72" i="21"/>
  <c r="C72" i="21"/>
  <c r="D72" i="21"/>
  <c r="E72" i="21"/>
  <c r="F72" i="21"/>
  <c r="G72" i="21"/>
  <c r="H72" i="21"/>
  <c r="I72" i="21"/>
  <c r="J72" i="21"/>
  <c r="B73" i="21"/>
  <c r="C73" i="21"/>
  <c r="D73" i="21"/>
  <c r="E73" i="21"/>
  <c r="F73" i="21"/>
  <c r="G73" i="21"/>
  <c r="H73" i="21"/>
  <c r="I73" i="21"/>
  <c r="J73" i="21"/>
  <c r="B74" i="21"/>
  <c r="C74" i="21"/>
  <c r="D74" i="21"/>
  <c r="E74" i="21"/>
  <c r="F74" i="21"/>
  <c r="G74" i="21"/>
  <c r="H74" i="21"/>
  <c r="I74" i="21"/>
  <c r="J74" i="21"/>
  <c r="B75" i="21"/>
  <c r="C75" i="21"/>
  <c r="D75" i="21"/>
  <c r="E75" i="21"/>
  <c r="F75" i="21"/>
  <c r="G75" i="21"/>
  <c r="H75" i="21"/>
  <c r="I75" i="21"/>
  <c r="J75" i="21"/>
  <c r="B76" i="21"/>
  <c r="C76" i="21"/>
  <c r="D76" i="21"/>
  <c r="E76" i="21"/>
  <c r="F76" i="21"/>
  <c r="G76" i="21"/>
  <c r="H76" i="21"/>
  <c r="I76" i="21"/>
  <c r="J76" i="21"/>
  <c r="E9" i="20" l="1"/>
  <c r="E18" i="20"/>
  <c r="J77" i="21"/>
  <c r="E10" i="20"/>
  <c r="E12" i="20"/>
  <c r="E17" i="20"/>
  <c r="E8" i="20"/>
  <c r="H8" i="20"/>
  <c r="D15" i="20"/>
  <c r="E15" i="20" s="1"/>
  <c r="D15" i="22"/>
  <c r="E15" i="22" s="1"/>
  <c r="H27" i="23"/>
  <c r="C19" i="22"/>
  <c r="G11" i="20"/>
  <c r="F19" i="20"/>
  <c r="E36" i="22"/>
  <c r="H25" i="23"/>
  <c r="G31" i="23"/>
  <c r="H31" i="23" s="1"/>
  <c r="G33" i="22"/>
  <c r="H33" i="22" s="1"/>
  <c r="H34" i="22"/>
  <c r="G37" i="20"/>
  <c r="D33" i="20"/>
  <c r="E33" i="20" s="1"/>
  <c r="H12" i="22"/>
  <c r="H35" i="22"/>
  <c r="G29" i="20"/>
  <c r="G33" i="20"/>
  <c r="H33" i="20" s="1"/>
  <c r="D31" i="23"/>
  <c r="E31" i="23" s="1"/>
  <c r="D33" i="22"/>
  <c r="E33" i="22" s="1"/>
  <c r="H15" i="20"/>
  <c r="D35" i="23"/>
  <c r="H29" i="23"/>
  <c r="D14" i="23"/>
  <c r="E14" i="23" s="1"/>
  <c r="C35" i="23"/>
  <c r="G14" i="23"/>
  <c r="H14" i="23" s="1"/>
  <c r="D37" i="22"/>
  <c r="H15" i="22"/>
  <c r="F35" i="23"/>
  <c r="C29" i="22"/>
  <c r="D18" i="23"/>
  <c r="F11" i="20"/>
  <c r="D37" i="20"/>
  <c r="C29" i="20"/>
  <c r="F29" i="20"/>
  <c r="F37" i="20"/>
  <c r="H10" i="23"/>
  <c r="G18" i="23"/>
  <c r="G35" i="23"/>
  <c r="F11" i="22"/>
  <c r="C11" i="20"/>
  <c r="C37" i="20"/>
  <c r="F28" i="23"/>
  <c r="E10" i="23"/>
  <c r="G37" i="22"/>
  <c r="F18" i="23"/>
  <c r="C37" i="22"/>
  <c r="E30" i="20"/>
  <c r="C11" i="23"/>
  <c r="E27" i="23"/>
  <c r="C19" i="20"/>
  <c r="G11" i="22"/>
  <c r="H12" i="23"/>
  <c r="D19" i="22"/>
  <c r="G28" i="23"/>
  <c r="D28" i="23"/>
  <c r="D29" i="20"/>
  <c r="C28" i="23"/>
  <c r="E29" i="23"/>
  <c r="D11" i="23"/>
  <c r="F11" i="23"/>
  <c r="G11" i="23"/>
  <c r="C18" i="23"/>
  <c r="G29" i="22"/>
  <c r="E10" i="22"/>
  <c r="H30" i="22"/>
  <c r="F19" i="22"/>
  <c r="C11" i="22"/>
  <c r="G19" i="22"/>
  <c r="F37" i="22"/>
  <c r="D11" i="22"/>
  <c r="D29" i="22"/>
  <c r="F29" i="22"/>
  <c r="D11" i="20"/>
  <c r="D19" i="20"/>
  <c r="E26" i="23"/>
  <c r="G19" i="20"/>
  <c r="H33" i="23"/>
  <c r="H34" i="23"/>
  <c r="H30" i="20"/>
  <c r="H12" i="20"/>
  <c r="E12" i="22"/>
  <c r="E12" i="23"/>
  <c r="E32" i="23"/>
  <c r="E28" i="22"/>
  <c r="H26" i="22"/>
  <c r="E34" i="23"/>
  <c r="E18" i="22"/>
  <c r="E33" i="23"/>
  <c r="E9" i="23"/>
  <c r="J18" i="21"/>
  <c r="H9" i="22"/>
  <c r="H9" i="23"/>
  <c r="E27" i="22"/>
  <c r="E9" i="22"/>
  <c r="E30" i="22"/>
  <c r="H8" i="23"/>
  <c r="E17" i="23"/>
  <c r="E16" i="23"/>
  <c r="H36" i="22"/>
  <c r="E17" i="22"/>
  <c r="E34" i="22"/>
  <c r="H28" i="22"/>
  <c r="H10" i="22"/>
  <c r="H26" i="23"/>
  <c r="E8" i="23"/>
  <c r="E25" i="23"/>
  <c r="H16" i="23"/>
  <c r="E8" i="22"/>
  <c r="E26" i="22"/>
  <c r="H27" i="22"/>
  <c r="H17" i="22"/>
  <c r="H8" i="22"/>
  <c r="E35" i="22"/>
  <c r="E11" i="20" l="1"/>
  <c r="E19" i="20"/>
  <c r="C36" i="23"/>
  <c r="E18" i="23"/>
  <c r="H35" i="23"/>
  <c r="H11" i="20"/>
  <c r="E35" i="23"/>
  <c r="C20" i="22"/>
  <c r="E19" i="22"/>
  <c r="C20" i="20"/>
  <c r="D38" i="22"/>
  <c r="G20" i="22"/>
  <c r="E37" i="22"/>
  <c r="G38" i="20"/>
  <c r="H29" i="20"/>
  <c r="F20" i="20"/>
  <c r="H37" i="22"/>
  <c r="H37" i="20"/>
  <c r="H11" i="22"/>
  <c r="H28" i="23"/>
  <c r="G20" i="20"/>
  <c r="E37" i="20"/>
  <c r="E11" i="23"/>
  <c r="F20" i="22"/>
  <c r="H19" i="22"/>
  <c r="E28" i="23"/>
  <c r="H18" i="23"/>
  <c r="E29" i="22"/>
  <c r="D20" i="22"/>
  <c r="C19" i="23"/>
  <c r="E29" i="20"/>
  <c r="H11" i="23"/>
  <c r="F19" i="23"/>
  <c r="G19" i="23"/>
  <c r="H29" i="22"/>
  <c r="D19" i="23"/>
  <c r="E11" i="22"/>
  <c r="H19" i="20"/>
  <c r="D20" i="20"/>
  <c r="F36" i="23"/>
  <c r="F38" i="22"/>
  <c r="C38" i="22"/>
  <c r="H32" i="23"/>
  <c r="D36" i="23"/>
  <c r="H17" i="23"/>
  <c r="H18" i="22"/>
  <c r="G38" i="22"/>
  <c r="E20" i="20" l="1"/>
  <c r="E36" i="23"/>
  <c r="E38" i="22"/>
  <c r="E20" i="22"/>
  <c r="H20" i="20"/>
  <c r="H20" i="22"/>
  <c r="H19" i="23"/>
  <c r="E19" i="23"/>
  <c r="H38" i="22"/>
  <c r="G36" i="23"/>
  <c r="H36" i="23" s="1"/>
  <c r="E35" i="20" l="1"/>
  <c r="E26" i="20"/>
  <c r="H10" i="20"/>
  <c r="E34" i="20"/>
  <c r="H26" i="20"/>
  <c r="H34" i="20"/>
  <c r="H36" i="20"/>
  <c r="E28" i="20"/>
  <c r="E27" i="20"/>
  <c r="H27" i="20"/>
  <c r="E36" i="20"/>
  <c r="H28" i="20"/>
  <c r="H9" i="20"/>
  <c r="H18" i="20" l="1"/>
  <c r="H35" i="20"/>
  <c r="H17" i="20"/>
  <c r="D38" i="20"/>
  <c r="C38" i="20"/>
  <c r="F38" i="20"/>
  <c r="H38" i="20" l="1"/>
  <c r="E38" i="2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<sst xmlns="http://schemas.openxmlformats.org/spreadsheetml/2006/main" count="3751" uniqueCount="831">
  <si>
    <t>Program</t>
  </si>
  <si>
    <t>Heating, Cooling and Home Comfort</t>
  </si>
  <si>
    <t>Energy Saving Products</t>
  </si>
  <si>
    <t>Income-Eligible Multifamily</t>
  </si>
  <si>
    <t>Home Energy Report</t>
  </si>
  <si>
    <t>Online Home Energy Audit</t>
  </si>
  <si>
    <t>N/A</t>
  </si>
  <si>
    <t>Business Smart Thermostats</t>
  </si>
  <si>
    <t>Total</t>
  </si>
  <si>
    <t>Overall Portfolio: Data Tables</t>
  </si>
  <si>
    <t>Sector</t>
  </si>
  <si>
    <t>Gross</t>
  </si>
  <si>
    <t>Net</t>
  </si>
  <si>
    <t>Reported Savings (kWh)</t>
  </si>
  <si>
    <t>Verified Savings (kWh)</t>
  </si>
  <si>
    <t>Realization Rate (%)</t>
  </si>
  <si>
    <t>MEEIA Target (kWh)</t>
  </si>
  <si>
    <t>% of MEEIA Target Achieved</t>
  </si>
  <si>
    <t>Residential EE Programs</t>
  </si>
  <si>
    <t>Income-Eligible Multi-Family</t>
  </si>
  <si>
    <t>Residential EE Programs Subtotal</t>
  </si>
  <si>
    <t>Educational Programs</t>
  </si>
  <si>
    <t xml:space="preserve">Online Home Energy Audit </t>
  </si>
  <si>
    <t>Online Energy Audit programs are not part of MEEIA Targets for Energy or Demand Savings.</t>
  </si>
  <si>
    <t>Educational Programs Subtotal</t>
  </si>
  <si>
    <t>DR Programs</t>
  </si>
  <si>
    <t>Business Demand Response</t>
  </si>
  <si>
    <t>The Business Demand Response Program did not claim any energy savings.</t>
  </si>
  <si>
    <t>Residential Demand Response</t>
  </si>
  <si>
    <t>Business Smart Thermostat</t>
  </si>
  <si>
    <t>DR Programs Subtotal</t>
  </si>
  <si>
    <t>Evergy Total</t>
  </si>
  <si>
    <t>Reported Savings (kW)</t>
  </si>
  <si>
    <t>Verified Savings (kW)</t>
  </si>
  <si>
    <t>MEEIA Target (kW)</t>
  </si>
  <si>
    <t>NTG Components by Program</t>
  </si>
  <si>
    <t>Program Name*</t>
  </si>
  <si>
    <t>Free Ridership</t>
  </si>
  <si>
    <t>Participant Spillover</t>
  </si>
  <si>
    <t>Non-Participant Spillover</t>
  </si>
  <si>
    <t>NTGR</t>
  </si>
  <si>
    <t>ADM assumed a net-to-gross (NTG) value of 1.0 for the IEMF program</t>
  </si>
  <si>
    <t>ADM assumed a net-to-gross (NTG) value of 1.0 for the Demand Response programs</t>
  </si>
  <si>
    <t>Total Resource Cost Test</t>
  </si>
  <si>
    <t>Societal Cost Test</t>
  </si>
  <si>
    <t>Utility Cost Test</t>
  </si>
  <si>
    <t>Participant Cost Test</t>
  </si>
  <si>
    <t>Rate Impact Measure Test</t>
  </si>
  <si>
    <t>-</t>
  </si>
  <si>
    <t>Residential Demand Response**</t>
  </si>
  <si>
    <t>Benefit-Cost Ratios by Program Groups and Cost Test – PY 2020</t>
  </si>
  <si>
    <t>EE Programs</t>
  </si>
  <si>
    <t>Portfolio</t>
  </si>
  <si>
    <t>Evergy Metro: Data Tables</t>
  </si>
  <si>
    <t>Program Performance Metrics</t>
  </si>
  <si>
    <t>Income Eligible Multifamily</t>
  </si>
  <si>
    <t>Metric</t>
  </si>
  <si>
    <t>PY2020 Total</t>
  </si>
  <si>
    <t>West</t>
  </si>
  <si>
    <t>Metro</t>
  </si>
  <si>
    <t>PY2020</t>
  </si>
  <si>
    <t>Number of Participants*</t>
  </si>
  <si>
    <t>Number of Rebated Packages</t>
  </si>
  <si>
    <t>Number of Sites</t>
  </si>
  <si>
    <t>Energy Savings (kWh)</t>
  </si>
  <si>
    <t>Projected Energy Savings</t>
  </si>
  <si>
    <t>Reported Energy Savings</t>
  </si>
  <si>
    <t>Gross Verified Energy Savings</t>
  </si>
  <si>
    <t>Net Verified Energy Savings</t>
  </si>
  <si>
    <t>Peak Demand Reduction (kW)</t>
  </si>
  <si>
    <t>Reported Peak Demand Reduction</t>
  </si>
  <si>
    <t>Gross Verified Peak Demand Reduction</t>
  </si>
  <si>
    <t>Net Verified Peak Demand Reduction</t>
  </si>
  <si>
    <t>Benefit / Cost Ratios</t>
  </si>
  <si>
    <t>Benefit / Cost Ratios*</t>
  </si>
  <si>
    <t>Total Resource Cost Test Ratio</t>
  </si>
  <si>
    <t>*Includes Business Smart Thermostats in totals</t>
  </si>
  <si>
    <t>N</t>
  </si>
  <si>
    <t>Energy Savings</t>
  </si>
  <si>
    <t>Demand Savings</t>
  </si>
  <si>
    <t>Projected Peak Demand Savings</t>
  </si>
  <si>
    <t>Reported Peak Demand Savings</t>
  </si>
  <si>
    <t>Gross Verified Peak Demand Savings</t>
  </si>
  <si>
    <t>Net Verified Peak Demand Savings</t>
  </si>
  <si>
    <t>Achieved Sample Size</t>
  </si>
  <si>
    <t>Participant Surveys Completed</t>
  </si>
  <si>
    <t>Trade Ally Surveys Completed</t>
  </si>
  <si>
    <t>In-Depth Interviews with Program Staff</t>
  </si>
  <si>
    <t>Jurisdiction</t>
  </si>
  <si>
    <t>Gross Verified Energy (kWh)</t>
  </si>
  <si>
    <t>Gross Verified Demand (kW)</t>
  </si>
  <si>
    <t>Net Verified Energy (kWh)</t>
  </si>
  <si>
    <t>Net Verified Demand (kW)</t>
  </si>
  <si>
    <t>NTG Ratio</t>
  </si>
  <si>
    <t>Missouri West</t>
  </si>
  <si>
    <t>Missouri Metro</t>
  </si>
  <si>
    <t>Measure</t>
  </si>
  <si>
    <t>Air Sealing</t>
  </si>
  <si>
    <t>Attic Insulation</t>
  </si>
  <si>
    <t>Central ACs</t>
  </si>
  <si>
    <t>Heat Pumps</t>
  </si>
  <si>
    <t>Ground Source Heat Pumps</t>
  </si>
  <si>
    <t>Ductless Mini-Split Heat Pumps</t>
  </si>
  <si>
    <t>LED Lightbulbs</t>
  </si>
  <si>
    <t>Faucet Aerators</t>
  </si>
  <si>
    <t>Low Flow Showerheads</t>
  </si>
  <si>
    <t>Pipe Insulation</t>
  </si>
  <si>
    <t>Advanced Power Strips</t>
  </si>
  <si>
    <t>Reported Energy (kWh)</t>
  </si>
  <si>
    <t>Reported Demand (kW)</t>
  </si>
  <si>
    <t>ISR</t>
  </si>
  <si>
    <t>LED Lightbulb</t>
  </si>
  <si>
    <t>Faucet Aerator</t>
  </si>
  <si>
    <t>Low Flow Showerhead</t>
  </si>
  <si>
    <t>Advanced Power Strip</t>
  </si>
  <si>
    <t>Central AC</t>
  </si>
  <si>
    <t>Heat Pump</t>
  </si>
  <si>
    <t>Ground Source Heat Pump</t>
  </si>
  <si>
    <t>Ductless Mini-Split Heat Pump</t>
  </si>
  <si>
    <t>Spillover (Participant)</t>
  </si>
  <si>
    <t>Spillover (Non-Participant)</t>
  </si>
  <si>
    <t>Net Savings (kWh)</t>
  </si>
  <si>
    <t>Net Savings (kW)</t>
  </si>
  <si>
    <t>Data Collection Activities</t>
  </si>
  <si>
    <t>General Population Survey</t>
  </si>
  <si>
    <t>Program Staff Interviews</t>
  </si>
  <si>
    <t>Measure Type</t>
  </si>
  <si>
    <t>Standard LED</t>
  </si>
  <si>
    <t>Specialty LED</t>
  </si>
  <si>
    <t>Model Number</t>
  </si>
  <si>
    <t>Manufacturer</t>
  </si>
  <si>
    <t>Reported Wattage</t>
  </si>
  <si>
    <t>Verified Wattage</t>
  </si>
  <si>
    <t>Reported Lumens</t>
  </si>
  <si>
    <t>Verified Lumens</t>
  </si>
  <si>
    <t>ENERGY STAR ID</t>
  </si>
  <si>
    <t>Philips</t>
  </si>
  <si>
    <t>General Electric</t>
  </si>
  <si>
    <t>4.5W/LEDX/GLOBE-D/CL</t>
  </si>
  <si>
    <t>Greenlite</t>
  </si>
  <si>
    <t>A7A19A100WESP02</t>
  </si>
  <si>
    <t>Leedarson America Ecosmart</t>
  </si>
  <si>
    <t>15W/A19/30K</t>
  </si>
  <si>
    <t>Year</t>
  </si>
  <si>
    <t>Bulb Type</t>
  </si>
  <si>
    <t>Prior Experience Score</t>
  </si>
  <si>
    <t>Behavior without Program Score</t>
  </si>
  <si>
    <t>Free Ridership Estimate</t>
  </si>
  <si>
    <t> </t>
  </si>
  <si>
    <t>Spillover</t>
  </si>
  <si>
    <t>Leakage</t>
  </si>
  <si>
    <t>LED - Standard</t>
  </si>
  <si>
    <t>LED - Specialty</t>
  </si>
  <si>
    <t>Verified Gross and Net Energy Savings</t>
  </si>
  <si>
    <t>Verified Gross and Net Peak Demand Reduction</t>
  </si>
  <si>
    <t>Gross and Net Verified Energy &amp; Demand Savings Per Measure</t>
  </si>
  <si>
    <t>RR</t>
  </si>
  <si>
    <t>kWh</t>
  </si>
  <si>
    <t>kW</t>
  </si>
  <si>
    <t>Program Year</t>
  </si>
  <si>
    <t>Property Number</t>
  </si>
  <si>
    <t xml:space="preserve"> kWh Savings</t>
  </si>
  <si>
    <t>Program Contribution</t>
  </si>
  <si>
    <t>Program Budget</t>
  </si>
  <si>
    <t>Actual Spending</t>
  </si>
  <si>
    <t>Long-Lead</t>
  </si>
  <si>
    <t>MO Metro</t>
  </si>
  <si>
    <t>MO West</t>
  </si>
  <si>
    <t>Reported</t>
  </si>
  <si>
    <t>Verified</t>
  </si>
  <si>
    <t>Realization Rate</t>
  </si>
  <si>
    <t>Direct Install</t>
  </si>
  <si>
    <t>In-Unit LEDs</t>
  </si>
  <si>
    <t>Smart Power Strip</t>
  </si>
  <si>
    <t>Low-Flow Showerhead</t>
  </si>
  <si>
    <t>Prescriptive</t>
  </si>
  <si>
    <t>ASHP</t>
  </si>
  <si>
    <t>Programmable Thermostat</t>
  </si>
  <si>
    <t>Bathroom Exhaust Fan</t>
  </si>
  <si>
    <t>Washing Machine</t>
  </si>
  <si>
    <t>Dishwasher</t>
  </si>
  <si>
    <t>Custom</t>
  </si>
  <si>
    <t>Interior Lighting - LED</t>
  </si>
  <si>
    <t>Exterior Lighting - LED</t>
  </si>
  <si>
    <t>LED Exit Sign</t>
  </si>
  <si>
    <t>Ceiling Fan</t>
  </si>
  <si>
    <t>In-Unit LED - Standard</t>
  </si>
  <si>
    <t>Refrigerators</t>
  </si>
  <si>
    <t>New Construction</t>
  </si>
  <si>
    <t>Property</t>
  </si>
  <si>
    <t>Total Number of Units at Property</t>
  </si>
  <si>
    <t>Number of Units with Improvements</t>
  </si>
  <si>
    <t>Percent Ratio</t>
  </si>
  <si>
    <t>Percentage of Units where Tenant was Home during Installation</t>
  </si>
  <si>
    <t>Did not know</t>
  </si>
  <si>
    <t>Reasons</t>
  </si>
  <si>
    <t>Percent (n = 9)</t>
  </si>
  <si>
    <t>Reduce property utility bills</t>
  </si>
  <si>
    <t>Reduce tenant utility bills</t>
  </si>
  <si>
    <t>To take advantage of rebates/no-cost efficiency improvements</t>
  </si>
  <si>
    <t>To replace old or non-functioning equipment</t>
  </si>
  <si>
    <t>Improve tenant comfort and satisfaction</t>
  </si>
  <si>
    <t>To make the units more attractive to prospective tenants</t>
  </si>
  <si>
    <t>Respondents had the option of choosing more than one option for this question.</t>
  </si>
  <si>
    <t>I completed the paperwork/program application</t>
  </si>
  <si>
    <t>Someone else at my company</t>
  </si>
  <si>
    <t>An Evergy representative</t>
  </si>
  <si>
    <t>Other</t>
  </si>
  <si>
    <t xml:space="preserve">Ex-ante Gross kWh Savings </t>
  </si>
  <si>
    <t xml:space="preserve">Ex-post Gross kWh Savings </t>
  </si>
  <si>
    <t>Net-to-Gross Ratio</t>
  </si>
  <si>
    <t>Ex-post Net kWh Savings</t>
  </si>
  <si>
    <t>Multifamily</t>
  </si>
  <si>
    <t>Ex-ante Gross kW Savings</t>
  </si>
  <si>
    <t>Ex-post Gross kW Savings</t>
  </si>
  <si>
    <t>Territory</t>
  </si>
  <si>
    <t>Cohort</t>
  </si>
  <si>
    <t>Treatment Start Date</t>
  </si>
  <si>
    <t>Treatment Group Size</t>
  </si>
  <si>
    <t>Control Group Size</t>
  </si>
  <si>
    <t>Number in Cohort</t>
  </si>
  <si>
    <t>GMO</t>
  </si>
  <si>
    <t>201308_E</t>
  </si>
  <si>
    <t>201503_E_GMO</t>
  </si>
  <si>
    <t>201604_E_GMO</t>
  </si>
  <si>
    <t>201706_E_GMO</t>
  </si>
  <si>
    <t>201904_E_GMO</t>
  </si>
  <si>
    <t>202002_E_GMO</t>
  </si>
  <si>
    <t>KMO</t>
  </si>
  <si>
    <t>201407_E_High_Users</t>
  </si>
  <si>
    <t>201503_E_KMO</t>
  </si>
  <si>
    <t>201607_E</t>
  </si>
  <si>
    <t>202002_E_KMO</t>
  </si>
  <si>
    <t>201407_E_Low_Income</t>
  </si>
  <si>
    <t>Wave</t>
  </si>
  <si>
    <t>Ex-Ante kWh Savings (kWh)</t>
  </si>
  <si>
    <t>Ex-Ante Demand Savings (kW)</t>
  </si>
  <si>
    <t>Verified kWh Savings (kWh)</t>
  </si>
  <si>
    <t>Verified Demand Savings (kW)</t>
  </si>
  <si>
    <t>Verified kWh Realization Rate</t>
  </si>
  <si>
    <t>Verified kW Realization Rate</t>
  </si>
  <si>
    <t>kcpl_201309_e</t>
  </si>
  <si>
    <t>kcpl_201503_e_gmo</t>
  </si>
  <si>
    <t>kcpl_201604_E_gmo</t>
  </si>
  <si>
    <t>kcpl_her_201706_e_gmo</t>
  </si>
  <si>
    <t>kcpl_her_201904_e_gmo</t>
  </si>
  <si>
    <t>kcpl_her_202002_e_gmo</t>
  </si>
  <si>
    <t>kcpl_201407_e_high_users</t>
  </si>
  <si>
    <t>kcpl_201503_e_kmo</t>
  </si>
  <si>
    <t>kcpl_201607_e</t>
  </si>
  <si>
    <t>kcpl_her_202002_e_kmo</t>
  </si>
  <si>
    <t>kcpl_201407_e_low_income</t>
  </si>
  <si>
    <t>Restriction</t>
  </si>
  <si>
    <t>201308E</t>
  </si>
  <si>
    <t>201503_E</t>
  </si>
  <si>
    <t>201604_E</t>
  </si>
  <si>
    <t>201706_E</t>
  </si>
  <si>
    <t>201904_E</t>
  </si>
  <si>
    <t>202002_E</t>
  </si>
  <si>
    <t>Start</t>
  </si>
  <si>
    <t>After fixing acct active and inactive dates</t>
  </si>
  <si>
    <t>After removing bills that occur after inactive date</t>
  </si>
  <si>
    <t>After removing bills that occur before active date</t>
  </si>
  <si>
    <t>After removing bills that occur before pre-period</t>
  </si>
  <si>
    <t>Remove outliers (anything over 200kWh/day)</t>
  </si>
  <si>
    <t>Remove bills with less than 10 or more than 90 days duration</t>
  </si>
  <si>
    <t>Only keep pre-period and post-period in program year</t>
  </si>
  <si>
    <t>Only keep customer with at least 9 months pre and 9 months post (except for 2020 waves)</t>
  </si>
  <si>
    <t>Pre-Period Month</t>
  </si>
  <si>
    <t>Treatment Group Average Daily Usage (kWh/day)</t>
  </si>
  <si>
    <t>Control Group Average Daily Usage (kWh/day)</t>
  </si>
  <si>
    <t>Average Daily Usage Difference (kWh/day)</t>
  </si>
  <si>
    <t>P-value</t>
  </si>
  <si>
    <t>January</t>
  </si>
  <si>
    <t>February</t>
  </si>
  <si>
    <t>March</t>
  </si>
  <si>
    <t>April</t>
  </si>
  <si>
    <t>May</t>
  </si>
  <si>
    <t>June</t>
  </si>
  <si>
    <t>July</t>
  </si>
  <si>
    <t>*</t>
  </si>
  <si>
    <t>August</t>
  </si>
  <si>
    <t>September</t>
  </si>
  <si>
    <t>October</t>
  </si>
  <si>
    <t>November</t>
  </si>
  <si>
    <t>December</t>
  </si>
  <si>
    <t>*statistically significant if p&lt;0.05</t>
  </si>
  <si>
    <t>Statistically Significant Difference</t>
  </si>
  <si>
    <t>Variable</t>
  </si>
  <si>
    <t>Parameter</t>
  </si>
  <si>
    <t>Interpretation</t>
  </si>
  <si>
    <t>Treatment</t>
  </si>
  <si>
    <t>B1</t>
  </si>
  <si>
    <t>Dummy variable indicating treatment status</t>
  </si>
  <si>
    <t>Month</t>
  </si>
  <si>
    <t>B2</t>
  </si>
  <si>
    <t>Dummy variable indicating month</t>
  </si>
  <si>
    <t>Avg Pre-Usage</t>
  </si>
  <si>
    <t>B3</t>
  </si>
  <si>
    <t>Average daily usage across household's available pre-period billing reads</t>
  </si>
  <si>
    <t>Month*Avg Pre-Usage</t>
  </si>
  <si>
    <t>B4</t>
  </si>
  <si>
    <t>Post</t>
  </si>
  <si>
    <t>Average daily usage in the post-period</t>
  </si>
  <si>
    <t>Avg Daily HDD</t>
  </si>
  <si>
    <t>Average daily heating degree days</t>
  </si>
  <si>
    <t>Avg Daily CDD</t>
  </si>
  <si>
    <t>Average daily cooling degree days</t>
  </si>
  <si>
    <t>Avg Daily HDD*Post</t>
  </si>
  <si>
    <t>Average daily heating degree days in the post-period</t>
  </si>
  <si>
    <t>Avg Daily CDD*Post</t>
  </si>
  <si>
    <t>B5</t>
  </si>
  <si>
    <t>Average daily cooling degree days in the post-period</t>
  </si>
  <si>
    <t>Treatment*Post</t>
  </si>
  <si>
    <t>B6</t>
  </si>
  <si>
    <t>Average daily usage in the post-period with treatment</t>
  </si>
  <si>
    <t>Avg Daily HDD*Treatment*Post</t>
  </si>
  <si>
    <t>B7</t>
  </si>
  <si>
    <t>Average daily heating degree days in the post-period with treatment</t>
  </si>
  <si>
    <t>Avg Daily CDD*Treatment*Post</t>
  </si>
  <si>
    <t>B8</t>
  </si>
  <si>
    <t>Average daily cooling degree days in the post-period with treatment</t>
  </si>
  <si>
    <t>Coefficient</t>
  </si>
  <si>
    <t>Estimate</t>
  </si>
  <si>
    <t>Std Error</t>
  </si>
  <si>
    <t>P Value</t>
  </si>
  <si>
    <t>&lt;0.001</t>
  </si>
  <si>
    <t>Pre-Usage</t>
  </si>
  <si>
    <t>February*Pre-Usage</t>
  </si>
  <si>
    <t>March*Pre-Usage</t>
  </si>
  <si>
    <t>April*Pre-Usage</t>
  </si>
  <si>
    <t>May*Pre-Usage</t>
  </si>
  <si>
    <t>June*Pre-Usage</t>
  </si>
  <si>
    <t>July*Pre-Usage</t>
  </si>
  <si>
    <t>August*Pre-Usage</t>
  </si>
  <si>
    <t>September*Pre-Usage</t>
  </si>
  <si>
    <t>October*Pre-Usage</t>
  </si>
  <si>
    <t>November*Pre-Usage</t>
  </si>
  <si>
    <t>December*Pre-Usage</t>
  </si>
  <si>
    <t>Adjusted R-Squared: 0.5995, P-value: &lt;0.001</t>
  </si>
  <si>
    <t>Annual Unadjusted Savings Per Home (kWh/year)</t>
  </si>
  <si>
    <t>5% CI Annual Unadjusted Savings Per Home (kWh/year)</t>
  </si>
  <si>
    <t>95% CI Annual Unadjusted Savings Per Home (kWh/year)</t>
  </si>
  <si>
    <t>Annual Double Counted Savings Per Home (kWh/year)</t>
  </si>
  <si>
    <t>Annual Adjusted Savings Per Home (kWh/year)</t>
  </si>
  <si>
    <t>Annual Control Group Usage Per Home (kWh/year)</t>
  </si>
  <si>
    <t>Annual Percent Savings Per Home</t>
  </si>
  <si>
    <t>Annual Adjusted Savings Per Home (kWh)</t>
  </si>
  <si>
    <t>Weighted Treatment Customers</t>
  </si>
  <si>
    <t>Program Year Savings (kWh)</t>
  </si>
  <si>
    <t>Program Year Savings (kWh) 5% CI</t>
  </si>
  <si>
    <t>Program Year Savings (kWh) 95% CI</t>
  </si>
  <si>
    <t>Adjusted R-Squared: 0.5427, P-value: &lt;0.001</t>
  </si>
  <si>
    <t>Adjusted R-Squared: 0.6037, P-value: &lt;0.001</t>
  </si>
  <si>
    <t>Adjusted R-Squared: 0.7658, P-value: &lt;0.001</t>
  </si>
  <si>
    <t>Adjusted R-Squared: 0.7708, P-value: &lt;0.001</t>
  </si>
  <si>
    <t>Adjusted R-Squared: 0.5188, P-value: 0.0498</t>
  </si>
  <si>
    <t>Adjusted R-Squared: 0.6074, P-value: &lt;0.001</t>
  </si>
  <si>
    <t>Adjusted R-Squared: 0.5773, P-value: &lt;0.001</t>
  </si>
  <si>
    <t>Adjusted R-Squared: 0.6627, P-value: &lt;0.001</t>
  </si>
  <si>
    <t>Adjusted R-Squared: 0.7073, P-value: 0.0179</t>
  </si>
  <si>
    <t>Adjusted R-Squared: 0.5833, P-value: &lt;0.001</t>
  </si>
  <si>
    <t>Weighted Customers</t>
  </si>
  <si>
    <t>Annual Adjusted Household Savings (kWh)</t>
  </si>
  <si>
    <t>Annual Household 5% CI (kWh)</t>
  </si>
  <si>
    <t>Annual Household 95% CI (kWh)</t>
  </si>
  <si>
    <t>Program Savings (kWh)</t>
  </si>
  <si>
    <t>Program Savings 5% CI (kWh)</t>
  </si>
  <si>
    <t>Program Savings 95% CI (kWh)</t>
  </si>
  <si>
    <t>Average Treatment Household Daily Savings (kWh/day)</t>
  </si>
  <si>
    <t>Average Control Household Daily Savings (kWh/day)</t>
  </si>
  <si>
    <t>Average Incremental Household Daily Savings (kWh/day)</t>
  </si>
  <si>
    <t>Downstream Program Double Count Savings</t>
  </si>
  <si>
    <t>Savings in August (kWh)</t>
  </si>
  <si>
    <t>Hours in August</t>
  </si>
  <si>
    <t>Multiplier</t>
  </si>
  <si>
    <t>Demand Savings per Household (kWh)</t>
  </si>
  <si>
    <t>Period</t>
  </si>
  <si>
    <t>Treatment Customers</t>
  </si>
  <si>
    <t>Control Customers</t>
  </si>
  <si>
    <t>Treatment Moveout Percent</t>
  </si>
  <si>
    <t>Control Moveout Percent</t>
  </si>
  <si>
    <t>Since Inception</t>
  </si>
  <si>
    <t>Treatment Moveout Customers</t>
  </si>
  <si>
    <t>Control Moveout Customers</t>
  </si>
  <si>
    <t>Energy Savings Goal (kWh)</t>
  </si>
  <si>
    <t>Peak Demand Reductions Goal (kW)</t>
  </si>
  <si>
    <t>S</t>
  </si>
  <si>
    <t>M</t>
  </si>
  <si>
    <t>T</t>
  </si>
  <si>
    <t>W</t>
  </si>
  <si>
    <t>Th</t>
  </si>
  <si>
    <t>F</t>
  </si>
  <si>
    <t>Sa</t>
  </si>
  <si>
    <t>Service Area</t>
  </si>
  <si>
    <t>Number of Service Point IDs</t>
  </si>
  <si>
    <t>Number of Participants</t>
  </si>
  <si>
    <t>KCPL Missouri</t>
  </si>
  <si>
    <t>119[1]</t>
  </si>
  <si>
    <t>[1] One participant had service point IDs in GMO and KCPL Missouri</t>
  </si>
  <si>
    <t>Days in Lookback Window</t>
  </si>
  <si>
    <t>Days Selected from Lookback Window</t>
  </si>
  <si>
    <t>Day Type</t>
  </si>
  <si>
    <t>Hours Used to Determine Baseline Day Selection</t>
  </si>
  <si>
    <t>Load Adjustment</t>
  </si>
  <si>
    <t>Load Adjustment Min</t>
  </si>
  <si>
    <t>Load Adjustment Max</t>
  </si>
  <si>
    <t>Any weekday</t>
  </si>
  <si>
    <t>2-6pm</t>
  </si>
  <si>
    <t>None</t>
  </si>
  <si>
    <t>NA</t>
  </si>
  <si>
    <t>Usage based - Multiplicative</t>
  </si>
  <si>
    <t>Similar day of week</t>
  </si>
  <si>
    <t>Same day of week</t>
  </si>
  <si>
    <t>12-8pm</t>
  </si>
  <si>
    <t>12-3pm</t>
  </si>
  <si>
    <t># of Customer</t>
  </si>
  <si>
    <t># of Service Point IDs</t>
  </si>
  <si>
    <t>Expected kW</t>
  </si>
  <si>
    <t>Realized kW</t>
  </si>
  <si>
    <t>Event Date</t>
  </si>
  <si>
    <t>Avg.</t>
  </si>
  <si>
    <t xml:space="preserve"> Temp (F) Event Hours</t>
  </si>
  <si>
    <t>Hours Used to Determine Baseline Days</t>
  </si>
  <si>
    <t>Load Adjustment[1]</t>
  </si>
  <si>
    <t>Usage Based - Additive</t>
  </si>
  <si>
    <t>Usage Based - Multiplicative</t>
  </si>
  <si>
    <t>Weather Based[2]</t>
  </si>
  <si>
    <t>Weather Based</t>
  </si>
  <si>
    <t>10[3]</t>
  </si>
  <si>
    <t xml:space="preserve">[1] The hours used for load adjustment are 10am-12pm for testing models and the two hours prior to event notification for modeling events. </t>
  </si>
  <si>
    <t>[2] ADM used hourly weather data downloaded through NOAA from the Kansas City International Airport. The adjustment will be a linear correction term with facility demand as the dependent variable and the drybulb temperature as the independent variable.</t>
  </si>
  <si>
    <t>[3] Only applied to two large sites with highly variable usage mentioned in Section 1.2.2.3.</t>
  </si>
  <si>
    <t>Performance Metrics</t>
  </si>
  <si>
    <t>Expected Energy Savings (MWh)</t>
  </si>
  <si>
    <t>Expected Peak Demand Reductions (MW)</t>
  </si>
  <si>
    <t>Device Type</t>
  </si>
  <si>
    <t>Number of Devices</t>
  </si>
  <si>
    <t>Ecobee</t>
  </si>
  <si>
    <t>Google Nest</t>
  </si>
  <si>
    <t>Utility</t>
  </si>
  <si>
    <t>ecobee SmartThermostat with voice control</t>
  </si>
  <si>
    <t>ecobee3</t>
  </si>
  <si>
    <t>ecobee3 Lite</t>
  </si>
  <si>
    <t>ecobee4</t>
  </si>
  <si>
    <t>Google Nest 1st Gen</t>
  </si>
  <si>
    <t>Google Nest 2nd Gen</t>
  </si>
  <si>
    <t>Google Nest Learning Thermostat</t>
  </si>
  <si>
    <t>Google Nest Thermostat E</t>
  </si>
  <si>
    <t>Smart Thermostat Units</t>
  </si>
  <si>
    <t>Number of Customers</t>
  </si>
  <si>
    <t>BYOT Installation</t>
  </si>
  <si>
    <t>DIY Installation</t>
  </si>
  <si>
    <t>PRO Installation</t>
  </si>
  <si>
    <t>Avg. # of Units Installed</t>
  </si>
  <si>
    <t>Avg. Tonnage</t>
  </si>
  <si>
    <t>Realized kW/Unit Savings</t>
  </si>
  <si>
    <t>Realized kW/Ton Savings</t>
  </si>
  <si>
    <t>Available Units (Sample)</t>
  </si>
  <si>
    <t>% NRD/Opt-Out</t>
  </si>
  <si>
    <t>GMO Residential</t>
  </si>
  <si>
    <t>KCPL Missouri Residential</t>
  </si>
  <si>
    <t>Expected kW/Unit Savings</t>
  </si>
  <si>
    <t>Eligible Units</t>
  </si>
  <si>
    <t>Responding Units</t>
  </si>
  <si>
    <t>Expected kW Savings</t>
  </si>
  <si>
    <t>Realized kW Savings</t>
  </si>
  <si>
    <t>Expected kWh/Unit Savings</t>
  </si>
  <si>
    <t>Realized kWh/Unit Savings</t>
  </si>
  <si>
    <t>Expected kWh Savings</t>
  </si>
  <si>
    <t>Realized kWh Savings</t>
  </si>
  <si>
    <t># of Devices</t>
  </si>
  <si>
    <t># of Smart Thermostat Units</t>
  </si>
  <si>
    <t># of Customers</t>
  </si>
  <si>
    <t>Annual TMY</t>
  </si>
  <si>
    <t>HDD</t>
  </si>
  <si>
    <t>CDD</t>
  </si>
  <si>
    <t xml:space="preserve">GMO </t>
  </si>
  <si>
    <t xml:space="preserve">KCPL Missouri </t>
  </si>
  <si>
    <t>GMO Small Business</t>
  </si>
  <si>
    <t>KCPL Missouri Small Business</t>
  </si>
  <si>
    <t>Status</t>
  </si>
  <si>
    <t>Control</t>
  </si>
  <si>
    <t>Treated</t>
  </si>
  <si>
    <t>All</t>
  </si>
  <si>
    <t>Matched</t>
  </si>
  <si>
    <t>Unmatched</t>
  </si>
  <si>
    <t>Before Matching</t>
  </si>
  <si>
    <t>After Matching</t>
  </si>
  <si>
    <t>Mean Treated</t>
  </si>
  <si>
    <t>Mean Control</t>
  </si>
  <si>
    <t>Standardized Mean Difference</t>
  </si>
  <si>
    <t>Distance</t>
  </si>
  <si>
    <t>Pre-period Winter Usage</t>
  </si>
  <si>
    <t>Pre-period Summer Usage</t>
  </si>
  <si>
    <t>Pre-period Fall Usage</t>
  </si>
  <si>
    <t>Average Daily kWh Control</t>
  </si>
  <si>
    <t>Average Daily kWh Treatment</t>
  </si>
  <si>
    <t>T Stat</t>
  </si>
  <si>
    <t>P-Value</t>
  </si>
  <si>
    <t>Reject Null?</t>
  </si>
  <si>
    <t>Jan</t>
  </si>
  <si>
    <t>No</t>
  </si>
  <si>
    <t>Aug</t>
  </si>
  <si>
    <t>Sept</t>
  </si>
  <si>
    <t>Oct</t>
  </si>
  <si>
    <t>Nov</t>
  </si>
  <si>
    <t>Dec</t>
  </si>
  <si>
    <t>Incremental Energy</t>
  </si>
  <si>
    <t>Incremental Demand</t>
  </si>
  <si>
    <t>Savings (MWh)</t>
  </si>
  <si>
    <t>Reduction (MW)</t>
  </si>
  <si>
    <t>Business Standard</t>
  </si>
  <si>
    <t>Business Custom</t>
  </si>
  <si>
    <t>Business Process Efficiency</t>
  </si>
  <si>
    <t>Online Business Energy Audit</t>
  </si>
  <si>
    <t>Heating, Cooling &amp; Weatherization</t>
  </si>
  <si>
    <t xml:space="preserve">Home Energy Report </t>
  </si>
  <si>
    <t>Income-Eligible Home Energy</t>
  </si>
  <si>
    <t>Income Eligible MF</t>
  </si>
  <si>
    <t>Research &amp; Pilot</t>
  </si>
  <si>
    <t>Table 1: Budget and Targeted Annual Energy Savings – Evergy Metro</t>
  </si>
  <si>
    <t xml:space="preserve">Income-Eligible Home Energy Report </t>
  </si>
  <si>
    <t xml:space="preserve">Income Eligible Multi Family </t>
  </si>
  <si>
    <t xml:space="preserve">Online Home Energy Report </t>
  </si>
  <si>
    <t>Table 2: Budget and Targeted Annual Energy Savings – Missouri West</t>
  </si>
  <si>
    <t>Income-Eligible Home Energy Report</t>
  </si>
  <si>
    <t>Table 3: Budget and Targeted Annual Energy Savings – Total</t>
  </si>
  <si>
    <t>Service Territory</t>
  </si>
  <si>
    <t>Program is designed as a randomized control trial, net-to-gross score of 1.0</t>
  </si>
  <si>
    <t>Metro Low-Income</t>
  </si>
  <si>
    <t>Energy Savings at the Customer Meter – PY1</t>
  </si>
  <si>
    <t>Metro Low Income</t>
  </si>
  <si>
    <t>Ex-Ante kWh Savings</t>
  </si>
  <si>
    <t>Ex-Ante kW Savings</t>
  </si>
  <si>
    <t>Verified kWh Savings Before Removing Double Counted Savings</t>
  </si>
  <si>
    <t>Realization Rate Before Removing Double Counted Savings</t>
  </si>
  <si>
    <t>Double Count Savings</t>
  </si>
  <si>
    <t>Verified kWh Savings After Removing Double Counted Savings</t>
  </si>
  <si>
    <t>Realization Rate After Removing Double Counted Savings</t>
  </si>
  <si>
    <t>Verified Demand Savings</t>
  </si>
  <si>
    <t>LI</t>
  </si>
  <si>
    <t>Peak Demand Reduction at the Customer Meter – PY1</t>
  </si>
  <si>
    <t>Total Resource Cost Test Ratio (HER)</t>
  </si>
  <si>
    <t>Total Resource Cost Test Ratio (Income-Eligible HER)</t>
  </si>
  <si>
    <t>60.8%*</t>
  </si>
  <si>
    <t>*Net to Gross calculations for Energy Saving Products contains an additional 1.6% reduction due to program spillover.</t>
  </si>
  <si>
    <t>Targeted Energy Savings</t>
  </si>
  <si>
    <t>Targeted Peak Demand Reduction</t>
  </si>
  <si>
    <t>na</t>
  </si>
  <si>
    <t>% of MEEIA3  PY1 Target Achieved</t>
  </si>
  <si>
    <t>% of MEEIA3 PY1 Target Achieved</t>
  </si>
  <si>
    <t>MEEIA3 PY1 Target (kWh)</t>
  </si>
  <si>
    <t>MEEIA3 PY1 Target (kW)</t>
  </si>
  <si>
    <t>Residential Programs</t>
  </si>
  <si>
    <t>Demand Response Programs</t>
  </si>
  <si>
    <t xml:space="preserve">Res and DR Combined </t>
  </si>
  <si>
    <t>* ADM did not perform benefit-cost calculations for the Online Energy Audit Program, because no savings were claimed.</t>
  </si>
  <si>
    <t>Missouri West: Data Tables</t>
  </si>
  <si>
    <t>Benefit-Cost Ratios by Program and Cost Test – PY1</t>
  </si>
  <si>
    <t>Benefit-Cost Ratios by Program Groups and Cost Test – PY1</t>
  </si>
  <si>
    <t>Program Name</t>
  </si>
  <si>
    <t>NTG Components by Program PY1</t>
  </si>
  <si>
    <t>Reported Energy Savings (kWh)</t>
  </si>
  <si>
    <t>Reported Demand Reduction (kW)</t>
  </si>
  <si>
    <t>Gross Verified Energy Savings (kWh)</t>
  </si>
  <si>
    <t>Gross Verified Demand Reduction (kW)</t>
  </si>
  <si>
    <t>Net Energy Savings (kWh)</t>
  </si>
  <si>
    <t>Net Demand Reduction (kW)</t>
  </si>
  <si>
    <t>kW Goal</t>
  </si>
  <si>
    <t>kW Actual</t>
  </si>
  <si>
    <t>Property Contribution to Total Program Savings</t>
  </si>
  <si>
    <r>
      <t> </t>
    </r>
    <r>
      <rPr>
        <b/>
        <sz val="10"/>
        <color theme="1"/>
        <rFont val="Arial"/>
        <family val="2"/>
        <scheme val="minor"/>
      </rPr>
      <t>August</t>
    </r>
  </si>
  <si>
    <r>
      <t> </t>
    </r>
    <r>
      <rPr>
        <b/>
        <sz val="10"/>
        <color rgb="FF000000"/>
        <rFont val="Arial"/>
        <family val="2"/>
        <scheme val="minor"/>
      </rPr>
      <t>August</t>
    </r>
  </si>
  <si>
    <r>
      <t>Statistically Significant Differenc</t>
    </r>
    <r>
      <rPr>
        <sz val="10"/>
        <color rgb="FF000000"/>
        <rFont val="Arial"/>
        <family val="2"/>
        <scheme val="minor"/>
      </rPr>
      <t>e</t>
    </r>
  </si>
  <si>
    <r>
      <t>Treatment Group Average Daily Usage (kWh/d</t>
    </r>
    <r>
      <rPr>
        <sz val="10"/>
        <color rgb="FF000000"/>
        <rFont val="Arial"/>
        <family val="2"/>
        <scheme val="minor"/>
      </rPr>
      <t>ay)</t>
    </r>
  </si>
  <si>
    <r>
      <t>RR</t>
    </r>
    <r>
      <rPr>
        <b/>
        <vertAlign val="subscript"/>
        <sz val="10"/>
        <color rgb="FF000000"/>
        <rFont val="Arial"/>
        <family val="2"/>
        <scheme val="minor"/>
      </rPr>
      <t>kWh</t>
    </r>
  </si>
  <si>
    <r>
      <t>RR</t>
    </r>
    <r>
      <rPr>
        <b/>
        <vertAlign val="subscript"/>
        <sz val="10"/>
        <color rgb="FF000000"/>
        <rFont val="Arial"/>
        <family val="2"/>
        <scheme val="minor"/>
      </rPr>
      <t>kW</t>
    </r>
  </si>
  <si>
    <r>
      <t>Personnel Responsible for Completing Progr</t>
    </r>
    <r>
      <rPr>
        <b/>
        <sz val="10"/>
        <color rgb="FF000000"/>
        <rFont val="Arial"/>
        <family val="2"/>
        <scheme val="minor"/>
      </rPr>
      <t>am Application and Paperwork</t>
    </r>
  </si>
  <si>
    <r>
      <t>Ex-post</t>
    </r>
    <r>
      <rPr>
        <b/>
        <i/>
        <sz val="10"/>
        <color rgb="FF000000"/>
        <rFont val="Arial"/>
        <family val="2"/>
        <scheme val="minor"/>
      </rPr>
      <t xml:space="preserve"> </t>
    </r>
    <r>
      <rPr>
        <b/>
        <sz val="10"/>
        <color rgb="FF000000"/>
        <rFont val="Arial"/>
        <family val="2"/>
        <scheme val="minor"/>
      </rPr>
      <t>Net kW Savings</t>
    </r>
  </si>
  <si>
    <r>
      <t>NTG</t>
    </r>
    <r>
      <rPr>
        <b/>
        <vertAlign val="subscript"/>
        <sz val="10"/>
        <color rgb="FF000000"/>
        <rFont val="Arial"/>
        <family val="2"/>
        <scheme val="minor"/>
      </rPr>
      <t>kWh</t>
    </r>
  </si>
  <si>
    <r>
      <t>NTG</t>
    </r>
    <r>
      <rPr>
        <b/>
        <vertAlign val="subscript"/>
        <sz val="10"/>
        <color rgb="FF000000"/>
        <rFont val="Arial"/>
        <family val="2"/>
        <scheme val="minor"/>
      </rPr>
      <t>kW</t>
    </r>
  </si>
  <si>
    <r>
      <t xml:space="preserve">Data Collection </t>
    </r>
    <r>
      <rPr>
        <b/>
        <sz val="10"/>
        <color rgb="FF000000"/>
        <rFont val="Arial"/>
        <family val="2"/>
        <scheme val="minor"/>
      </rPr>
      <t>Activity</t>
    </r>
  </si>
  <si>
    <t>Program Projected Net Savings by Year, Evergy Metro</t>
  </si>
  <si>
    <t>Program Projected Net Savings by Year, Evergy Missouri West</t>
  </si>
  <si>
    <t>Demand Response Events in 2020</t>
  </si>
  <si>
    <t>Device Types by Service Area</t>
  </si>
  <si>
    <t>Device Subtypes by Service Area</t>
  </si>
  <si>
    <t>Smart Thermostat Installations by Measure Type</t>
  </si>
  <si>
    <t>TMY for Kansas City International Airport</t>
  </si>
  <si>
    <t>BST DR Savings Summary</t>
  </si>
  <si>
    <t>BST DR Savings by Event Date</t>
  </si>
  <si>
    <t>BST DR Event Savings vs. Weather</t>
  </si>
  <si>
    <t>BST DR Savings</t>
  </si>
  <si>
    <t>PSM Customer Matches</t>
  </si>
  <si>
    <t>PSM Covariate Summary</t>
  </si>
  <si>
    <t>Post Matching T-Test of Difference in Pre-Period Usage by Month</t>
  </si>
  <si>
    <t>BST Annual kWh Savings</t>
  </si>
  <si>
    <t>BST Peak Reduction (kW)</t>
  </si>
  <si>
    <t>BST Annual Energy Savings (kWh)</t>
  </si>
  <si>
    <t>HCHC</t>
  </si>
  <si>
    <t>Sample Sizes for Data Collection Efforts</t>
  </si>
  <si>
    <t>Gross and Net Verified Energy &amp; Demand Savings</t>
  </si>
  <si>
    <t>Reported and Verified Gross Energy &amp; Demand Savings</t>
  </si>
  <si>
    <t>Measure-Level ISRs</t>
  </si>
  <si>
    <t>Program-Level Gross Energy and Demand Savings</t>
  </si>
  <si>
    <t xml:space="preserve"> Performance Metrics – Energy Saving Products Program</t>
  </si>
  <si>
    <t>ESP Data Collection Activities</t>
  </si>
  <si>
    <t>ESP</t>
  </si>
  <si>
    <t>Parameters Adjusted for Lighting Analysis</t>
  </si>
  <si>
    <t>General Population Survey Free Ridership Estimate</t>
  </si>
  <si>
    <t>Reasons for Program Participation</t>
  </si>
  <si>
    <t>Application Process</t>
  </si>
  <si>
    <t>Summary of Program Level Annual Energy Savings Impacts (kWh)</t>
  </si>
  <si>
    <t>Summary of Program Level Coincident Peak Demand Impacts (kW)</t>
  </si>
  <si>
    <t>Program Gross Energy Savings (kWh) and Peak Demand Reduction (kW)</t>
  </si>
  <si>
    <t>Verified Gross and Net Annual Energy Savings (kWh)</t>
  </si>
  <si>
    <t xml:space="preserve"> Verified Gross and Net Peak Demand Reduction (kW)</t>
  </si>
  <si>
    <t>PY1</t>
  </si>
  <si>
    <t>Targeted Peak Demand Savings</t>
  </si>
  <si>
    <t>*Represents the number of unique account numbers in the program</t>
  </si>
  <si>
    <t>HER</t>
  </si>
  <si>
    <t>IEMF</t>
  </si>
  <si>
    <t>Summary of Evergy Home Energy Report Program Participation</t>
  </si>
  <si>
    <t>Home Energy Report Program Impact Evaluation Results</t>
  </si>
  <si>
    <t>GMO Territory: Data Cleaning Counts by Wave</t>
  </si>
  <si>
    <t>KMO Territory: Data Cleaning Counts by Wave</t>
  </si>
  <si>
    <t xml:space="preserve"> KMO Low-Income Territory: Data Cleaning Counts by Wave</t>
  </si>
  <si>
    <t>GMO Territory: 201308_E Wave T-Test Results</t>
  </si>
  <si>
    <t>GMO Territory: 201503_E_GMO Wave T-Test Results</t>
  </si>
  <si>
    <t>GMO Territory: 201604_E_GMO Wave T-Test Results</t>
  </si>
  <si>
    <t>GMO Territory: 201706_E_GMO Wave T-Test Results</t>
  </si>
  <si>
    <t>GMO Territory: 201904_E_GMO Wave T-Test Results</t>
  </si>
  <si>
    <t>GMO Territory: 200200_E_GMO Wave T-Test Results</t>
  </si>
  <si>
    <t>KMO Territory: 201407_E_High_Users Wave T-Test Results</t>
  </si>
  <si>
    <t>KMO Territory: 201503_E_KMO Wave T-Test Results</t>
  </si>
  <si>
    <t>KMO Territory: 201607_E Wave T-Test Results</t>
  </si>
  <si>
    <t>KMO Territory: 202002_E_KMO Wave T-Test Results</t>
  </si>
  <si>
    <t>KMO Low Income: 201407_E_Low_Income Wave T-Test Results</t>
  </si>
  <si>
    <t>PPR Model Parameters</t>
  </si>
  <si>
    <t>D-in-D Model Parameters</t>
  </si>
  <si>
    <t>GMO Territory: 201308_E Wave Regression Results</t>
  </si>
  <si>
    <t>GMO Territory: 201308_E Wave Ex-Post Annual kWh Savings</t>
  </si>
  <si>
    <t>GMO Territory: 201308_E Total Program Year Savings</t>
  </si>
  <si>
    <t>GMO Territory: 201308_E_GMO Wave Regression Results</t>
  </si>
  <si>
    <t>GMO Territory: 201503_E_GMO Wave Ex-Post Annual kWh Savings</t>
  </si>
  <si>
    <t>GMO Territory: 201503_E_GMO Total Program Year Savings</t>
  </si>
  <si>
    <t>GMO Territory: 201604_E_GMO Wave Regression Results</t>
  </si>
  <si>
    <t>GMO Territory: 201604_E_GMO Wave Ex-Post Annual kWh Savings</t>
  </si>
  <si>
    <t>Number at EOY 2019</t>
  </si>
  <si>
    <t>PY102_E_GMO</t>
  </si>
  <si>
    <t>Missouri Metro: Low-Income</t>
  </si>
  <si>
    <t>GMO Territory: 201604_E_GMO Total Program Year Savings</t>
  </si>
  <si>
    <t>GMO Territory: 201706_E_GMO Wave Regression Results</t>
  </si>
  <si>
    <t>GMO Territory: 201706_E_GMO Wave Ex-Post Annual kWh Savings</t>
  </si>
  <si>
    <t>GMO Territory: 201706_E_GMO Total Program Year Savings</t>
  </si>
  <si>
    <t>GMO Territory: 201904_E_GMO Wave Regression Results</t>
  </si>
  <si>
    <t>GMO Territory: 201904_E_GMO Wave Ex-Post Annual kWh Savings</t>
  </si>
  <si>
    <t>GMO Territory: 201904_E_GMO Total Program Year Savings</t>
  </si>
  <si>
    <t>GMO Territory: 202002_E_GMO Wave Regression Results</t>
  </si>
  <si>
    <t>GMO Territory: 202002_E_GMO Wave Ex-Post Annual kWh Savings</t>
  </si>
  <si>
    <t>GMO Territory: 202002_E_GMO Total Program Year Savings</t>
  </si>
  <si>
    <t>KMO Territory: 201407_E_High_Users Wave Regression Results</t>
  </si>
  <si>
    <t>BDR</t>
  </si>
  <si>
    <t>KMO Territory: 201407_E_High_Users Wave Ex-Post Annual kWh Savings</t>
  </si>
  <si>
    <t>KMO Territory: 201407_E_High_Users Total Program Year Savings</t>
  </si>
  <si>
    <t>KMO Territory: 201503_E_KMO Wave Regression Results</t>
  </si>
  <si>
    <t>KMO Territory: 201503_E_KMO Wave Ex-Post Annual kWh Savings</t>
  </si>
  <si>
    <t>KMO Territory: 201503_E_KMO Total Program Year Savings</t>
  </si>
  <si>
    <t>KMO Territory: 201607_E Wave Regression Results</t>
  </si>
  <si>
    <t>KMO Territory: 201607_E Wave Ex-Post Annual kWh Savings</t>
  </si>
  <si>
    <t>KMO Territory: 201607_E Total Program Year Savings</t>
  </si>
  <si>
    <t>KMO Territory: 202002_E_KMO Wave Regression Results</t>
  </si>
  <si>
    <t>KMO Territory: 202002_E_KMO Wave Ex-Post Annual kWh Savings</t>
  </si>
  <si>
    <t>KMO Territory: 202002_E_KMO Total Program Year Savings</t>
  </si>
  <si>
    <t>KMO Territory: 201407_E_Low_Income Wave Regression Results</t>
  </si>
  <si>
    <t>KMO Territory: 201407_E_Low_Income Wave Ex-Post Annual kWh Savings</t>
  </si>
  <si>
    <t>KMO Territory: 201407_E_Low_Income Total Program Year Savings</t>
  </si>
  <si>
    <t>Program Savings Summary by Wave</t>
  </si>
  <si>
    <t>GMO Territory: Program Savings Summary by Wave</t>
  </si>
  <si>
    <t>MO Territory: Program Savings Summary by Wave</t>
  </si>
  <si>
    <t>KMO Territory Low-Income: Program Savings Summary</t>
  </si>
  <si>
    <t>Downstream Double Counting Results by Wave</t>
  </si>
  <si>
    <t>Demand Savings Calculations for Waves</t>
  </si>
  <si>
    <t>Verified Demand Savings Compared to the Expected Demand Savings</t>
  </si>
  <si>
    <t>Program Moveout Rates by Program Year</t>
  </si>
  <si>
    <t xml:space="preserve"> Moveout Rates by Wave</t>
  </si>
  <si>
    <t>Reported Gross Energy Savings and Demand Reduction</t>
  </si>
  <si>
    <t>RDR</t>
  </si>
  <si>
    <t>Evaluation CBLs</t>
  </si>
  <si>
    <t>DR Event Savings vs. Weather</t>
  </si>
  <si>
    <t>BDR Savings Summary</t>
  </si>
  <si>
    <t>Baselines</t>
  </si>
  <si>
    <t xml:space="preserve"> Program Goal Savings by Year</t>
  </si>
  <si>
    <t>DR Events in PY1</t>
  </si>
  <si>
    <t>Residential DR Savings Summary</t>
  </si>
  <si>
    <t>BST</t>
  </si>
  <si>
    <t>Residential DR Savings by Event Date</t>
  </si>
  <si>
    <t>Residential Demand Response Peak Reduction (kW)</t>
  </si>
  <si>
    <t>Residential Annual Energy Savings (kWh)</t>
  </si>
  <si>
    <t>Comparison of Targeted vs. Actual kW Savings for the RDR Program- 2020</t>
  </si>
  <si>
    <t xml:space="preserve"> Program Goal Savings by Year, GMO[2]</t>
  </si>
  <si>
    <t>Program Budget for PY1 of the IEMF Program </t>
  </si>
  <si>
    <t>Verified Gross kWh and kW</t>
  </si>
  <si>
    <t>PY1 Total</t>
  </si>
  <si>
    <t>Number of Units Improved by Total Number of Units within Property</t>
  </si>
  <si>
    <t>Permormance Metric Measures</t>
  </si>
  <si>
    <t>kWh/kW</t>
  </si>
  <si>
    <t>kWH</t>
  </si>
  <si>
    <t>MO WEST</t>
  </si>
  <si>
    <t>PY2</t>
  </si>
  <si>
    <t>PY3</t>
  </si>
  <si>
    <t>PY4</t>
  </si>
  <si>
    <t>PY5</t>
  </si>
  <si>
    <t>PY6</t>
  </si>
  <si>
    <t>METRO</t>
  </si>
  <si>
    <t>Small Business Targeted</t>
  </si>
  <si>
    <t>Updated total energy savings on 5/3 KM</t>
  </si>
  <si>
    <t>60.3%*</t>
  </si>
  <si>
    <t>59.8%*</t>
  </si>
  <si>
    <t>Free Ridership Score</t>
  </si>
  <si>
    <t>Program Leakage</t>
  </si>
  <si>
    <t>Distribution Type</t>
  </si>
  <si>
    <t>Package Quantity</t>
  </si>
  <si>
    <t>Bulb Quantity</t>
  </si>
  <si>
    <t>Reported kWh</t>
  </si>
  <si>
    <t>Reported kW</t>
  </si>
  <si>
    <t>Totals</t>
  </si>
  <si>
    <t>Reported Demand Reductions (kW)</t>
  </si>
  <si>
    <t>Gross Verified Demand Reductions (kW)</t>
  </si>
  <si>
    <r>
      <t>RR</t>
    </r>
    <r>
      <rPr>
        <b/>
        <vertAlign val="subscript"/>
        <sz val="10"/>
        <color rgb="FF000000"/>
        <rFont val="Arial"/>
        <family val="2"/>
      </rPr>
      <t>kWh</t>
    </r>
  </si>
  <si>
    <r>
      <t>RR</t>
    </r>
    <r>
      <rPr>
        <b/>
        <vertAlign val="subscript"/>
        <sz val="10"/>
        <color rgb="FF000000"/>
        <rFont val="Arial"/>
        <family val="2"/>
      </rPr>
      <t>kW</t>
    </r>
  </si>
  <si>
    <t>Participant</t>
  </si>
  <si>
    <t>Non-Participant</t>
  </si>
  <si>
    <t>Non- Participant</t>
  </si>
  <si>
    <t>Budget Locations*</t>
  </si>
  <si>
    <t>Gross Verified kWh</t>
  </si>
  <si>
    <t>Gross Verified kW</t>
  </si>
  <si>
    <t>RR kWh</t>
  </si>
  <si>
    <t>RR kW</t>
  </si>
  <si>
    <t>Reported Demand  Reduction (kW)</t>
  </si>
  <si>
    <t>Gross Verified Demand Reduction  (kW)</t>
  </si>
  <si>
    <t>Net Energy Savings (kW)</t>
  </si>
  <si>
    <t>Measures and Quantities</t>
  </si>
  <si>
    <t>Verified Gross and Net Energy Savings (kWh)</t>
  </si>
  <si>
    <t>Verified Gross and Net Peak Demand Reduction (kW)</t>
  </si>
  <si>
    <t>Verified Gross and Net Impacts - ESP Program</t>
  </si>
  <si>
    <t>Reported and Verified Gross Energy Savings &amp; Demand Reduction</t>
  </si>
  <si>
    <t>Reported Measure Quantities and Impacts</t>
  </si>
  <si>
    <t>Measure-Level Realization Rates and Reasons</t>
  </si>
  <si>
    <t>Project Type</t>
  </si>
  <si>
    <t>kWh RR (%)</t>
  </si>
  <si>
    <t xml:space="preserve">Reasons for kWh Discrepancy </t>
  </si>
  <si>
    <t>kW RR (%)</t>
  </si>
  <si>
    <t>Reasons for kW Discrepancy</t>
  </si>
  <si>
    <t>LED</t>
  </si>
  <si>
    <t>The difference is a result of the ex-ante savings calculations using 9W for the efficient wattages and 43W for all baseline wattages for all lightbulbs in the program, as well as the same hours of use. Ex post calculations matched the ex-ante calculations for all 9W bulbs, but are using different baseline wattages, efficient wattages, and hours of use for the 5W, 6W, and 8W specialty bulbs as per the IL TRM. An ISR of 91% was applied to the overall energy and demand savings.</t>
  </si>
  <si>
    <t>An ISR of 91% was applied to the overall energy and demand savings.</t>
  </si>
  <si>
    <t>Hot Water Pipe Wrap</t>
  </si>
  <si>
    <t>An ISR of 100% was applied to the overall energy and demand savings.</t>
  </si>
  <si>
    <t>An ISR of 89% was applied to the overall energy and demand savings.</t>
  </si>
  <si>
    <t>Low-flow shower head</t>
  </si>
  <si>
    <t xml:space="preserve">The difference is a result of the ex ante savings calculations using an average CDD and HDD based on data from all major cities in Missouri, while the ex-post calculations are using the CDD and HDD based on the closet major city. </t>
  </si>
  <si>
    <t>The difference is a result of the ex-ante savings calculations using a CF of 70% (as stipulated in the Evergy TRM), while the ex-post calculations is using a CF from the IL TRM v5 of 68%. An ISR of 100% was applied to the overall energy and demand savings.</t>
  </si>
  <si>
    <t>Attic/Ceiling Insulation</t>
  </si>
  <si>
    <t xml:space="preserve">The difference is a result of the ex-post calculations using the actual project SEER and HSPF values if the HVAC unit was also replaced as part of the program, while the ex ante calculations are using default values of 14 SEER and 8.2 HSPF for all units in the program. </t>
  </si>
  <si>
    <t>The difference is a result of the ex-ante savings calculations using a CF of 70% (as stipulated in the Evergy TRM), while the ex-post calculations are using a CF from the IL TRM v5 of 68%. An ISR of 100% was applied to the overall energy and demand savings.</t>
  </si>
  <si>
    <t>Central Air Conditioners</t>
  </si>
  <si>
    <t>The difference is a result of the ex-post calculations using an adjusted SEER that is calculated based on the actual efficient SEER and efficient EER from the tracking data for each unit in the program, while the ex-ante calculations are using an an adjusted SEER that is calculated based on historical tracking data. An ISR of 100% was applied to the overall energy and demand savings.</t>
  </si>
  <si>
    <t>The difference is a result of the ex-post calculations using an existing EER of 7.5 (as stipulated in the IL TRM v7) for some early replacement units in the program since the actual existing EER was unknown, while the ex-ante calculations are using an existing EER of 9.2 (as stipulated in the Evergy TRM) for all early replacement units in the program. An ISR of 100% was applied to the overall energy and demand savings.</t>
  </si>
  <si>
    <t>Air Source Heat Pumps</t>
  </si>
  <si>
    <t xml:space="preserve">The difference is a result of the ex-ante savings calculations using a HSPF baseline of 5.44 for some units in the program (as stipulated by the Evergy TRM), while the ex-post savings calculations are using an HSPF baseline of 8.2 for all units in the program (as stipulated by the IL TRM v7). </t>
  </si>
  <si>
    <t>The difference is a result of the ex-ante calculations using an EER baseline of 11 for some of the units in the program (as stipulated in the Evergy TRM), while the ex-post calculations are using an EER baseline of 11.8 for all of the units in the program (as stipulated in the IL TRM v7). An ISR of 100% was applied to the overall energy and demand savings.</t>
  </si>
  <si>
    <t xml:space="preserve">The difference is a result of the ex-ante savings calculations using different existing EER and SEER values than the ex-post savings calculations. The ex-ante savings calculations are using existing EER and SEER values as stipulated in the Evergy TRM and were based on historical EER and SEER efficiencies, while the ex-post savings calculations are using existing EER and SEER values based on the existing cooling type, as stipulated in the IL TRM v7. </t>
  </si>
  <si>
    <t>The difference is a result of the ex-ante calculations using two energy savings values for all units in the program, which are directly from the Evergy TRM and not based on the size/efficiency of the unit. Ex-post calculations are using savings algorithms from the IL TRM v7 based on the size/efficiency per unit. An ISR of 100% was applied to the overall energy and demand savings.</t>
  </si>
  <si>
    <t>OVERALL HCHC</t>
  </si>
  <si>
    <t>Missouri Metro Standard LED</t>
  </si>
  <si>
    <t>Differences between reported and verified measures specifications result either from changes to the reported value in the ENERGY STAR database or due to rounding in the specifications reported in the program tracking data. The total number of bulbs for which parameters were adjusted accounts for less than 5% of all program sales.</t>
  </si>
  <si>
    <t>Missouri Metro Specialty LED</t>
  </si>
  <si>
    <t>Missouri West Standard LED</t>
  </si>
  <si>
    <t>Missouri West Specialty LED</t>
  </si>
  <si>
    <t>OVERALL Energy Saving Products</t>
  </si>
  <si>
    <t>Energy Savings were calculated for In-Unit LED based on the measure wattage reported in the program tracking data. Baselines wattage for 9W LEDs were specified in the Evergy TRM. For all other bulbs, baseline wattages were calculated based on the average baseline energy consumption for bulbs of similar type and wattage as found in the Evergy Energy Saving Products program. All other inputs were taken from the Evergy TRM.</t>
  </si>
  <si>
    <t>Smart Power Strips</t>
  </si>
  <si>
    <t>Energy Savings for Smart Power Strips were calculated based on algorithms from the Evergy TRM.</t>
  </si>
  <si>
    <t xml:space="preserve">Demand reductions for Smart Power Strips were calculated based on algorithms from the Evergy TRM. Realization rates for demand are higher than 100% due to rounding in the reported kW demand reduction.  </t>
  </si>
  <si>
    <t>Low-Flow Faucet Aerators</t>
  </si>
  <si>
    <t>Energy savings for Low-Flow Faucet aerators were calculated as specified in the Evergy TRM. Occupancy data (persons per household) were taken from the program tracking data, which were found to be lower than the value assumed in the Evergy TRM. In addition, the Evergy TRM uses the federal baseline flow rate of 2.2 gallons per minute (GPM) for energy savings calculations, and a baseline flow rate of 1.39 GPM, as specified in the IL TRM v5.0, for the hours of use calculations used for demand reductions.  ADM used the federal baseline flow rate of 2.2 GPM for all calculations, resulting in a realization rate of 51% for energy savings.</t>
  </si>
  <si>
    <t>Demand reductions for Low-Flow Faucet aerators were calculated as specified in the Evergy TRM. Occupancy data (persons per household) were taken from the program tracking data, which were found to be lower than the value assumed in the Evergy TRM. In addition, the Evergy TRM uses the federal baseline flow rate of 2.2 gallons per minute (GPM) for energy savings calculations, and a baseline flow rate of 1.39 GPM, as specified in the IL TRM v5.0, for the hours of use calculations used for demand reductions.  ADM used the federal baseline flow rate of 2.2 GPM for all calculations, resulting in a realization rate of 63% for demand reduction.</t>
  </si>
  <si>
    <t>Energy savings and demand reductions for Low-Flow Showerheads were calculated as specified in the Evergy TRM. Occupancy data (persons per household) were taken from the program tracking data, which were found to be lower than the value assumed in the Evergy TRM, resulting in a realization rate of 51% for energy and 100% for demand.</t>
  </si>
  <si>
    <t>Air Source Heat Pumps (ASHP)</t>
  </si>
  <si>
    <t>Energy savings from the installation of Air Source Heat Pumps (ASHP) were calculated based on the Evergy TRM and as-found characteristics of installed measures. Measure characteristics were determined using the measure specifications reported in the program tracking database. Reported savings and demand reductions assumed two-ton and five-ton systems with a Seasonal Energy Efficiency Rating (SEER) of 17. Installed systems were found to have SEER rating of 15 and 16. The difference between assumed and actual efficiency resulted in a realization rate of 81% for energy efficiency.</t>
  </si>
  <si>
    <t>Demand reductions from the installation of Air Source Heat Pumps (ASHP) were calculated based on the Evergy TRM and as-found characteristics of installed measures. Measure characteristics were determined using the measure specifications reported in the program tracking database. Reported savings and demand reductions assumed two-ton and five-ton systems with a Seasonal Energy Efficiency Rating (SEER) of 17. Installed systems were found to have SEER rating of 15 and 16. The difference between assumed and actual efficiency resulted in a realization rate of 87% for demand reductions.</t>
  </si>
  <si>
    <t xml:space="preserve">Energy savings and demand reductions resulting from the installation of Programmable Thermostat in multifamily units were calculated based on the Evergy TRM. In addition, there appeared to be minor discrepancies in the application of weather zones in the Evergy TRM. These differences resulted in a kWh realization rate of 99%. </t>
  </si>
  <si>
    <t>No demand savings are claimed from programmable thermostats.</t>
  </si>
  <si>
    <t>Energy savings from bathroom exhaust fans were calculated using the Evergy TRM. ADM used the ENERGY STAR database of energy efficient products to adjust energy savings values from the TRM based on the model number of the installed fans. For measures where no model number was provided in the additional documentation, Evergy TRM energy savings values were used. In addition, there appeared to be minor discrepancies in the deemed values of standard usage and continuous usage exhaust fans. The verified energy savings resulted in a realization rate of 149% energy.</t>
  </si>
  <si>
    <t>Demand reductions from bathroom exhaust fans were calculated using the Evergy TRM. ADM used the ENERGY STAR database of energy efficient products to adjust energy savings values from the TRM based on the model number of the installed fans. For measures where no model number was provided in the additional documentation, Evergy TRM energy savings values were used. In addition, there appeared to be minor discrepancies in the deemed values of standard usage and continuous usage exhaust fans. The verified energy savings resulted in a realization rate of 240% for demand.</t>
  </si>
  <si>
    <t>ENERGY STAR Clothes Dryers</t>
  </si>
  <si>
    <t>Energy savings and demand reductions from the installation of ENERGY STAR certified clothes dryers were calculated using the Evergy TRM. ADM used the ENERGY STAR database of energy efficient products to adjust energy savings values from the TRM based on the model number of the installed dryers. The verified energy savings resulted in realization rates of 100% for both energy and demand.</t>
  </si>
  <si>
    <t>ENERGY STAR Clothes Washers</t>
  </si>
  <si>
    <t>Energy savings from the installation of ENERGY STAR certified clothes washers were calculated using the Evergy TRM. ADM used the ENERGY STAR database of energy efficient products to adjust energy savings values from the TRM based on the model number of the installed clothes washer. The verified energy savings resulted in realization rate of 85% for energy.</t>
  </si>
  <si>
    <t>Demand reductions from the installation of ENERGY STAR certified clothes washers were calculated using the Evergy TRM. ADM used the ENERGY STAR database of energy efficient products to adjust energy savings values from the TRM based on the model number of the installed clothes washer. The verified energy savings resulted in realization rates of 85% for demand.</t>
  </si>
  <si>
    <t>ENERGY STAR Dishwashers</t>
  </si>
  <si>
    <t>Energy savings from the installation of ENERGY STAR certified dishwashers were calculated using the Evergy TRM. ADM used the ENERGY STAR database of energy efficient products to adjust energy savings values from the TRM based on the model number of the installed dishwashers. For measures where no model number was provided in the additional documentation, deemed values were used. The verified energy savings resulted in a realization rate of 150% for energy savings.</t>
  </si>
  <si>
    <t>Demand reductions from the installation of ENERGY STAR certified dishwashers were calculated using the Evergy TRM. ADM used the ENERGY STAR database of energy efficient products to adjust energy savings values from the TRM based on the model number of the installed dishwashers. For measures where no model number was provided in the additional documentation, deemed values were used. The verified energy savings resulted in a realization rate of 152% for demand reduction.</t>
  </si>
  <si>
    <t>Energy Savings were calculated for Custom Interior and Exterior LED lighting using algorithms specified in the Evergy TRM. Baseline and efficient wattage were taken from program tracking data and verified with project documentation. Installation location and estimated hours of use were taken from lighting inventories in program tracking data. Where appropriate, as in the case of office or parking garage lighting, ADM used business standard algorithms and inputs as specified in the Evergy TRM. Verified realization rates for energy and demand were found to be 108% and 119%, respectively, for interior lighting, and 99% and 306%, respectively, for exterior lighting.</t>
  </si>
  <si>
    <t xml:space="preserve">Energy savings and demand reductions from the installation of LED exit signs in Multi-Family residences was calculated using algorithms and energy savings values from the Evergy TRM. ADM found verified realization rates of 104% for energy and 1,637% for demand. The elevated demand realization rate is due to reported demand reductions of 0 kW for some LED exit signs in the program, while verified demand reductions were calculated based on the Evergy TRM. </t>
  </si>
  <si>
    <t>Energy Efficient Ceiling Fans</t>
  </si>
  <si>
    <t>Energy savings and demand reductions were calculated for energy efficient ceiling fans installed in multi-family units. As there are no savings algorithms for ceiling fans in the Evergy TRM, energy savings values were taken from the IL TRM v7.0, vol3. The verified energy savings resulted in a kWh realization rates of 100%. Although no demand reductions were reported for this measure, ADM used the IL TRM demand reductions of 0.0033 kW per unit.</t>
  </si>
  <si>
    <t>Energy savings and demand reductions from the installation of ENERGY STAR certified refrigerators were calculated using the Evergy TRM. ADM used the ENERGY STAR database of energy efficient products to adjust energy savings values from the TRM based on the model number of the installed refrigerator. The verified energy savings resulted in a kWh realization rate of 43%. Although no demand reductions were reported for this measure, ADM used the demand reduction algorithms in the Evergy TRM for demand reductions of 0.0062 kW per unit.</t>
  </si>
  <si>
    <t>Reported savings from one new construction project conducted in the PY1 program year were calculated using an energy model. The model estimated the energy savings from the installation of low-flow plumbing fixtures, high-efficiency lighting, air sealing, and efficient HVAC systems. ADM reviewed the model and any applicable documentation for the project. There appeared to be minor inconsistencies in the baseline and efficient lighting power density used for the energy model. Correcting for these inconsistencies, ADM found realization rates of 111% for both energy savings and demand reductions.</t>
  </si>
  <si>
    <t>OVERALL IEMF</t>
  </si>
  <si>
    <t>Missouri West Home Energy Report</t>
  </si>
  <si>
    <t>Missouri Metro Home Energy Report</t>
  </si>
  <si>
    <t>OVERALL Home Energy Report</t>
  </si>
  <si>
    <t>Demand Response</t>
  </si>
  <si>
    <t>Missouri West Residential Demand Response</t>
  </si>
  <si>
    <t>The same regression model was run for estimation as in prior years. Differences are due to customer mix and customer behaviors, or other factors unrelated to regression modeling.</t>
  </si>
  <si>
    <t>Missouri Metro Residential Demand Response</t>
  </si>
  <si>
    <t>Missouri West Smart Thermostats</t>
  </si>
  <si>
    <t>Expected kWh was based on residential deemed values. We estimated savings using a matched cohort for small business customers.</t>
  </si>
  <si>
    <t>Expected kW was based on residential deemed values. We estimated savings for small business customers using the same regression model utilized in prior years.</t>
  </si>
  <si>
    <t>Missouri Metro Smart Thermostats</t>
  </si>
  <si>
    <t>The Evaluators calculated the percent savings per home dividing the average annual energy savings estimated in the treatment group by the average annual energy consumption from the control group for each program year. That value is then adjusted for uplift from downstream measures. This methodology is presented in the UMP Chapter 17 Residential Behavior Protocol. The model and cleaning steps differ slightly from the model and cleaning steps conducted by Opower; however, the savings are statistically significant and follow the UMP Protocol.</t>
  </si>
  <si>
    <t>The Evaluators implemented the same methodology used by Opower, the implementor of the program, which calculates coincident demand savings by taking the energy savings from August and dividing it by the number of hours in August times a factor of 1.5. The difference in kW savings is therefore due to differences in kWh savings.</t>
  </si>
  <si>
    <t xml:space="preserve">ADM tested and selected the best fitting customer baseline (CBL) for each participant from over 100 options, while the expected kW calculation was limited to 10 CBL options. </t>
  </si>
  <si>
    <t>ADM tested and selected the best fitting customer baseline (CBL) for each participant from over 100 options, while the expected kW calculation was limited to 10 CBL options.</t>
  </si>
  <si>
    <t>Missouri West Business Demand Response</t>
  </si>
  <si>
    <t>Missouri Metro Business Demand Response</t>
  </si>
  <si>
    <t>Evergy Evaluation, Measurement, and Verification Report  – Appendix N: Databook</t>
  </si>
  <si>
    <t xml:space="preserve">Income-Eligible Multi-Family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</si>
</sst>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0.0"/>
    <numFmt numFmtId="165" formatCode="&quot;$&quot;#,##0.00"/>
    <numFmt numFmtId="166" formatCode="_(&quot;$&quot;* #,##0_);_(&quot;$&quot;* \(#,##0\);_(&quot;$&quot;* &quot;-&quot;??_);_(@_)"/>
    <numFmt numFmtId="167" formatCode="0.0%"/>
    <numFmt numFmtId="168" formatCode="_(* #,##0_);_(* \(#,##0\);_(* &quot;-&quot;??_);_(@_)"/>
    <numFmt numFmtId="169" formatCode="_(* #,##0.0_);_(* \(#,##0.0\);_(* &quot;-&quot;??_);_(@_)"/>
  </numFmts>
  <fonts count="57" x14ac:knownFonts="1">
    <font>
      <sz val="11"/>
      <color theme="1"/>
      <name val="Arial"/>
      <family val="2"/>
      <scheme val="minor"/>
    </font>
    <font>
      <b/>
      <sz val="11"/>
      <color theme="1"/>
      <name val="Arial"/>
      <family val="2"/>
      <scheme val="minor"/>
    </font>
    <font>
      <sz val="10"/>
      <color theme="1"/>
      <name val="Arial"/>
      <family val="2"/>
    </font>
    <font>
      <b/>
      <sz val="10"/>
      <color theme="1"/>
      <name val="Arial"/>
      <family val="2"/>
    </font>
    <font>
      <b/>
      <sz val="15"/>
      <color theme="3"/>
      <name val="Arial"/>
      <family val="2"/>
      <scheme val="minor"/>
    </font>
    <font>
      <sz val="10"/>
      <name val="Arial"/>
      <family val="2"/>
    </font>
    <font>
      <sz val="9"/>
      <color rgb="FF0F673B"/>
      <name val="Arial"/>
      <family val="2"/>
    </font>
    <font>
      <b/>
      <sz val="10"/>
      <name val="Arial"/>
      <family val="2"/>
      <scheme val="minor"/>
    </font>
    <font>
      <sz val="10"/>
      <name val="Arial"/>
      <family val="2"/>
      <scheme val="minor"/>
    </font>
    <font>
      <sz val="10"/>
      <color rgb="FF000000"/>
      <name val="Arial"/>
      <family val="2"/>
    </font>
    <font>
      <b/>
      <sz val="10"/>
      <color rgb="FF000000"/>
      <name val="Arial"/>
      <family val="2"/>
    </font>
    <font>
      <u/>
      <sz val="11"/>
      <color theme="10"/>
      <name val="Arial"/>
      <family val="2"/>
      <scheme val="minor"/>
    </font>
    <font>
      <sz val="11"/>
      <color theme="1"/>
      <name val="Arial"/>
      <family val="2"/>
      <scheme val="minor"/>
    </font>
    <font>
      <b/>
      <sz val="10"/>
      <color theme="1"/>
      <name val="Arial"/>
      <family val="2"/>
      <charset val="1"/>
    </font>
    <font>
      <b/>
      <sz val="10"/>
      <color rgb="FF000000"/>
      <name val="Arial"/>
      <family val="2"/>
      <charset val="1"/>
    </font>
    <font>
      <sz val="10"/>
      <color theme="1"/>
      <name val="Arial"/>
      <family val="2"/>
      <charset val="1"/>
    </font>
    <font>
      <sz val="10"/>
      <color rgb="FF000000"/>
      <name val="Arial"/>
      <family val="2"/>
      <charset val="1"/>
    </font>
    <font>
      <b/>
      <i/>
      <sz val="10"/>
      <color rgb="FF000000"/>
      <name val="Arial"/>
      <family val="2"/>
      <charset val="1"/>
    </font>
    <font>
      <sz val="11"/>
      <color rgb="FF000000"/>
      <name val="Arial"/>
      <family val="2"/>
      <scheme val="minor"/>
    </font>
    <font>
      <b/>
      <i/>
      <sz val="10"/>
      <color rgb="FF000000"/>
      <name val="Arial"/>
      <family val="2"/>
    </font>
    <font>
      <b/>
      <sz val="10"/>
      <color theme="1"/>
      <name val="Arial"/>
      <family val="2"/>
      <scheme val="minor"/>
    </font>
    <font>
      <b/>
      <sz val="10"/>
      <color rgb="FF000000"/>
      <name val="Arial"/>
      <family val="2"/>
      <scheme val="minor"/>
    </font>
    <font>
      <sz val="10"/>
      <color theme="1"/>
      <name val="Arial"/>
      <family val="2"/>
      <scheme val="minor"/>
    </font>
    <font>
      <sz val="11"/>
      <color rgb="FF444444"/>
      <name val="Calibri"/>
      <family val="2"/>
      <charset val="1"/>
    </font>
    <font>
      <b/>
      <sz val="14"/>
      <color rgb="FF444444"/>
      <name val="Calibri"/>
      <family val="2"/>
      <charset val="1"/>
    </font>
    <font>
      <b/>
      <sz val="12"/>
      <color rgb="FF444444"/>
      <name val="Calibri"/>
      <family val="2"/>
      <charset val="1"/>
    </font>
    <font>
      <sz val="12"/>
      <color theme="1"/>
      <name val="Calibri"/>
      <family val="2"/>
    </font>
    <font>
      <sz val="11"/>
      <color theme="1"/>
      <name val="Segoe UI"/>
      <family val="2"/>
    </font>
    <font>
      <b/>
      <sz val="10"/>
      <color theme="3"/>
      <name val="Arial"/>
      <family val="2"/>
      <scheme val="minor"/>
    </font>
    <font>
      <i/>
      <sz val="10"/>
      <color theme="1"/>
      <name val="Arial"/>
      <family val="2"/>
      <scheme val="minor"/>
    </font>
    <font>
      <u/>
      <sz val="10"/>
      <color theme="10"/>
      <name val="Arial"/>
      <family val="2"/>
      <scheme val="minor"/>
    </font>
    <font>
      <b/>
      <u/>
      <sz val="10"/>
      <color theme="10"/>
      <name val="Arial"/>
      <family val="2"/>
      <scheme val="minor"/>
    </font>
    <font>
      <sz val="10"/>
      <color rgb="FFFF0000"/>
      <name val="Arial"/>
      <family val="2"/>
      <scheme val="minor"/>
    </font>
    <font>
      <sz val="10"/>
      <color theme="4"/>
      <name val="Arial"/>
      <family val="2"/>
      <scheme val="minor"/>
    </font>
    <font>
      <sz val="10"/>
      <color indexed="62"/>
      <name val="Arial"/>
      <family val="2"/>
      <scheme val="minor"/>
    </font>
    <font>
      <sz val="10"/>
      <color rgb="FF000000"/>
      <name val="Arial"/>
      <family val="2"/>
      <scheme val="minor"/>
    </font>
    <font>
      <b/>
      <sz val="10"/>
      <color theme="0"/>
      <name val="Arial"/>
      <family val="2"/>
      <scheme val="minor"/>
    </font>
    <font>
      <sz val="10"/>
      <color rgb="FF201F1E"/>
      <name val="Arial"/>
      <family val="2"/>
      <scheme val="minor"/>
    </font>
    <font>
      <b/>
      <i/>
      <sz val="10"/>
      <color rgb="FF000000"/>
      <name val="Arial"/>
      <family val="2"/>
      <scheme val="minor"/>
    </font>
    <font>
      <sz val="10"/>
      <color rgb="FF444444"/>
      <name val="Arial"/>
      <family val="2"/>
      <scheme val="minor"/>
    </font>
    <font>
      <b/>
      <vertAlign val="subscript"/>
      <sz val="10"/>
      <color rgb="FF000000"/>
      <name val="Arial"/>
      <family val="2"/>
      <scheme val="minor"/>
    </font>
    <font>
      <i/>
      <sz val="10"/>
      <color rgb="FF000000"/>
      <name val="Arial"/>
      <family val="2"/>
      <scheme val="minor"/>
    </font>
    <font>
      <i/>
      <sz val="10"/>
      <name val="Arial"/>
      <family val="2"/>
      <scheme val="minor"/>
    </font>
    <font>
      <b/>
      <i/>
      <sz val="10"/>
      <color theme="1"/>
      <name val="Arial"/>
      <family val="2"/>
      <scheme val="minor"/>
    </font>
    <font>
      <sz val="11"/>
      <color theme="1"/>
      <name val="Arial"/>
      <family val="2"/>
    </font>
    <font>
      <b/>
      <sz val="11"/>
      <color theme="1"/>
      <name val="Arial"/>
      <family val="2"/>
    </font>
    <font>
      <b/>
      <sz val="11"/>
      <color theme="1"/>
      <name val="Calibri"/>
      <family val="2"/>
    </font>
    <font>
      <b/>
      <sz val="10"/>
      <color theme="1"/>
      <name val="Calibri"/>
      <family val="2"/>
    </font>
    <font>
      <b/>
      <sz val="10"/>
      <color rgb="FF000000"/>
      <name val="Calibri"/>
      <family val="2"/>
    </font>
    <font>
      <b/>
      <vertAlign val="subscript"/>
      <sz val="10"/>
      <color rgb="FF000000"/>
      <name val="Arial"/>
      <family val="2"/>
    </font>
    <font>
      <sz val="12"/>
      <color theme="1"/>
      <name val="Arial"/>
      <family val="2"/>
    </font>
    <font>
      <sz val="10"/>
      <color rgb="FF000000"/>
      <name val="Calibri"/>
      <family val="2"/>
    </font>
    <font>
      <b/>
      <sz val="11"/>
      <color rgb="FF000000"/>
      <name val="Calibri"/>
      <family val="2"/>
    </font>
    <font>
      <i/>
      <sz val="12"/>
      <color theme="1"/>
      <name val="Arial"/>
      <family val="2"/>
    </font>
    <font>
      <b/>
      <sz val="10"/>
      <name val="Arial"/>
      <family val="2"/>
    </font>
    <font>
      <b/>
      <i/>
      <sz val="10"/>
      <name val="Arial"/>
      <family val="2"/>
    </font>
    <font>
      <sz val="10"/>
      <name val="Arial"/>
      <family val="2"/>
    </font>
  </fonts>
  <fills count="20">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rgb="FFD9D9D9"/>
        <bgColor indexed="64"/>
      </patternFill>
    </fill>
    <fill>
      <patternFill patternType="solid">
        <fgColor rgb="FFF2F2F2"/>
        <bgColor indexed="64"/>
      </patternFill>
    </fill>
    <fill>
      <patternFill patternType="solid">
        <fgColor rgb="FFFFFFFF"/>
        <bgColor indexed="64"/>
      </patternFill>
    </fill>
    <fill>
      <patternFill patternType="solid">
        <fgColor theme="9"/>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A6A6A6"/>
        <bgColor indexed="64"/>
      </patternFill>
    </fill>
    <fill>
      <patternFill patternType="solid">
        <fgColor rgb="FFDBDBDB"/>
        <bgColor indexed="64"/>
      </patternFill>
    </fill>
    <fill>
      <patternFill patternType="solid">
        <fgColor theme="2"/>
        <bgColor indexed="64"/>
      </patternFill>
    </fill>
    <fill>
      <patternFill patternType="solid">
        <fgColor rgb="FFD0CECE"/>
        <bgColor indexed="64"/>
      </patternFill>
    </fill>
    <fill>
      <patternFill patternType="solid">
        <fgColor rgb="FFDAEEF3"/>
        <bgColor indexed="64"/>
      </patternFill>
    </fill>
    <fill>
      <patternFill patternType="solid">
        <fgColor rgb="FFBDD6EE"/>
        <bgColor indexed="64"/>
      </patternFill>
    </fill>
    <fill>
      <patternFill patternType="solid">
        <fgColor rgb="FFD3E7F1"/>
        <bgColor indexed="64"/>
      </patternFill>
    </fill>
    <fill>
      <patternFill patternType="solid">
        <fgColor theme="2" tint="-9.9978637043366805E-2"/>
        <bgColor indexed="64"/>
      </patternFill>
    </fill>
    <fill>
      <patternFill patternType="solid">
        <fgColor theme="7"/>
        <bgColor indexed="64"/>
      </patternFill>
    </fill>
    <fill>
      <patternFill patternType="solid">
        <fgColor theme="0" tint="-4.9989318521683403E-2"/>
        <bgColor indexed="64"/>
      </patternFill>
    </fill>
  </fills>
  <borders count="43">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rgb="FF000000"/>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top/>
      <bottom style="medium">
        <color rgb="FFDCDDD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A6A6A6"/>
      </left>
      <right style="thin">
        <color rgb="FFA6A6A6"/>
      </right>
      <top style="thin">
        <color rgb="FFA6A6A6"/>
      </top>
      <bottom style="thin">
        <color rgb="FFA6A6A6"/>
      </bottom>
      <diagonal/>
    </border>
    <border>
      <left/>
      <right style="thin">
        <color indexed="64"/>
      </right>
      <top/>
      <bottom/>
      <diagonal/>
    </border>
    <border>
      <left style="thin">
        <color indexed="64"/>
      </left>
      <right/>
      <top/>
      <bottom style="thin">
        <color indexed="64"/>
      </bottom>
      <diagonal/>
    </border>
    <border>
      <left/>
      <right style="thin">
        <color rgb="FF000000"/>
      </right>
      <top style="thin">
        <color indexed="64"/>
      </top>
      <bottom style="thin">
        <color indexed="64"/>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s>
  <cellStyleXfs count="14">
    <xf numFmtId="0" fontId="0" fillId="0" borderId="0"/>
    <xf numFmtId="0" fontId="4" fillId="0" borderId="1" applyNumberFormat="0" applyFill="0" applyAlignment="0" applyProtection="0"/>
    <xf numFmtId="0" fontId="5" fillId="0" borderId="0"/>
    <xf numFmtId="0" fontId="6" fillId="2" borderId="0">
      <alignment horizontal="center" vertical="center"/>
    </xf>
    <xf numFmtId="0" fontId="2" fillId="0" borderId="0"/>
    <xf numFmtId="44" fontId="2" fillId="0" borderId="0" applyFont="0" applyFill="0" applyBorder="0" applyAlignment="0" applyProtection="0"/>
    <xf numFmtId="0" fontId="11" fillId="0" borderId="0" applyNumberForma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0" fontId="18" fillId="0" borderId="0"/>
    <xf numFmtId="43" fontId="5" fillId="0" borderId="0" applyFont="0" applyFill="0" applyBorder="0" applyAlignment="0" applyProtection="0"/>
    <xf numFmtId="43" fontId="5" fillId="0" borderId="0" applyFont="0" applyFill="0" applyBorder="0" applyAlignment="0" applyProtection="0"/>
    <xf numFmtId="0" fontId="56" fillId="0" borderId="0"/>
  </cellStyleXfs>
  <cellXfs count="827">
    <xf numFmtId="0" fontId="0" fillId="0" borderId="0" xfId="0"/>
    <xf numFmtId="165" fontId="0" fillId="0" borderId="0" xfId="0" applyNumberFormat="1"/>
    <xf numFmtId="0" fontId="1" fillId="0" borderId="0" xfId="0" applyFont="1"/>
    <xf numFmtId="0" fontId="0" fillId="0" borderId="0" xfId="0"/>
    <xf numFmtId="0" fontId="2" fillId="0" borderId="0" xfId="0" applyFont="1" applyBorder="1" applyAlignment="1">
      <alignment vertical="center"/>
    </xf>
    <xf numFmtId="3" fontId="2" fillId="0" borderId="0" xfId="0" applyNumberFormat="1" applyFont="1" applyBorder="1" applyAlignment="1">
      <alignment horizontal="right" vertical="center"/>
    </xf>
    <xf numFmtId="4" fontId="2" fillId="0" borderId="0" xfId="0" applyNumberFormat="1" applyFont="1" applyBorder="1" applyAlignment="1">
      <alignment horizontal="right" vertical="center"/>
    </xf>
    <xf numFmtId="0" fontId="0" fillId="0" borderId="0" xfId="0" applyBorder="1" applyAlignment="1">
      <alignment vertical="center"/>
    </xf>
    <xf numFmtId="0" fontId="23" fillId="0" borderId="0" xfId="0" applyFont="1" applyBorder="1" applyAlignment="1">
      <alignment vertical="center" wrapText="1"/>
    </xf>
    <xf numFmtId="0" fontId="25" fillId="0" borderId="0" xfId="0" applyFont="1" applyBorder="1" applyAlignment="1">
      <alignment horizontal="center" vertical="center" wrapText="1"/>
    </xf>
    <xf numFmtId="0" fontId="13" fillId="4" borderId="0" xfId="0" applyFont="1" applyFill="1" applyBorder="1" applyAlignment="1">
      <alignment vertical="center" wrapText="1"/>
    </xf>
    <xf numFmtId="0" fontId="14" fillId="4" borderId="0" xfId="0" applyFont="1" applyFill="1" applyBorder="1" applyAlignment="1">
      <alignment vertical="center" wrapText="1"/>
    </xf>
    <xf numFmtId="0" fontId="10" fillId="4" borderId="0" xfId="0" applyFont="1" applyFill="1" applyBorder="1" applyAlignment="1">
      <alignment vertical="center" wrapText="1"/>
    </xf>
    <xf numFmtId="0" fontId="3" fillId="4" borderId="0" xfId="0" applyFont="1" applyFill="1" applyBorder="1" applyAlignment="1">
      <alignment vertical="center" wrapText="1"/>
    </xf>
    <xf numFmtId="0" fontId="15" fillId="0" borderId="0" xfId="0" applyFont="1" applyBorder="1" applyAlignment="1">
      <alignment vertical="center" wrapText="1"/>
    </xf>
    <xf numFmtId="3" fontId="16" fillId="0" borderId="0" xfId="0" applyNumberFormat="1" applyFont="1" applyBorder="1" applyAlignment="1">
      <alignment vertical="center" wrapText="1"/>
    </xf>
    <xf numFmtId="0" fontId="9" fillId="0" borderId="0" xfId="0" applyFont="1" applyBorder="1" applyAlignment="1">
      <alignment vertical="center"/>
    </xf>
    <xf numFmtId="0" fontId="2" fillId="0" borderId="0" xfId="0" applyFont="1" applyBorder="1" applyAlignment="1">
      <alignment horizontal="left" wrapText="1"/>
    </xf>
    <xf numFmtId="3" fontId="2" fillId="0" borderId="0" xfId="0" applyNumberFormat="1" applyFont="1" applyBorder="1" applyAlignment="1">
      <alignment vertical="center"/>
    </xf>
    <xf numFmtId="3" fontId="0" fillId="0" borderId="0" xfId="0" applyNumberFormat="1" applyBorder="1" applyAlignment="1">
      <alignment vertical="center"/>
    </xf>
    <xf numFmtId="3" fontId="9" fillId="0" borderId="0" xfId="0" applyNumberFormat="1" applyFont="1" applyBorder="1" applyAlignment="1">
      <alignment vertical="center"/>
    </xf>
    <xf numFmtId="168" fontId="0" fillId="0" borderId="0" xfId="0" applyNumberFormat="1" applyBorder="1"/>
    <xf numFmtId="4" fontId="16" fillId="0" borderId="0" xfId="0" applyNumberFormat="1" applyFont="1" applyBorder="1" applyAlignment="1">
      <alignment vertical="center" wrapText="1"/>
    </xf>
    <xf numFmtId="4" fontId="2" fillId="0" borderId="0" xfId="0" applyNumberFormat="1" applyFont="1" applyBorder="1" applyAlignment="1">
      <alignment vertical="center"/>
    </xf>
    <xf numFmtId="4" fontId="9" fillId="0" borderId="0" xfId="0" applyNumberFormat="1" applyFont="1" applyBorder="1" applyAlignment="1">
      <alignment vertical="center"/>
    </xf>
    <xf numFmtId="2" fontId="15" fillId="0" borderId="0" xfId="0" applyNumberFormat="1" applyFont="1" applyBorder="1" applyAlignment="1">
      <alignment vertical="center" wrapText="1"/>
    </xf>
    <xf numFmtId="2" fontId="9" fillId="0" borderId="0" xfId="0" applyNumberFormat="1" applyFont="1" applyBorder="1" applyAlignment="1">
      <alignment vertical="center"/>
    </xf>
    <xf numFmtId="2" fontId="2" fillId="0" borderId="0" xfId="0" applyNumberFormat="1" applyFont="1" applyBorder="1" applyAlignment="1">
      <alignment vertical="center"/>
    </xf>
    <xf numFmtId="43" fontId="27" fillId="0" borderId="0" xfId="0" applyNumberFormat="1" applyFont="1" applyBorder="1" applyAlignment="1">
      <alignment vertical="center" wrapText="1"/>
    </xf>
    <xf numFmtId="43" fontId="27" fillId="0" borderId="0" xfId="0" applyNumberFormat="1" applyFont="1" applyBorder="1" applyAlignment="1">
      <alignment vertical="center"/>
    </xf>
    <xf numFmtId="0" fontId="27" fillId="0" borderId="0" xfId="0" applyFont="1" applyBorder="1" applyAlignment="1">
      <alignment vertical="center" wrapText="1"/>
    </xf>
    <xf numFmtId="0" fontId="29" fillId="0" borderId="0" xfId="0" applyFont="1" applyAlignment="1">
      <alignment horizontal="left" vertical="center"/>
    </xf>
    <xf numFmtId="0" fontId="30" fillId="0" borderId="8" xfId="6" applyFont="1" applyBorder="1" applyAlignment="1">
      <alignment horizontal="center" vertical="center"/>
    </xf>
    <xf numFmtId="0" fontId="31" fillId="0" borderId="27" xfId="6" applyFont="1" applyBorder="1" applyAlignment="1">
      <alignment horizontal="center" vertical="center" wrapText="1"/>
    </xf>
    <xf numFmtId="0" fontId="30" fillId="4" borderId="27" xfId="6" applyFont="1" applyFill="1" applyBorder="1" applyAlignment="1">
      <alignment horizontal="center" vertical="center" wrapText="1"/>
    </xf>
    <xf numFmtId="0" fontId="30" fillId="0" borderId="27" xfId="6" applyFont="1" applyBorder="1" applyAlignment="1">
      <alignment horizontal="center" vertical="center" wrapText="1"/>
    </xf>
    <xf numFmtId="0" fontId="30" fillId="0" borderId="0" xfId="6" applyFont="1" applyAlignment="1">
      <alignment horizontal="justify" vertical="center"/>
    </xf>
    <xf numFmtId="9" fontId="32" fillId="0" borderId="0" xfId="9" applyFont="1" applyAlignment="1">
      <alignment horizontal="right"/>
    </xf>
    <xf numFmtId="0" fontId="7" fillId="8" borderId="2" xfId="0" applyFont="1" applyFill="1" applyBorder="1" applyAlignment="1">
      <alignment vertical="center" wrapText="1"/>
    </xf>
    <xf numFmtId="0" fontId="7" fillId="8" borderId="2" xfId="0" applyFont="1" applyFill="1" applyBorder="1" applyAlignment="1">
      <alignment horizontal="center" vertical="center" wrapText="1"/>
    </xf>
    <xf numFmtId="0" fontId="7" fillId="0" borderId="0" xfId="7" applyNumberFormat="1" applyFont="1" applyAlignment="1">
      <alignment horizontal="right"/>
    </xf>
    <xf numFmtId="3" fontId="8" fillId="0" borderId="2" xfId="0" applyNumberFormat="1" applyFont="1" applyBorder="1" applyAlignment="1">
      <alignment horizontal="center" vertical="center" wrapText="1"/>
    </xf>
    <xf numFmtId="9" fontId="22" fillId="0" borderId="2" xfId="9" applyFont="1" applyBorder="1" applyAlignment="1">
      <alignment horizontal="center" vertical="center" wrapText="1"/>
    </xf>
    <xf numFmtId="3" fontId="8" fillId="0" borderId="16" xfId="0" applyNumberFormat="1" applyFont="1" applyBorder="1" applyAlignment="1">
      <alignment horizontal="left" vertical="center"/>
    </xf>
    <xf numFmtId="9" fontId="22" fillId="0" borderId="2" xfId="9" applyFont="1" applyFill="1" applyBorder="1" applyAlignment="1">
      <alignment horizontal="center" vertical="center" wrapText="1"/>
    </xf>
    <xf numFmtId="3" fontId="7" fillId="9" borderId="2" xfId="0" applyNumberFormat="1" applyFont="1" applyFill="1" applyBorder="1" applyAlignment="1">
      <alignment horizontal="center" vertical="center" wrapText="1"/>
    </xf>
    <xf numFmtId="9" fontId="7" fillId="9" borderId="2" xfId="9" applyFont="1" applyFill="1" applyBorder="1" applyAlignment="1">
      <alignment horizontal="center" vertical="center" wrapText="1"/>
    </xf>
    <xf numFmtId="3" fontId="7" fillId="2" borderId="2" xfId="0" applyNumberFormat="1" applyFont="1" applyFill="1" applyBorder="1" applyAlignment="1">
      <alignment horizontal="center" vertical="center" wrapText="1"/>
    </xf>
    <xf numFmtId="9" fontId="7" fillId="2" borderId="2" xfId="9" applyFont="1" applyFill="1" applyBorder="1" applyAlignment="1">
      <alignment horizontal="center" vertical="center" wrapText="1"/>
    </xf>
    <xf numFmtId="41" fontId="34" fillId="0" borderId="0" xfId="9" applyNumberFormat="1" applyFont="1" applyAlignment="1">
      <alignment horizontal="right"/>
    </xf>
    <xf numFmtId="3" fontId="8" fillId="0" borderId="0" xfId="0" applyNumberFormat="1" applyFont="1" applyAlignment="1">
      <alignment horizontal="left"/>
    </xf>
    <xf numFmtId="0" fontId="7" fillId="0" borderId="0" xfId="7" applyNumberFormat="1" applyFont="1" applyAlignment="1">
      <alignment horizontal="left"/>
    </xf>
    <xf numFmtId="0" fontId="7" fillId="0" borderId="0" xfId="0" applyFont="1" applyAlignment="1">
      <alignment horizontal="right" vertical="center"/>
    </xf>
    <xf numFmtId="0" fontId="7" fillId="0" borderId="0" xfId="0" applyFont="1" applyAlignment="1">
      <alignment horizontal="right" vertical="center" wrapText="1"/>
    </xf>
    <xf numFmtId="0" fontId="35" fillId="0" borderId="2" xfId="0" applyFont="1" applyBorder="1" applyAlignment="1">
      <alignment horizontal="center" vertical="center"/>
    </xf>
    <xf numFmtId="9" fontId="7" fillId="0" borderId="0" xfId="9" applyFont="1" applyAlignment="1">
      <alignment horizontal="right" vertical="center"/>
    </xf>
    <xf numFmtId="0" fontId="35" fillId="0" borderId="20" xfId="0" applyFont="1" applyBorder="1" applyAlignment="1">
      <alignment horizontal="left" vertical="center"/>
    </xf>
    <xf numFmtId="3" fontId="8" fillId="0" borderId="20" xfId="0" applyNumberFormat="1" applyFont="1" applyBorder="1" applyAlignment="1">
      <alignment horizontal="left" vertical="center" wrapText="1"/>
    </xf>
    <xf numFmtId="0" fontId="35" fillId="0" borderId="27" xfId="0" applyFont="1" applyBorder="1" applyAlignment="1">
      <alignment horizontal="center" vertical="center"/>
    </xf>
    <xf numFmtId="0" fontId="21" fillId="4" borderId="27" xfId="0" applyFont="1" applyFill="1" applyBorder="1" applyAlignment="1">
      <alignment vertical="center" wrapText="1"/>
    </xf>
    <xf numFmtId="0" fontId="35" fillId="6" borderId="27" xfId="0" applyFont="1" applyFill="1" applyBorder="1" applyAlignment="1">
      <alignment vertical="center" wrapText="1"/>
    </xf>
    <xf numFmtId="0" fontId="22" fillId="4" borderId="27" xfId="0" applyFont="1" applyFill="1" applyBorder="1" applyAlignment="1">
      <alignment horizontal="center" vertical="center" wrapText="1"/>
    </xf>
    <xf numFmtId="0" fontId="35" fillId="4" borderId="27" xfId="0" applyFont="1" applyFill="1" applyBorder="1" applyAlignment="1">
      <alignment horizontal="center" vertical="center" wrapText="1"/>
    </xf>
    <xf numFmtId="0" fontId="22" fillId="0" borderId="27" xfId="0" applyFont="1" applyBorder="1" applyAlignment="1">
      <alignment horizontal="center" vertical="center"/>
    </xf>
    <xf numFmtId="0" fontId="22" fillId="0" borderId="27" xfId="0" applyFont="1" applyBorder="1" applyAlignment="1">
      <alignment horizontal="center" vertical="center" wrapText="1"/>
    </xf>
    <xf numFmtId="0" fontId="22" fillId="0" borderId="0" xfId="0" applyFont="1" applyBorder="1" applyAlignment="1">
      <alignment horizontal="center" vertical="center"/>
    </xf>
    <xf numFmtId="0" fontId="22" fillId="0" borderId="0" xfId="0" applyFont="1" applyBorder="1" applyAlignment="1">
      <alignment horizontal="center" vertical="center" wrapText="1"/>
    </xf>
    <xf numFmtId="0" fontId="21" fillId="4" borderId="27" xfId="0" applyFont="1" applyFill="1" applyBorder="1" applyAlignment="1">
      <alignment horizontal="center" vertical="center"/>
    </xf>
    <xf numFmtId="0" fontId="35" fillId="0" borderId="27" xfId="0" applyFont="1" applyBorder="1" applyAlignment="1">
      <alignment horizontal="left" vertical="center"/>
    </xf>
    <xf numFmtId="0" fontId="35" fillId="0" borderId="27" xfId="0" applyFont="1" applyBorder="1" applyAlignment="1">
      <alignment horizontal="right" vertical="center"/>
    </xf>
    <xf numFmtId="0" fontId="21" fillId="4" borderId="27" xfId="0" applyFont="1" applyFill="1" applyBorder="1" applyAlignment="1">
      <alignment horizontal="center" vertical="center" wrapText="1"/>
    </xf>
    <xf numFmtId="0" fontId="21" fillId="4" borderId="27" xfId="0" applyFont="1" applyFill="1" applyBorder="1" applyAlignment="1">
      <alignment horizontal="center" vertical="center" wrapText="1"/>
    </xf>
    <xf numFmtId="3" fontId="35" fillId="0" borderId="27" xfId="0" applyNumberFormat="1" applyFont="1" applyBorder="1" applyAlignment="1">
      <alignment horizontal="center" vertical="center"/>
    </xf>
    <xf numFmtId="9" fontId="35" fillId="0" borderId="27" xfId="0" applyNumberFormat="1" applyFont="1" applyBorder="1" applyAlignment="1">
      <alignment horizontal="center" vertical="center"/>
    </xf>
    <xf numFmtId="14" fontId="35" fillId="0" borderId="27" xfId="0" applyNumberFormat="1" applyFont="1" applyBorder="1" applyAlignment="1">
      <alignment horizontal="right" vertical="center"/>
    </xf>
    <xf numFmtId="14" fontId="35" fillId="0" borderId="27" xfId="0" applyNumberFormat="1" applyFont="1" applyBorder="1" applyAlignment="1">
      <alignment horizontal="center" vertical="center"/>
    </xf>
    <xf numFmtId="0" fontId="21" fillId="0" borderId="27" xfId="0" applyFont="1" applyBorder="1" applyAlignment="1">
      <alignment horizontal="center" vertical="center"/>
    </xf>
    <xf numFmtId="9" fontId="21" fillId="0" borderId="27" xfId="0" applyNumberFormat="1" applyFont="1" applyBorder="1" applyAlignment="1">
      <alignment horizontal="center" vertical="center"/>
    </xf>
    <xf numFmtId="0" fontId="21" fillId="0" borderId="27" xfId="0" applyFont="1" applyBorder="1" applyAlignment="1">
      <alignment horizontal="left" vertical="center"/>
    </xf>
    <xf numFmtId="3" fontId="21" fillId="0" borderId="27" xfId="0" applyNumberFormat="1" applyFont="1" applyBorder="1" applyAlignment="1">
      <alignment horizontal="center" vertical="center"/>
    </xf>
    <xf numFmtId="3" fontId="22" fillId="0" borderId="27" xfId="0" applyNumberFormat="1" applyFont="1" applyBorder="1" applyAlignment="1">
      <alignment horizontal="right" vertical="center" wrapText="1"/>
    </xf>
    <xf numFmtId="0" fontId="22" fillId="0" borderId="27" xfId="0" applyFont="1" applyBorder="1" applyAlignment="1">
      <alignment horizontal="right" vertical="center" wrapText="1"/>
    </xf>
    <xf numFmtId="3" fontId="35" fillId="0" borderId="27" xfId="0" applyNumberFormat="1" applyFont="1" applyBorder="1" applyAlignment="1">
      <alignment horizontal="right" vertical="center"/>
    </xf>
    <xf numFmtId="0" fontId="20" fillId="4" borderId="27" xfId="0" applyFont="1" applyFill="1" applyBorder="1" applyAlignment="1">
      <alignment vertical="center" wrapText="1"/>
    </xf>
    <xf numFmtId="0" fontId="22" fillId="0" borderId="27" xfId="0" applyFont="1" applyBorder="1" applyAlignment="1">
      <alignment vertical="center" wrapText="1"/>
    </xf>
    <xf numFmtId="3" fontId="35" fillId="0" borderId="27" xfId="0" applyNumberFormat="1" applyFont="1" applyBorder="1" applyAlignment="1">
      <alignment vertical="center" wrapText="1"/>
    </xf>
    <xf numFmtId="3" fontId="22" fillId="0" borderId="27" xfId="0" applyNumberFormat="1" applyFont="1" applyBorder="1" applyAlignment="1">
      <alignment horizontal="center" vertical="center" wrapText="1"/>
    </xf>
    <xf numFmtId="0" fontId="35" fillId="0" borderId="11" xfId="0" applyFont="1" applyBorder="1" applyAlignment="1">
      <alignment horizontal="justify" vertical="center"/>
    </xf>
    <xf numFmtId="0" fontId="35" fillId="0" borderId="12" xfId="0" applyFont="1" applyBorder="1" applyAlignment="1">
      <alignment horizontal="justify" vertical="center"/>
    </xf>
    <xf numFmtId="0" fontId="20" fillId="0" borderId="7" xfId="0" applyFont="1" applyBorder="1" applyAlignment="1">
      <alignment horizontal="justify" vertical="center"/>
    </xf>
    <xf numFmtId="0" fontId="20" fillId="0" borderId="8" xfId="0" applyFont="1" applyBorder="1" applyAlignment="1">
      <alignment horizontal="justify" vertical="center"/>
    </xf>
    <xf numFmtId="0" fontId="35" fillId="0" borderId="7" xfId="0" applyFont="1" applyBorder="1" applyAlignment="1">
      <alignment horizontal="justify" vertical="center"/>
    </xf>
    <xf numFmtId="0" fontId="35" fillId="0" borderId="8" xfId="0" applyFont="1" applyBorder="1" applyAlignment="1">
      <alignment horizontal="justify" vertical="center"/>
    </xf>
    <xf numFmtId="0" fontId="35" fillId="0" borderId="8" xfId="0" applyFont="1" applyBorder="1" applyAlignment="1">
      <alignment horizontal="right" vertical="center"/>
    </xf>
    <xf numFmtId="0" fontId="35" fillId="0" borderId="7" xfId="0" applyFont="1" applyBorder="1" applyAlignment="1">
      <alignment horizontal="right" vertical="center"/>
    </xf>
    <xf numFmtId="0" fontId="35" fillId="10" borderId="8" xfId="0" applyFont="1" applyFill="1" applyBorder="1" applyAlignment="1">
      <alignment horizontal="right" vertical="center"/>
    </xf>
    <xf numFmtId="0" fontId="21" fillId="4" borderId="5" xfId="0" applyFont="1" applyFill="1" applyBorder="1" applyAlignment="1">
      <alignment horizontal="center" vertical="center"/>
    </xf>
    <xf numFmtId="0" fontId="21" fillId="4" borderId="6" xfId="0" applyFont="1" applyFill="1" applyBorder="1" applyAlignment="1">
      <alignment horizontal="center" vertical="center"/>
    </xf>
    <xf numFmtId="0" fontId="35" fillId="0" borderId="7" xfId="0" applyFont="1" applyBorder="1" applyAlignment="1">
      <alignment horizontal="left" vertical="center"/>
    </xf>
    <xf numFmtId="0" fontId="35" fillId="0" borderId="8" xfId="0" applyFont="1" applyBorder="1" applyAlignment="1">
      <alignment horizontal="center" vertical="center"/>
    </xf>
    <xf numFmtId="0" fontId="22" fillId="4" borderId="5" xfId="0" applyFont="1" applyFill="1" applyBorder="1" applyAlignment="1">
      <alignment horizontal="center" vertical="center" wrapText="1"/>
    </xf>
    <xf numFmtId="0" fontId="35" fillId="4" borderId="6" xfId="0" applyFont="1" applyFill="1" applyBorder="1" applyAlignment="1">
      <alignment horizontal="center" vertical="center" wrapText="1"/>
    </xf>
    <xf numFmtId="0" fontId="35" fillId="0" borderId="7" xfId="0" applyFont="1" applyBorder="1" applyAlignment="1">
      <alignment horizontal="center" vertical="center" wrapText="1"/>
    </xf>
    <xf numFmtId="0" fontId="35" fillId="0" borderId="8" xfId="0" applyFont="1" applyBorder="1" applyAlignment="1">
      <alignment horizontal="center" vertical="center" wrapText="1"/>
    </xf>
    <xf numFmtId="0" fontId="35" fillId="6" borderId="7" xfId="0" applyFont="1" applyFill="1" applyBorder="1" applyAlignment="1">
      <alignment horizontal="center" vertical="center" wrapText="1"/>
    </xf>
    <xf numFmtId="0" fontId="35" fillId="6" borderId="8" xfId="0" applyFont="1" applyFill="1" applyBorder="1" applyAlignment="1">
      <alignment horizontal="center" vertical="center" wrapText="1"/>
    </xf>
    <xf numFmtId="0" fontId="35" fillId="0" borderId="27" xfId="0" applyFont="1" applyBorder="1" applyAlignment="1">
      <alignment horizontal="center" vertical="center" wrapText="1"/>
    </xf>
    <xf numFmtId="0" fontId="21" fillId="0" borderId="27" xfId="0" applyFont="1" applyBorder="1" applyAlignment="1">
      <alignment horizontal="center" vertical="center" wrapText="1"/>
    </xf>
    <xf numFmtId="0" fontId="20" fillId="4" borderId="27" xfId="0" applyFont="1" applyFill="1" applyBorder="1" applyAlignment="1">
      <alignment horizontal="center" vertical="center" wrapText="1"/>
    </xf>
    <xf numFmtId="0" fontId="35" fillId="6" borderId="27" xfId="0" applyFont="1" applyFill="1" applyBorder="1" applyAlignment="1">
      <alignment horizontal="center" vertical="center" wrapText="1"/>
    </xf>
    <xf numFmtId="0" fontId="35" fillId="0" borderId="2" xfId="0" applyFont="1" applyBorder="1" applyAlignment="1">
      <alignment wrapText="1"/>
    </xf>
    <xf numFmtId="3" fontId="35" fillId="0" borderId="2" xfId="0" applyNumberFormat="1" applyFont="1" applyBorder="1" applyAlignment="1">
      <alignment wrapText="1"/>
    </xf>
    <xf numFmtId="0" fontId="20" fillId="4" borderId="2" xfId="0" applyFont="1" applyFill="1" applyBorder="1" applyAlignment="1">
      <alignment vertical="center" wrapText="1"/>
    </xf>
    <xf numFmtId="0" fontId="21" fillId="4" borderId="2" xfId="0" applyFont="1" applyFill="1" applyBorder="1" applyAlignment="1">
      <alignment vertical="center" wrapText="1"/>
    </xf>
    <xf numFmtId="0" fontId="22" fillId="0" borderId="2" xfId="0" applyFont="1" applyBorder="1" applyAlignment="1">
      <alignment vertical="center" wrapText="1"/>
    </xf>
    <xf numFmtId="3" fontId="35" fillId="0" borderId="2" xfId="0" applyNumberFormat="1" applyFont="1" applyBorder="1" applyAlignment="1">
      <alignment vertical="center" wrapText="1"/>
    </xf>
    <xf numFmtId="164" fontId="35" fillId="0" borderId="2" xfId="0" applyNumberFormat="1" applyFont="1" applyBorder="1" applyAlignment="1">
      <alignment vertical="center" wrapText="1"/>
    </xf>
    <xf numFmtId="4" fontId="35" fillId="0" borderId="2" xfId="0" applyNumberFormat="1" applyFont="1" applyBorder="1" applyAlignment="1">
      <alignment vertical="center" wrapText="1"/>
    </xf>
    <xf numFmtId="0" fontId="22" fillId="0" borderId="0" xfId="0" applyFont="1" applyAlignment="1">
      <alignment vertical="center"/>
    </xf>
    <xf numFmtId="0" fontId="21" fillId="14" borderId="5" xfId="0" applyFont="1" applyFill="1" applyBorder="1" applyAlignment="1">
      <alignment horizontal="center" vertical="center" wrapText="1"/>
    </xf>
    <xf numFmtId="0" fontId="21" fillId="14" borderId="6" xfId="0" applyFont="1" applyFill="1" applyBorder="1" applyAlignment="1">
      <alignment horizontal="center" vertical="center" wrapText="1"/>
    </xf>
    <xf numFmtId="0" fontId="35" fillId="0" borderId="8" xfId="0" applyFont="1" applyBorder="1" applyAlignment="1">
      <alignment vertical="center"/>
    </xf>
    <xf numFmtId="3" fontId="35" fillId="0" borderId="8" xfId="0" applyNumberFormat="1" applyFont="1" applyBorder="1" applyAlignment="1">
      <alignment horizontal="center" vertical="center"/>
    </xf>
    <xf numFmtId="4" fontId="35" fillId="0" borderId="8" xfId="0" applyNumberFormat="1" applyFont="1" applyBorder="1" applyAlignment="1">
      <alignment horizontal="center" vertical="center"/>
    </xf>
    <xf numFmtId="10" fontId="35" fillId="0" borderId="8" xfId="0" applyNumberFormat="1" applyFont="1" applyBorder="1" applyAlignment="1">
      <alignment horizontal="center" vertical="center"/>
    </xf>
    <xf numFmtId="0" fontId="35" fillId="0" borderId="7" xfId="0" applyFont="1" applyBorder="1" applyAlignment="1">
      <alignment horizontal="center" vertical="center"/>
    </xf>
    <xf numFmtId="3" fontId="21" fillId="5" borderId="8" xfId="0" applyNumberFormat="1" applyFont="1" applyFill="1" applyBorder="1" applyAlignment="1">
      <alignment horizontal="center" vertical="center"/>
    </xf>
    <xf numFmtId="10" fontId="21" fillId="5" borderId="8" xfId="0" applyNumberFormat="1" applyFont="1" applyFill="1" applyBorder="1" applyAlignment="1">
      <alignment horizontal="center" vertical="center"/>
    </xf>
    <xf numFmtId="0" fontId="22" fillId="0" borderId="2" xfId="0" applyFont="1" applyBorder="1" applyAlignment="1">
      <alignment vertical="center"/>
    </xf>
    <xf numFmtId="0" fontId="21" fillId="4" borderId="2" xfId="0" applyFont="1" applyFill="1" applyBorder="1" applyAlignment="1">
      <alignment horizontal="center" vertical="center" wrapText="1"/>
    </xf>
    <xf numFmtId="0" fontId="21" fillId="4" borderId="22" xfId="0" applyFont="1" applyFill="1" applyBorder="1" applyAlignment="1">
      <alignment horizontal="center" vertical="center" wrapText="1"/>
    </xf>
    <xf numFmtId="0" fontId="20" fillId="0" borderId="10" xfId="0" applyFont="1" applyBorder="1" applyAlignment="1">
      <alignment horizontal="left" vertical="center"/>
    </xf>
    <xf numFmtId="3" fontId="22" fillId="0" borderId="7" xfId="0" applyNumberFormat="1" applyFont="1" applyBorder="1" applyAlignment="1">
      <alignment horizontal="right" vertical="center"/>
    </xf>
    <xf numFmtId="0" fontId="22" fillId="0" borderId="8" xfId="0" applyFont="1" applyBorder="1" applyAlignment="1">
      <alignment horizontal="right" vertical="center"/>
    </xf>
    <xf numFmtId="3" fontId="22" fillId="0" borderId="8" xfId="0" applyNumberFormat="1" applyFont="1" applyBorder="1" applyAlignment="1">
      <alignment horizontal="right" vertical="center"/>
    </xf>
    <xf numFmtId="0" fontId="22" fillId="0" borderId="7" xfId="0" applyFont="1" applyBorder="1" applyAlignment="1">
      <alignment horizontal="right" vertical="center"/>
    </xf>
    <xf numFmtId="0" fontId="21" fillId="5" borderId="10" xfId="0" applyFont="1" applyFill="1" applyBorder="1" applyAlignment="1">
      <alignment horizontal="left" vertical="center"/>
    </xf>
    <xf numFmtId="3" fontId="35" fillId="5" borderId="7" xfId="0" applyNumberFormat="1" applyFont="1" applyFill="1" applyBorder="1" applyAlignment="1">
      <alignment horizontal="right" vertical="center"/>
    </xf>
    <xf numFmtId="0" fontId="35" fillId="5" borderId="8" xfId="0" applyFont="1" applyFill="1" applyBorder="1" applyAlignment="1">
      <alignment horizontal="right" vertical="center"/>
    </xf>
    <xf numFmtId="3" fontId="35" fillId="5" borderId="8" xfId="0" applyNumberFormat="1" applyFont="1" applyFill="1" applyBorder="1" applyAlignment="1">
      <alignment horizontal="right" vertical="center"/>
    </xf>
    <xf numFmtId="0" fontId="20" fillId="0" borderId="0" xfId="0" applyFont="1" applyBorder="1" applyAlignment="1">
      <alignment horizontal="center" vertical="center" textRotation="90" wrapText="1"/>
    </xf>
    <xf numFmtId="0" fontId="20" fillId="0" borderId="0" xfId="0" applyFont="1" applyBorder="1" applyAlignment="1">
      <alignment horizontal="left" vertical="center"/>
    </xf>
    <xf numFmtId="3" fontId="22" fillId="0" borderId="0" xfId="0" applyNumberFormat="1" applyFont="1" applyBorder="1" applyAlignment="1">
      <alignment horizontal="right" vertical="center"/>
    </xf>
    <xf numFmtId="0" fontId="22" fillId="0" borderId="0" xfId="0" applyFont="1" applyBorder="1" applyAlignment="1">
      <alignment horizontal="right" vertical="center"/>
    </xf>
    <xf numFmtId="0" fontId="20" fillId="4" borderId="5"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22" fillId="0" borderId="8" xfId="0" applyFont="1" applyBorder="1" applyAlignment="1">
      <alignment horizontal="center" vertical="center"/>
    </xf>
    <xf numFmtId="9" fontId="35" fillId="0" borderId="8" xfId="0" applyNumberFormat="1" applyFont="1" applyBorder="1" applyAlignment="1">
      <alignment horizontal="center" vertical="center" wrapText="1"/>
    </xf>
    <xf numFmtId="9" fontId="22" fillId="0" borderId="8" xfId="0" applyNumberFormat="1" applyFont="1" applyBorder="1" applyAlignment="1">
      <alignment horizontal="center" vertical="center" wrapText="1"/>
    </xf>
    <xf numFmtId="0" fontId="21" fillId="0" borderId="7" xfId="0" applyFont="1" applyBorder="1" applyAlignment="1">
      <alignment horizontal="center" vertical="center"/>
    </xf>
    <xf numFmtId="0" fontId="21" fillId="0" borderId="0" xfId="0" applyFont="1" applyBorder="1" applyAlignment="1">
      <alignment horizontal="center" vertical="center"/>
    </xf>
    <xf numFmtId="0" fontId="35" fillId="0" borderId="0" xfId="0" applyFont="1" applyBorder="1" applyAlignment="1">
      <alignment horizontal="center" vertical="center"/>
    </xf>
    <xf numFmtId="0" fontId="35" fillId="0" borderId="0" xfId="0" applyFont="1" applyBorder="1" applyAlignment="1">
      <alignment horizontal="center" vertical="center" wrapText="1"/>
    </xf>
    <xf numFmtId="9" fontId="35" fillId="0" borderId="0" xfId="0" applyNumberFormat="1" applyFont="1" applyBorder="1" applyAlignment="1">
      <alignment horizontal="center" vertical="center" wrapText="1"/>
    </xf>
    <xf numFmtId="0" fontId="29" fillId="0" borderId="11" xfId="0" applyFont="1" applyBorder="1" applyAlignment="1">
      <alignment vertical="center"/>
    </xf>
    <xf numFmtId="0" fontId="29" fillId="0" borderId="6" xfId="0" applyFont="1" applyBorder="1" applyAlignment="1">
      <alignment vertical="center"/>
    </xf>
    <xf numFmtId="0" fontId="29" fillId="0" borderId="0" xfId="0" applyFont="1" applyBorder="1" applyAlignment="1">
      <alignment vertical="center"/>
    </xf>
    <xf numFmtId="0" fontId="29" fillId="0" borderId="0" xfId="0" applyFont="1" applyBorder="1" applyAlignment="1">
      <alignment horizontal="center" vertical="center"/>
    </xf>
    <xf numFmtId="0" fontId="21" fillId="4" borderId="5" xfId="0" applyFont="1" applyFill="1" applyBorder="1" applyAlignment="1">
      <alignment horizontal="center" vertical="center" wrapText="1"/>
    </xf>
    <xf numFmtId="0" fontId="35" fillId="0" borderId="7" xfId="0" applyFont="1" applyBorder="1" applyAlignment="1">
      <alignment vertical="center" wrapText="1"/>
    </xf>
    <xf numFmtId="9" fontId="35" fillId="0" borderId="8" xfId="0" applyNumberFormat="1" applyFont="1" applyBorder="1" applyAlignment="1">
      <alignment horizontal="center" vertical="center"/>
    </xf>
    <xf numFmtId="10" fontId="35" fillId="0" borderId="8" xfId="0" applyNumberFormat="1" applyFont="1" applyBorder="1" applyAlignment="1">
      <alignment horizontal="center" vertical="center" wrapText="1"/>
    </xf>
    <xf numFmtId="0" fontId="35" fillId="0" borderId="0" xfId="0" applyFont="1" applyBorder="1" applyAlignment="1">
      <alignment vertical="center" wrapText="1"/>
    </xf>
    <xf numFmtId="3" fontId="35" fillId="0" borderId="0" xfId="0" applyNumberFormat="1" applyFont="1" applyBorder="1" applyAlignment="1">
      <alignment horizontal="center" vertical="center"/>
    </xf>
    <xf numFmtId="9" fontId="35" fillId="0" borderId="0" xfId="0" applyNumberFormat="1" applyFont="1" applyBorder="1" applyAlignment="1">
      <alignment horizontal="center" vertical="center"/>
    </xf>
    <xf numFmtId="10" fontId="35" fillId="0" borderId="0" xfId="0" applyNumberFormat="1" applyFont="1" applyBorder="1" applyAlignment="1">
      <alignment horizontal="center" vertical="center" wrapText="1"/>
    </xf>
    <xf numFmtId="0" fontId="35" fillId="6" borderId="7" xfId="0" applyFont="1" applyFill="1" applyBorder="1" applyAlignment="1">
      <alignment vertical="center" wrapText="1"/>
    </xf>
    <xf numFmtId="4" fontId="35" fillId="6" borderId="8" xfId="0" applyNumberFormat="1" applyFont="1" applyFill="1" applyBorder="1" applyAlignment="1">
      <alignment horizontal="center" vertical="center"/>
    </xf>
    <xf numFmtId="0" fontId="21" fillId="4" borderId="28" xfId="0" applyFont="1" applyFill="1" applyBorder="1" applyAlignment="1">
      <alignment vertical="center" wrapText="1"/>
    </xf>
    <xf numFmtId="0" fontId="35" fillId="0" borderId="0" xfId="0" applyFont="1" applyFill="1" applyBorder="1" applyAlignment="1">
      <alignment vertical="center" wrapText="1"/>
    </xf>
    <xf numFmtId="3" fontId="22" fillId="0" borderId="0" xfId="0" applyNumberFormat="1" applyFont="1" applyFill="1" applyBorder="1" applyAlignment="1">
      <alignment horizontal="right" vertical="center"/>
    </xf>
    <xf numFmtId="0" fontId="35" fillId="0" borderId="0" xfId="0" applyFont="1" applyFill="1" applyBorder="1" applyAlignment="1">
      <alignment horizontal="center" vertical="center"/>
    </xf>
    <xf numFmtId="4" fontId="22" fillId="0" borderId="0" xfId="0" applyNumberFormat="1" applyFont="1" applyFill="1" applyBorder="1" applyAlignment="1">
      <alignment horizontal="right" vertical="center"/>
    </xf>
    <xf numFmtId="0" fontId="22" fillId="0" borderId="0" xfId="0" applyFont="1" applyBorder="1" applyAlignment="1">
      <alignment vertical="center"/>
    </xf>
    <xf numFmtId="4" fontId="22" fillId="0" borderId="0" xfId="0" applyNumberFormat="1" applyFont="1" applyBorder="1" applyAlignment="1">
      <alignment horizontal="right" vertical="center"/>
    </xf>
    <xf numFmtId="0" fontId="22" fillId="0" borderId="0" xfId="0" applyFont="1" applyBorder="1" applyAlignment="1">
      <alignment vertical="center" wrapText="1"/>
    </xf>
    <xf numFmtId="0" fontId="22" fillId="0" borderId="2" xfId="0" applyFont="1" applyBorder="1" applyAlignment="1">
      <alignment vertical="center" wrapText="1"/>
    </xf>
    <xf numFmtId="0" fontId="22" fillId="0" borderId="2" xfId="0" applyFont="1" applyBorder="1" applyAlignment="1">
      <alignment vertical="center"/>
    </xf>
    <xf numFmtId="0" fontId="20" fillId="4" borderId="2" xfId="0" applyFont="1" applyFill="1" applyBorder="1" applyAlignment="1">
      <alignment horizontal="center" vertical="center" wrapText="1"/>
    </xf>
    <xf numFmtId="0" fontId="22" fillId="0" borderId="2" xfId="0" applyFont="1" applyBorder="1" applyAlignment="1">
      <alignment horizontal="center" vertical="center" wrapText="1"/>
    </xf>
    <xf numFmtId="3" fontId="22" fillId="0" borderId="2" xfId="0" applyNumberFormat="1" applyFont="1" applyBorder="1" applyAlignment="1">
      <alignment vertical="center" wrapText="1"/>
    </xf>
    <xf numFmtId="0" fontId="7" fillId="0" borderId="0" xfId="7" applyNumberFormat="1" applyFont="1" applyFill="1" applyAlignment="1">
      <alignment horizontal="right"/>
    </xf>
    <xf numFmtId="0" fontId="7" fillId="3" borderId="0" xfId="7" applyNumberFormat="1" applyFont="1" applyFill="1" applyAlignment="1">
      <alignment horizontal="right"/>
    </xf>
    <xf numFmtId="0" fontId="7" fillId="5" borderId="0" xfId="0" applyFont="1" applyFill="1" applyAlignment="1">
      <alignment vertical="center"/>
    </xf>
    <xf numFmtId="0" fontId="22" fillId="0" borderId="0" xfId="0" applyFont="1" applyAlignment="1"/>
    <xf numFmtId="0" fontId="22" fillId="0" borderId="0" xfId="0" applyFont="1" applyAlignment="1">
      <alignment horizontal="right"/>
    </xf>
    <xf numFmtId="0" fontId="30" fillId="0" borderId="0" xfId="6" applyFont="1" applyAlignment="1" applyProtection="1">
      <alignment vertical="center"/>
    </xf>
    <xf numFmtId="9" fontId="22" fillId="0" borderId="0" xfId="9" applyFont="1" applyAlignment="1">
      <alignment horizontal="center" vertical="center" wrapText="1"/>
    </xf>
    <xf numFmtId="0" fontId="22" fillId="0" borderId="0" xfId="0" applyFont="1" applyAlignment="1">
      <alignment horizontal="center" vertical="center"/>
    </xf>
    <xf numFmtId="0" fontId="22" fillId="0" borderId="0" xfId="0" applyFont="1" applyAlignment="1">
      <alignment horizontal="right" vertical="center"/>
    </xf>
    <xf numFmtId="9" fontId="22" fillId="0" borderId="0" xfId="0" applyNumberFormat="1" applyFont="1" applyAlignment="1">
      <alignment vertical="center"/>
    </xf>
    <xf numFmtId="9" fontId="22" fillId="0" borderId="0" xfId="9" applyFont="1" applyAlignment="1">
      <alignment vertical="center"/>
    </xf>
    <xf numFmtId="0" fontId="22" fillId="0" borderId="0" xfId="0" applyFont="1" applyAlignment="1">
      <alignment horizontal="right" vertical="center" wrapText="1"/>
    </xf>
    <xf numFmtId="9" fontId="22" fillId="0" borderId="0" xfId="0" applyNumberFormat="1" applyFont="1" applyAlignment="1">
      <alignment horizontal="right" vertical="center" wrapText="1"/>
    </xf>
    <xf numFmtId="0" fontId="22" fillId="0" borderId="0" xfId="0" applyFont="1" applyAlignment="1">
      <alignment vertical="center" wrapText="1"/>
    </xf>
    <xf numFmtId="0" fontId="8" fillId="0" borderId="0" xfId="0" applyFont="1" applyAlignment="1">
      <alignment horizontal="left" vertical="center"/>
    </xf>
    <xf numFmtId="0" fontId="42" fillId="0" borderId="0" xfId="0" applyFont="1" applyAlignment="1">
      <alignment vertical="center" wrapText="1"/>
    </xf>
    <xf numFmtId="0" fontId="8" fillId="0" borderId="0" xfId="0" applyFont="1" applyAlignment="1">
      <alignment vertical="center"/>
    </xf>
    <xf numFmtId="0" fontId="42" fillId="0" borderId="0" xfId="0" applyFont="1" applyAlignment="1">
      <alignment vertical="center"/>
    </xf>
    <xf numFmtId="0" fontId="35" fillId="0" borderId="7" xfId="0" applyFont="1" applyBorder="1" applyAlignment="1">
      <alignment vertical="center"/>
    </xf>
    <xf numFmtId="0" fontId="21" fillId="0" borderId="0" xfId="0" applyFont="1" applyBorder="1" applyAlignment="1">
      <alignment vertical="center"/>
    </xf>
    <xf numFmtId="6" fontId="21" fillId="0" borderId="0" xfId="0" applyNumberFormat="1" applyFont="1" applyBorder="1" applyAlignment="1">
      <alignment vertical="center"/>
    </xf>
    <xf numFmtId="8" fontId="21" fillId="0" borderId="0" xfId="0" applyNumberFormat="1" applyFont="1" applyBorder="1" applyAlignment="1">
      <alignment vertical="center" wrapText="1"/>
    </xf>
    <xf numFmtId="9" fontId="35" fillId="0" borderId="8" xfId="0" applyNumberFormat="1" applyFont="1" applyBorder="1" applyAlignment="1">
      <alignment horizontal="right" vertical="center"/>
    </xf>
    <xf numFmtId="9" fontId="35" fillId="5" borderId="8" xfId="0" applyNumberFormat="1" applyFont="1" applyFill="1" applyBorder="1" applyAlignment="1">
      <alignment horizontal="right" vertical="center"/>
    </xf>
    <xf numFmtId="9" fontId="35" fillId="0" borderId="0" xfId="0" applyNumberFormat="1" applyFont="1" applyBorder="1" applyAlignment="1">
      <alignment horizontal="right" vertical="center"/>
    </xf>
    <xf numFmtId="0" fontId="7" fillId="0" borderId="0" xfId="0" applyFont="1" applyFill="1" applyAlignment="1">
      <alignment vertical="center"/>
    </xf>
    <xf numFmtId="43" fontId="7" fillId="0" borderId="0" xfId="0" applyNumberFormat="1" applyFont="1" applyAlignment="1">
      <alignment vertical="center"/>
    </xf>
    <xf numFmtId="9" fontId="32" fillId="0" borderId="0" xfId="9" applyFont="1" applyAlignment="1">
      <alignment horizontal="right" vertical="center"/>
    </xf>
    <xf numFmtId="0" fontId="22" fillId="3" borderId="0" xfId="0" applyFont="1" applyFill="1" applyAlignment="1">
      <alignment vertical="center"/>
    </xf>
    <xf numFmtId="0" fontId="22" fillId="7" borderId="0" xfId="0" applyFont="1" applyFill="1" applyAlignment="1">
      <alignment vertical="center"/>
    </xf>
    <xf numFmtId="0" fontId="7" fillId="0" borderId="0" xfId="0" applyFont="1" applyAlignment="1">
      <alignment vertical="center"/>
    </xf>
    <xf numFmtId="0" fontId="7" fillId="0" borderId="0" xfId="7" applyNumberFormat="1" applyFont="1" applyAlignment="1">
      <alignment horizontal="right" vertical="center"/>
    </xf>
    <xf numFmtId="0" fontId="8" fillId="0" borderId="0" xfId="0" applyFont="1" applyAlignment="1">
      <alignment horizontal="right" vertical="center"/>
    </xf>
    <xf numFmtId="9" fontId="33" fillId="0" borderId="0" xfId="9" applyFont="1" applyAlignment="1">
      <alignment horizontal="right" vertical="center"/>
    </xf>
    <xf numFmtId="43" fontId="22" fillId="0" borderId="0" xfId="7" applyFont="1" applyAlignment="1">
      <alignment vertical="center"/>
    </xf>
    <xf numFmtId="43" fontId="22" fillId="0" borderId="0" xfId="0" applyNumberFormat="1" applyFont="1" applyAlignment="1">
      <alignment vertical="center"/>
    </xf>
    <xf numFmtId="3" fontId="22" fillId="0" borderId="0" xfId="0" applyNumberFormat="1" applyFont="1" applyAlignment="1">
      <alignment horizontal="center" vertical="center"/>
    </xf>
    <xf numFmtId="167" fontId="34" fillId="0" borderId="0" xfId="9" applyNumberFormat="1" applyFont="1" applyAlignment="1">
      <alignment horizontal="right" vertical="center"/>
    </xf>
    <xf numFmtId="0" fontId="34" fillId="0" borderId="0" xfId="0" applyFont="1" applyAlignment="1">
      <alignment horizontal="center" vertical="center"/>
    </xf>
    <xf numFmtId="41" fontId="34" fillId="0" borderId="0" xfId="9" applyNumberFormat="1" applyFont="1" applyAlignment="1">
      <alignment horizontal="right" vertical="center"/>
    </xf>
    <xf numFmtId="9" fontId="22" fillId="0" borderId="0" xfId="9" applyFont="1" applyAlignment="1">
      <alignment horizontal="right" vertical="center"/>
    </xf>
    <xf numFmtId="38" fontId="22" fillId="0" borderId="0" xfId="0" applyNumberFormat="1" applyFont="1" applyAlignment="1">
      <alignment vertical="center"/>
    </xf>
    <xf numFmtId="41" fontId="22" fillId="0" borderId="0" xfId="0" applyNumberFormat="1" applyFont="1" applyAlignment="1">
      <alignment horizontal="right" vertical="center"/>
    </xf>
    <xf numFmtId="3" fontId="8" fillId="0" borderId="0" xfId="0" applyNumberFormat="1" applyFont="1" applyAlignment="1">
      <alignment horizontal="left" vertical="center"/>
    </xf>
    <xf numFmtId="0" fontId="7" fillId="0" borderId="0" xfId="7" applyNumberFormat="1" applyFont="1" applyAlignment="1">
      <alignment horizontal="left" vertical="center"/>
    </xf>
    <xf numFmtId="166" fontId="34" fillId="0" borderId="0" xfId="8" applyNumberFormat="1" applyFont="1" applyAlignment="1">
      <alignment horizontal="right" vertical="center"/>
    </xf>
    <xf numFmtId="167" fontId="22" fillId="0" borderId="0" xfId="9" applyNumberFormat="1" applyFont="1" applyAlignment="1">
      <alignment vertical="center"/>
    </xf>
    <xf numFmtId="168" fontId="22" fillId="0" borderId="0" xfId="0" applyNumberFormat="1" applyFont="1" applyAlignment="1">
      <alignment horizontal="right" vertical="center"/>
    </xf>
    <xf numFmtId="0" fontId="22" fillId="0" borderId="0" xfId="0" applyFont="1" applyAlignment="1">
      <alignment horizontal="left" vertical="center"/>
    </xf>
    <xf numFmtId="167" fontId="22" fillId="0" borderId="0" xfId="0" applyNumberFormat="1" applyFont="1" applyAlignment="1">
      <alignment vertical="center"/>
    </xf>
    <xf numFmtId="3" fontId="8" fillId="0" borderId="0" xfId="0" applyNumberFormat="1" applyFont="1" applyAlignment="1">
      <alignment vertical="center"/>
    </xf>
    <xf numFmtId="9" fontId="34" fillId="0" borderId="0" xfId="9" applyFont="1" applyAlignment="1">
      <alignment horizontal="right" vertical="center"/>
    </xf>
    <xf numFmtId="167" fontId="35" fillId="0" borderId="2" xfId="0" applyNumberFormat="1" applyFont="1" applyFill="1" applyBorder="1" applyAlignment="1">
      <alignment horizontal="center" vertical="center" wrapText="1"/>
    </xf>
    <xf numFmtId="0" fontId="8" fillId="0" borderId="20" xfId="0" applyFont="1" applyBorder="1" applyAlignment="1">
      <alignment vertical="center"/>
    </xf>
    <xf numFmtId="0" fontId="8" fillId="0" borderId="21" xfId="0" applyFont="1" applyBorder="1" applyAlignment="1">
      <alignment vertical="center"/>
    </xf>
    <xf numFmtId="0" fontId="8" fillId="0" borderId="22" xfId="0" applyFont="1" applyBorder="1" applyAlignment="1">
      <alignment vertical="center"/>
    </xf>
    <xf numFmtId="9" fontId="22" fillId="0" borderId="0" xfId="0" applyNumberFormat="1" applyFont="1" applyAlignment="1">
      <alignment horizontal="right" vertical="center"/>
    </xf>
    <xf numFmtId="43" fontId="22" fillId="0" borderId="2" xfId="7" applyFont="1" applyBorder="1" applyAlignment="1">
      <alignment horizontal="right" vertical="center"/>
    </xf>
    <xf numFmtId="2" fontId="22" fillId="0" borderId="0" xfId="0" applyNumberFormat="1" applyFont="1" applyAlignment="1">
      <alignment horizontal="center" vertical="center"/>
    </xf>
    <xf numFmtId="0" fontId="36" fillId="0" borderId="0" xfId="7" applyNumberFormat="1" applyFont="1" applyAlignment="1">
      <alignment horizontal="center" vertical="center" wrapText="1"/>
    </xf>
    <xf numFmtId="44" fontId="22" fillId="0" borderId="0" xfId="0" applyNumberFormat="1" applyFont="1" applyAlignment="1">
      <alignment horizontal="right" vertical="center"/>
    </xf>
    <xf numFmtId="0" fontId="22" fillId="0" borderId="0" xfId="0" applyFont="1" applyFill="1" applyBorder="1" applyAlignment="1">
      <alignment vertical="center"/>
    </xf>
    <xf numFmtId="0" fontId="29" fillId="0" borderId="0" xfId="0" applyFont="1" applyFill="1" applyBorder="1" applyAlignment="1">
      <alignment vertical="center"/>
    </xf>
    <xf numFmtId="3" fontId="37" fillId="6" borderId="27" xfId="0" applyNumberFormat="1" applyFont="1" applyFill="1" applyBorder="1" applyAlignment="1">
      <alignment vertical="center" wrapText="1"/>
    </xf>
    <xf numFmtId="4" fontId="37" fillId="6" borderId="27" xfId="0" applyNumberFormat="1" applyFont="1" applyFill="1" applyBorder="1" applyAlignment="1">
      <alignment vertical="center" wrapText="1"/>
    </xf>
    <xf numFmtId="0" fontId="22" fillId="0" borderId="0" xfId="0" applyFont="1" applyFill="1" applyBorder="1" applyAlignment="1">
      <alignment vertical="center" wrapText="1"/>
    </xf>
    <xf numFmtId="0" fontId="20" fillId="0" borderId="19" xfId="0" applyFont="1" applyBorder="1" applyAlignment="1">
      <alignment vertical="center" wrapText="1"/>
    </xf>
    <xf numFmtId="0" fontId="20" fillId="0" borderId="24" xfId="0" applyFont="1" applyBorder="1" applyAlignment="1">
      <alignment vertical="center" wrapText="1"/>
    </xf>
    <xf numFmtId="0" fontId="35" fillId="0" borderId="19" xfId="0" applyFont="1" applyBorder="1" applyAlignment="1">
      <alignment vertical="center" wrapText="1"/>
    </xf>
    <xf numFmtId="0" fontId="35" fillId="0" borderId="24" xfId="0" applyFont="1" applyBorder="1" applyAlignment="1">
      <alignment vertical="center" wrapText="1"/>
    </xf>
    <xf numFmtId="0" fontId="35" fillId="10" borderId="22" xfId="0" applyFont="1" applyFill="1" applyBorder="1" applyAlignment="1">
      <alignment vertical="center" wrapText="1"/>
    </xf>
    <xf numFmtId="22" fontId="22" fillId="0" borderId="0" xfId="0" applyNumberFormat="1" applyFont="1" applyFill="1" applyAlignment="1">
      <alignment horizontal="right" vertical="center"/>
    </xf>
    <xf numFmtId="14" fontId="22" fillId="0" borderId="0" xfId="0" applyNumberFormat="1" applyFont="1" applyFill="1" applyAlignment="1">
      <alignment vertical="center"/>
    </xf>
    <xf numFmtId="0" fontId="20" fillId="0" borderId="0" xfId="0" applyFont="1" applyFill="1" applyBorder="1" applyAlignment="1">
      <alignment vertical="center" wrapText="1"/>
    </xf>
    <xf numFmtId="0" fontId="21" fillId="0" borderId="0" xfId="0" applyFont="1" applyFill="1" applyBorder="1" applyAlignment="1">
      <alignment vertical="center" wrapText="1"/>
    </xf>
    <xf numFmtId="0" fontId="29" fillId="0" borderId="0" xfId="0" applyFont="1" applyFill="1" applyBorder="1" applyAlignment="1">
      <alignment vertical="center" wrapText="1"/>
    </xf>
    <xf numFmtId="0" fontId="21" fillId="4" borderId="22" xfId="0" applyFont="1" applyFill="1" applyBorder="1" applyAlignment="1">
      <alignment vertical="center" wrapText="1"/>
    </xf>
    <xf numFmtId="9" fontId="35" fillId="0" borderId="24" xfId="0" applyNumberFormat="1" applyFont="1" applyBorder="1" applyAlignment="1">
      <alignment vertical="center" wrapText="1"/>
    </xf>
    <xf numFmtId="0" fontId="21" fillId="16" borderId="24" xfId="0" applyFont="1" applyFill="1" applyBorder="1" applyAlignment="1">
      <alignment vertical="center" wrapText="1"/>
    </xf>
    <xf numFmtId="9" fontId="21" fillId="16" borderId="24" xfId="0" applyNumberFormat="1" applyFont="1" applyFill="1" applyBorder="1" applyAlignment="1">
      <alignment vertical="center" wrapText="1"/>
    </xf>
    <xf numFmtId="3" fontId="35" fillId="0" borderId="24" xfId="0" applyNumberFormat="1" applyFont="1" applyBorder="1" applyAlignment="1">
      <alignment vertical="center" wrapText="1"/>
    </xf>
    <xf numFmtId="0" fontId="21" fillId="16" borderId="34" xfId="0" applyFont="1" applyFill="1" applyBorder="1" applyAlignment="1">
      <alignment vertical="center" wrapText="1"/>
    </xf>
    <xf numFmtId="0" fontId="21" fillId="16" borderId="3" xfId="0" applyFont="1" applyFill="1" applyBorder="1" applyAlignment="1">
      <alignment vertical="center" wrapText="1"/>
    </xf>
    <xf numFmtId="0" fontId="21" fillId="16" borderId="19" xfId="0" applyFont="1" applyFill="1" applyBorder="1" applyAlignment="1">
      <alignment vertical="center" wrapText="1"/>
    </xf>
    <xf numFmtId="3" fontId="21" fillId="16" borderId="24" xfId="0" applyNumberFormat="1" applyFont="1" applyFill="1" applyBorder="1" applyAlignment="1">
      <alignment vertical="center" wrapText="1"/>
    </xf>
    <xf numFmtId="0" fontId="22" fillId="0" borderId="22" xfId="0" applyFont="1" applyBorder="1" applyAlignment="1">
      <alignment vertical="center" wrapText="1"/>
    </xf>
    <xf numFmtId="0" fontId="22" fillId="0" borderId="19" xfId="0" applyFont="1" applyBorder="1" applyAlignment="1">
      <alignment vertical="center" wrapText="1"/>
    </xf>
    <xf numFmtId="0" fontId="22" fillId="0" borderId="24" xfId="0" applyFont="1" applyBorder="1" applyAlignment="1">
      <alignment vertical="center" wrapText="1"/>
    </xf>
    <xf numFmtId="4" fontId="35" fillId="0" borderId="24" xfId="0" applyNumberFormat="1" applyFont="1" applyBorder="1" applyAlignment="1">
      <alignment vertical="center" wrapText="1"/>
    </xf>
    <xf numFmtId="3" fontId="21" fillId="15" borderId="2" xfId="0" applyNumberFormat="1" applyFont="1" applyFill="1" applyBorder="1" applyAlignment="1">
      <alignment vertical="center" wrapText="1"/>
    </xf>
    <xf numFmtId="3" fontId="21" fillId="15" borderId="24" xfId="0" applyNumberFormat="1" applyFont="1" applyFill="1" applyBorder="1" applyAlignment="1">
      <alignment vertical="center" wrapText="1"/>
    </xf>
    <xf numFmtId="4" fontId="21" fillId="15" borderId="24" xfId="0" applyNumberFormat="1" applyFont="1" applyFill="1" applyBorder="1" applyAlignment="1">
      <alignment vertical="center" wrapText="1"/>
    </xf>
    <xf numFmtId="9" fontId="21" fillId="15" borderId="24" xfId="0" applyNumberFormat="1" applyFont="1" applyFill="1" applyBorder="1" applyAlignment="1">
      <alignment vertical="center" wrapText="1"/>
    </xf>
    <xf numFmtId="0" fontId="21" fillId="15" borderId="34" xfId="0" applyFont="1" applyFill="1" applyBorder="1" applyAlignment="1">
      <alignment vertical="center" wrapText="1"/>
    </xf>
    <xf numFmtId="0" fontId="21" fillId="15" borderId="3" xfId="0" applyFont="1" applyFill="1" applyBorder="1" applyAlignment="1">
      <alignment vertical="center" wrapText="1"/>
    </xf>
    <xf numFmtId="3" fontId="21" fillId="15" borderId="19" xfId="0" applyNumberFormat="1" applyFont="1" applyFill="1" applyBorder="1" applyAlignment="1">
      <alignment vertical="center" wrapText="1"/>
    </xf>
    <xf numFmtId="9" fontId="35" fillId="0" borderId="27" xfId="0" applyNumberFormat="1" applyFont="1" applyBorder="1" applyAlignment="1">
      <alignment vertical="center" wrapText="1"/>
    </xf>
    <xf numFmtId="0" fontId="35" fillId="0" borderId="2" xfId="0" applyFont="1" applyBorder="1" applyAlignment="1">
      <alignment vertical="center" wrapText="1"/>
    </xf>
    <xf numFmtId="9" fontId="35" fillId="0" borderId="2" xfId="0" applyNumberFormat="1" applyFont="1" applyBorder="1" applyAlignment="1">
      <alignment vertical="center" wrapText="1"/>
    </xf>
    <xf numFmtId="0" fontId="21" fillId="15" borderId="2" xfId="0" applyFont="1" applyFill="1" applyBorder="1" applyAlignment="1">
      <alignment vertical="center" wrapText="1"/>
    </xf>
    <xf numFmtId="0" fontId="30" fillId="15" borderId="2" xfId="6" applyFont="1" applyFill="1" applyBorder="1" applyAlignment="1">
      <alignment vertical="center" wrapText="1"/>
    </xf>
    <xf numFmtId="9" fontId="21" fillId="15" borderId="2" xfId="0" applyNumberFormat="1" applyFont="1" applyFill="1" applyBorder="1" applyAlignment="1">
      <alignment vertical="center" wrapText="1"/>
    </xf>
    <xf numFmtId="0" fontId="30" fillId="0" borderId="0" xfId="6" applyFont="1" applyAlignment="1">
      <alignment vertical="center" wrapText="1"/>
    </xf>
    <xf numFmtId="0" fontId="22" fillId="0" borderId="2" xfId="0" applyFont="1" applyBorder="1" applyAlignment="1">
      <alignment horizontal="left" vertical="center" wrapText="1"/>
    </xf>
    <xf numFmtId="0" fontId="20" fillId="0" borderId="2" xfId="0" applyFont="1" applyBorder="1" applyAlignment="1">
      <alignment vertical="center" wrapText="1"/>
    </xf>
    <xf numFmtId="0" fontId="22" fillId="0" borderId="0" xfId="0" applyFont="1" applyFill="1" applyAlignment="1">
      <alignment vertical="center"/>
    </xf>
    <xf numFmtId="0" fontId="29" fillId="0" borderId="0" xfId="0" applyFont="1" applyAlignment="1">
      <alignment vertical="center"/>
    </xf>
    <xf numFmtId="0" fontId="35" fillId="0" borderId="32" xfId="0" applyFont="1" applyBorder="1" applyAlignment="1">
      <alignment vertical="center" wrapText="1"/>
    </xf>
    <xf numFmtId="3" fontId="35" fillId="0" borderId="32" xfId="0" applyNumberFormat="1" applyFont="1" applyBorder="1" applyAlignment="1">
      <alignment vertical="center" wrapText="1"/>
    </xf>
    <xf numFmtId="0" fontId="29" fillId="0" borderId="0" xfId="0" applyFont="1" applyAlignment="1">
      <alignment vertical="center" wrapText="1"/>
    </xf>
    <xf numFmtId="0" fontId="22" fillId="0" borderId="2" xfId="0" quotePrefix="1" applyFont="1" applyBorder="1" applyAlignment="1">
      <alignment vertical="center" wrapText="1"/>
    </xf>
    <xf numFmtId="0" fontId="41" fillId="0" borderId="0" xfId="0" applyFont="1" applyAlignment="1">
      <alignment vertical="center" wrapText="1"/>
    </xf>
    <xf numFmtId="4" fontId="22" fillId="0" borderId="2" xfId="0" applyNumberFormat="1" applyFont="1" applyBorder="1" applyAlignment="1">
      <alignment vertical="center" wrapText="1"/>
    </xf>
    <xf numFmtId="10" fontId="22" fillId="0" borderId="2" xfId="0" applyNumberFormat="1" applyFont="1" applyBorder="1" applyAlignment="1">
      <alignment vertical="center" wrapText="1"/>
    </xf>
    <xf numFmtId="4" fontId="22" fillId="0" borderId="0" xfId="0" applyNumberFormat="1" applyFont="1" applyBorder="1" applyAlignment="1">
      <alignment vertical="center" wrapText="1"/>
    </xf>
    <xf numFmtId="10" fontId="22" fillId="0" borderId="0" xfId="0" applyNumberFormat="1" applyFont="1" applyBorder="1" applyAlignment="1">
      <alignment vertical="center" wrapText="1"/>
    </xf>
    <xf numFmtId="3" fontId="20" fillId="0" borderId="2" xfId="0" applyNumberFormat="1" applyFont="1" applyBorder="1" applyAlignment="1">
      <alignment vertical="center" wrapText="1"/>
    </xf>
    <xf numFmtId="4" fontId="20" fillId="0" borderId="2" xfId="0" applyNumberFormat="1" applyFont="1" applyBorder="1" applyAlignment="1">
      <alignment vertical="center" wrapText="1"/>
    </xf>
    <xf numFmtId="0" fontId="20" fillId="0" borderId="2" xfId="0" quotePrefix="1" applyFont="1" applyBorder="1" applyAlignment="1">
      <alignment vertical="center" wrapText="1"/>
    </xf>
    <xf numFmtId="10" fontId="20" fillId="0" borderId="2" xfId="0" applyNumberFormat="1" applyFont="1" applyBorder="1" applyAlignment="1">
      <alignment vertical="center" wrapText="1"/>
    </xf>
    <xf numFmtId="0" fontId="35" fillId="6" borderId="2" xfId="0" applyFont="1" applyFill="1" applyBorder="1" applyAlignment="1">
      <alignment vertical="center" wrapText="1"/>
    </xf>
    <xf numFmtId="3" fontId="35" fillId="0" borderId="22" xfId="0" applyNumberFormat="1" applyFont="1" applyBorder="1" applyAlignment="1">
      <alignment vertical="center" wrapText="1"/>
    </xf>
    <xf numFmtId="10" fontId="35" fillId="0" borderId="22" xfId="0" applyNumberFormat="1" applyFont="1" applyBorder="1" applyAlignment="1">
      <alignment vertical="center" wrapText="1"/>
    </xf>
    <xf numFmtId="3" fontId="35" fillId="6" borderId="2" xfId="0" applyNumberFormat="1" applyFont="1" applyFill="1" applyBorder="1" applyAlignment="1">
      <alignment vertical="center" wrapText="1"/>
    </xf>
    <xf numFmtId="3" fontId="35" fillId="6" borderId="22" xfId="0" applyNumberFormat="1" applyFont="1" applyFill="1" applyBorder="1" applyAlignment="1">
      <alignment vertical="center" wrapText="1"/>
    </xf>
    <xf numFmtId="10" fontId="21" fillId="15" borderId="2" xfId="0" applyNumberFormat="1" applyFont="1" applyFill="1" applyBorder="1" applyAlignment="1">
      <alignment vertical="center" wrapText="1"/>
    </xf>
    <xf numFmtId="0" fontId="22" fillId="0" borderId="0" xfId="0" applyFont="1" applyFill="1" applyAlignment="1">
      <alignment horizontal="center" vertical="center"/>
    </xf>
    <xf numFmtId="3" fontId="35" fillId="0" borderId="0" xfId="0" applyNumberFormat="1" applyFont="1" applyBorder="1" applyAlignment="1">
      <alignment vertical="center" wrapText="1"/>
    </xf>
    <xf numFmtId="9" fontId="35" fillId="0" borderId="0" xfId="0" applyNumberFormat="1" applyFont="1" applyBorder="1" applyAlignment="1">
      <alignment vertical="center" wrapText="1"/>
    </xf>
    <xf numFmtId="0" fontId="22" fillId="4" borderId="7" xfId="0" applyFont="1" applyFill="1" applyBorder="1" applyAlignment="1">
      <alignment vertical="center"/>
    </xf>
    <xf numFmtId="3" fontId="22" fillId="0" borderId="22" xfId="0" applyNumberFormat="1" applyFont="1" applyBorder="1" applyAlignment="1">
      <alignment vertical="center" wrapText="1"/>
    </xf>
    <xf numFmtId="9" fontId="22" fillId="0" borderId="22" xfId="0" applyNumberFormat="1" applyFont="1" applyBorder="1" applyAlignment="1">
      <alignment vertical="center" wrapText="1"/>
    </xf>
    <xf numFmtId="0" fontId="35" fillId="6" borderId="22" xfId="0" applyFont="1" applyFill="1" applyBorder="1" applyAlignment="1">
      <alignment vertical="center" wrapText="1"/>
    </xf>
    <xf numFmtId="0" fontId="35" fillId="6" borderId="19" xfId="0" applyFont="1" applyFill="1" applyBorder="1" applyAlignment="1">
      <alignment vertical="center" wrapText="1"/>
    </xf>
    <xf numFmtId="9" fontId="22" fillId="0" borderId="24" xfId="0" applyNumberFormat="1" applyFont="1" applyBorder="1" applyAlignment="1">
      <alignment vertical="center" wrapText="1"/>
    </xf>
    <xf numFmtId="3" fontId="22" fillId="0" borderId="24" xfId="0" applyNumberFormat="1" applyFont="1" applyBorder="1" applyAlignment="1">
      <alignment vertical="center" wrapText="1"/>
    </xf>
    <xf numFmtId="0" fontId="21" fillId="15" borderId="24" xfId="0" applyFont="1" applyFill="1" applyBorder="1" applyAlignment="1">
      <alignment vertical="center" wrapText="1"/>
    </xf>
    <xf numFmtId="0" fontId="22" fillId="0" borderId="0" xfId="0" applyFont="1" applyFill="1" applyAlignment="1">
      <alignment horizontal="left" vertical="center"/>
    </xf>
    <xf numFmtId="0" fontId="21" fillId="4" borderId="20" xfId="0" applyFont="1" applyFill="1" applyBorder="1" applyAlignment="1">
      <alignment vertical="center" wrapText="1"/>
    </xf>
    <xf numFmtId="6" fontId="22" fillId="0" borderId="0" xfId="0" applyNumberFormat="1" applyFont="1" applyAlignment="1">
      <alignment horizontal="left" vertical="center"/>
    </xf>
    <xf numFmtId="3" fontId="22" fillId="0" borderId="0" xfId="0" applyNumberFormat="1" applyFont="1" applyAlignment="1">
      <alignment horizontal="left" vertical="center"/>
    </xf>
    <xf numFmtId="4" fontId="22" fillId="0" borderId="0" xfId="0" applyNumberFormat="1" applyFont="1" applyAlignment="1">
      <alignment horizontal="left" vertical="center"/>
    </xf>
    <xf numFmtId="0" fontId="35" fillId="0" borderId="2" xfId="0" applyFont="1" applyFill="1" applyBorder="1" applyAlignment="1">
      <alignment vertical="center" wrapText="1"/>
    </xf>
    <xf numFmtId="4" fontId="35" fillId="0" borderId="22" xfId="0" applyNumberFormat="1" applyFont="1" applyBorder="1" applyAlignment="1">
      <alignment vertical="center" wrapText="1"/>
    </xf>
    <xf numFmtId="9" fontId="35" fillId="0" borderId="22" xfId="0" applyNumberFormat="1" applyFont="1" applyBorder="1" applyAlignment="1">
      <alignment vertical="center" wrapText="1"/>
    </xf>
    <xf numFmtId="0" fontId="21" fillId="0" borderId="2" xfId="0" applyFont="1" applyBorder="1" applyAlignment="1">
      <alignment vertical="center" wrapText="1"/>
    </xf>
    <xf numFmtId="3" fontId="21" fillId="0" borderId="2" xfId="0" applyNumberFormat="1" applyFont="1" applyBorder="1" applyAlignment="1">
      <alignment vertical="center" wrapText="1"/>
    </xf>
    <xf numFmtId="3" fontId="35" fillId="6" borderId="24" xfId="0" applyNumberFormat="1" applyFont="1" applyFill="1" applyBorder="1" applyAlignment="1">
      <alignment vertical="center" wrapText="1"/>
    </xf>
    <xf numFmtId="0" fontId="35" fillId="6" borderId="24" xfId="0" applyFont="1" applyFill="1" applyBorder="1" applyAlignment="1">
      <alignment vertical="center" wrapText="1"/>
    </xf>
    <xf numFmtId="0" fontId="21" fillId="6" borderId="19" xfId="0" applyFont="1" applyFill="1" applyBorder="1" applyAlignment="1">
      <alignment vertical="center" wrapText="1"/>
    </xf>
    <xf numFmtId="3" fontId="21" fillId="6" borderId="24" xfId="0" applyNumberFormat="1" applyFont="1" applyFill="1" applyBorder="1" applyAlignment="1">
      <alignment vertical="center" wrapText="1"/>
    </xf>
    <xf numFmtId="4" fontId="21" fillId="6" borderId="24" xfId="0" applyNumberFormat="1" applyFont="1" applyFill="1" applyBorder="1" applyAlignment="1">
      <alignment vertical="center" wrapText="1"/>
    </xf>
    <xf numFmtId="3" fontId="35" fillId="6" borderId="19" xfId="0" applyNumberFormat="1" applyFont="1" applyFill="1" applyBorder="1" applyAlignment="1">
      <alignment vertical="center" wrapText="1"/>
    </xf>
    <xf numFmtId="4" fontId="35" fillId="6" borderId="2" xfId="0" applyNumberFormat="1" applyFont="1" applyFill="1" applyBorder="1" applyAlignment="1">
      <alignment vertical="center" wrapText="1"/>
    </xf>
    <xf numFmtId="4" fontId="35" fillId="6" borderId="19" xfId="0" applyNumberFormat="1" applyFont="1" applyFill="1" applyBorder="1" applyAlignment="1">
      <alignment vertical="center" wrapText="1"/>
    </xf>
    <xf numFmtId="0" fontId="21" fillId="6" borderId="2" xfId="0" applyFont="1" applyFill="1" applyBorder="1" applyAlignment="1">
      <alignment vertical="center" wrapText="1"/>
    </xf>
    <xf numFmtId="3" fontId="21" fillId="6" borderId="22" xfId="0" applyNumberFormat="1" applyFont="1" applyFill="1" applyBorder="1" applyAlignment="1">
      <alignment vertical="center" wrapText="1"/>
    </xf>
    <xf numFmtId="3" fontId="21" fillId="6" borderId="2" xfId="0" applyNumberFormat="1" applyFont="1" applyFill="1" applyBorder="1" applyAlignment="1">
      <alignment vertical="center" wrapText="1"/>
    </xf>
    <xf numFmtId="4" fontId="21" fillId="6" borderId="2" xfId="0" applyNumberFormat="1" applyFont="1" applyFill="1" applyBorder="1" applyAlignment="1">
      <alignment vertical="center" wrapText="1"/>
    </xf>
    <xf numFmtId="4" fontId="35" fillId="6" borderId="22" xfId="0" applyNumberFormat="1" applyFont="1" applyFill="1" applyBorder="1" applyAlignment="1">
      <alignment vertical="center" wrapText="1"/>
    </xf>
    <xf numFmtId="4" fontId="21" fillId="0" borderId="2" xfId="0" applyNumberFormat="1" applyFont="1" applyBorder="1" applyAlignment="1">
      <alignment vertical="center" wrapText="1"/>
    </xf>
    <xf numFmtId="9" fontId="21" fillId="0" borderId="2" xfId="0" applyNumberFormat="1" applyFont="1" applyBorder="1" applyAlignment="1">
      <alignment vertical="center" wrapText="1"/>
    </xf>
    <xf numFmtId="9" fontId="20" fillId="0" borderId="2" xfId="0" applyNumberFormat="1" applyFont="1" applyBorder="1" applyAlignment="1">
      <alignment vertical="center" wrapText="1"/>
    </xf>
    <xf numFmtId="3" fontId="21" fillId="0" borderId="24" xfId="0" applyNumberFormat="1" applyFont="1" applyBorder="1" applyAlignment="1">
      <alignment vertical="center" wrapText="1"/>
    </xf>
    <xf numFmtId="4" fontId="21" fillId="0" borderId="24" xfId="0" applyNumberFormat="1" applyFont="1" applyBorder="1" applyAlignment="1">
      <alignment vertical="center" wrapText="1"/>
    </xf>
    <xf numFmtId="43" fontId="7" fillId="0" borderId="0" xfId="0" applyNumberFormat="1" applyFont="1" applyFill="1" applyAlignment="1">
      <alignment vertical="center"/>
    </xf>
    <xf numFmtId="0" fontId="7" fillId="0" borderId="0" xfId="7" applyNumberFormat="1" applyFont="1" applyFill="1" applyAlignment="1">
      <alignment horizontal="right" vertical="center"/>
    </xf>
    <xf numFmtId="41" fontId="34" fillId="0" borderId="0" xfId="9" applyNumberFormat="1" applyFont="1" applyFill="1" applyAlignment="1">
      <alignment horizontal="right" vertical="center"/>
    </xf>
    <xf numFmtId="41" fontId="22" fillId="0" borderId="0" xfId="0" applyNumberFormat="1" applyFont="1" applyFill="1" applyAlignment="1">
      <alignment horizontal="right" vertical="center"/>
    </xf>
    <xf numFmtId="0" fontId="22" fillId="0" borderId="0" xfId="0" applyFont="1" applyFill="1" applyAlignment="1">
      <alignment horizontal="right" vertical="center"/>
    </xf>
    <xf numFmtId="0" fontId="7" fillId="0" borderId="0" xfId="0" applyFont="1" applyFill="1" applyAlignment="1">
      <alignment horizontal="right" vertical="center"/>
    </xf>
    <xf numFmtId="166" fontId="34" fillId="0" borderId="0" xfId="8" applyNumberFormat="1" applyFont="1" applyFill="1" applyAlignment="1">
      <alignment horizontal="right" vertical="center"/>
    </xf>
    <xf numFmtId="168" fontId="22" fillId="0" borderId="0" xfId="0" applyNumberFormat="1" applyFont="1" applyFill="1" applyAlignment="1">
      <alignment horizontal="right" vertical="center"/>
    </xf>
    <xf numFmtId="0" fontId="22" fillId="0" borderId="0" xfId="0" applyFont="1" applyAlignment="1">
      <alignment vertical="center"/>
    </xf>
    <xf numFmtId="0" fontId="7" fillId="0" borderId="0" xfId="0" applyFont="1" applyAlignment="1">
      <alignment vertical="center"/>
    </xf>
    <xf numFmtId="0" fontId="7" fillId="3" borderId="0" xfId="7" applyNumberFormat="1" applyFont="1" applyFill="1" applyAlignment="1">
      <alignment horizontal="right" vertical="center"/>
    </xf>
    <xf numFmtId="41" fontId="34" fillId="3" borderId="0" xfId="9" applyNumberFormat="1" applyFont="1" applyFill="1" applyAlignment="1">
      <alignment horizontal="right" vertical="center"/>
    </xf>
    <xf numFmtId="41" fontId="22" fillId="3" borderId="0" xfId="0" applyNumberFormat="1" applyFont="1" applyFill="1" applyAlignment="1">
      <alignment horizontal="right" vertical="center"/>
    </xf>
    <xf numFmtId="0" fontId="22" fillId="3" borderId="0" xfId="0" applyFont="1" applyFill="1" applyAlignment="1">
      <alignment horizontal="right" vertical="center"/>
    </xf>
    <xf numFmtId="0" fontId="34" fillId="0" borderId="0" xfId="0" applyFont="1" applyAlignment="1">
      <alignment horizontal="right" vertical="center"/>
    </xf>
    <xf numFmtId="0" fontId="7" fillId="3" borderId="0" xfId="0" applyFont="1" applyFill="1" applyAlignment="1">
      <alignment horizontal="right" vertical="center"/>
    </xf>
    <xf numFmtId="166" fontId="34" fillId="3" borderId="0" xfId="8" applyNumberFormat="1" applyFont="1" applyFill="1" applyAlignment="1">
      <alignment horizontal="right" vertical="center"/>
    </xf>
    <xf numFmtId="168" fontId="22" fillId="3" borderId="0" xfId="0" applyNumberFormat="1" applyFont="1" applyFill="1" applyAlignment="1">
      <alignment horizontal="right" vertical="center"/>
    </xf>
    <xf numFmtId="3" fontId="8" fillId="0" borderId="2" xfId="0" applyNumberFormat="1" applyFont="1" applyBorder="1" applyAlignment="1">
      <alignment horizontal="right" vertical="center" wrapText="1"/>
    </xf>
    <xf numFmtId="9" fontId="22" fillId="0" borderId="2" xfId="9" applyFont="1" applyBorder="1" applyAlignment="1">
      <alignment horizontal="right" vertical="center" wrapText="1"/>
    </xf>
    <xf numFmtId="3" fontId="8" fillId="0" borderId="2" xfId="0" applyNumberFormat="1" applyFont="1" applyFill="1" applyBorder="1" applyAlignment="1">
      <alignment horizontal="right" vertical="center" wrapText="1"/>
    </xf>
    <xf numFmtId="9" fontId="22" fillId="0" borderId="2" xfId="9" applyFont="1" applyFill="1" applyBorder="1" applyAlignment="1">
      <alignment horizontal="right" vertical="center" wrapText="1"/>
    </xf>
    <xf numFmtId="3" fontId="7" fillId="9" borderId="2" xfId="0" applyNumberFormat="1" applyFont="1" applyFill="1" applyBorder="1" applyAlignment="1">
      <alignment horizontal="right" vertical="center" wrapText="1"/>
    </xf>
    <xf numFmtId="9" fontId="7" fillId="9" borderId="2" xfId="9" applyFont="1" applyFill="1" applyBorder="1" applyAlignment="1">
      <alignment horizontal="right" vertical="center" wrapText="1"/>
    </xf>
    <xf numFmtId="3" fontId="8" fillId="0" borderId="17" xfId="0" applyNumberFormat="1" applyFont="1" applyBorder="1" applyAlignment="1">
      <alignment horizontal="right" vertical="center" wrapText="1"/>
    </xf>
    <xf numFmtId="3" fontId="22" fillId="0" borderId="0" xfId="0" applyNumberFormat="1" applyFont="1" applyAlignment="1">
      <alignment horizontal="right" vertical="center"/>
    </xf>
    <xf numFmtId="3" fontId="22" fillId="0" borderId="2" xfId="0" applyNumberFormat="1" applyFont="1" applyBorder="1" applyAlignment="1">
      <alignment horizontal="right" vertical="center"/>
    </xf>
    <xf numFmtId="9" fontId="22" fillId="0" borderId="22" xfId="9" applyFont="1" applyBorder="1" applyAlignment="1">
      <alignment horizontal="right" vertical="center" wrapText="1"/>
    </xf>
    <xf numFmtId="3" fontId="7" fillId="9" borderId="19" xfId="0" applyNumberFormat="1" applyFont="1" applyFill="1" applyBorder="1" applyAlignment="1">
      <alignment horizontal="right" vertical="center" wrapText="1"/>
    </xf>
    <xf numFmtId="3" fontId="7" fillId="2" borderId="2" xfId="0" applyNumberFormat="1" applyFont="1" applyFill="1" applyBorder="1" applyAlignment="1">
      <alignment horizontal="right" vertical="center" wrapText="1"/>
    </xf>
    <xf numFmtId="9" fontId="7" fillId="2" borderId="2" xfId="9" applyFont="1" applyFill="1" applyBorder="1" applyAlignment="1">
      <alignment horizontal="right" vertical="center" wrapText="1"/>
    </xf>
    <xf numFmtId="0" fontId="22" fillId="0" borderId="0" xfId="0" applyFont="1" applyFill="1" applyBorder="1" applyAlignment="1">
      <alignment horizontal="right" vertical="center"/>
    </xf>
    <xf numFmtId="0" fontId="29" fillId="0" borderId="0" xfId="0" applyFont="1" applyFill="1" applyBorder="1" applyAlignment="1">
      <alignment horizontal="right" vertical="center"/>
    </xf>
    <xf numFmtId="0" fontId="35" fillId="4" borderId="27" xfId="0" applyFont="1" applyFill="1" applyBorder="1" applyAlignment="1">
      <alignment horizontal="right" vertical="center" wrapText="1"/>
    </xf>
    <xf numFmtId="0" fontId="22" fillId="0" borderId="0" xfId="0" applyFont="1" applyFill="1" applyBorder="1" applyAlignment="1">
      <alignment horizontal="right" vertical="center" wrapText="1"/>
    </xf>
    <xf numFmtId="0" fontId="28" fillId="0" borderId="0" xfId="1" applyFont="1" applyBorder="1" applyAlignment="1">
      <alignment horizontal="right" vertical="center"/>
    </xf>
    <xf numFmtId="3" fontId="22" fillId="0" borderId="0" xfId="0" applyNumberFormat="1" applyFont="1" applyBorder="1" applyAlignment="1">
      <alignment horizontal="right" vertical="center" wrapText="1"/>
    </xf>
    <xf numFmtId="3" fontId="35" fillId="0" borderId="2" xfId="0" applyNumberFormat="1" applyFont="1" applyBorder="1" applyAlignment="1">
      <alignment horizontal="right" vertical="center" wrapText="1"/>
    </xf>
    <xf numFmtId="3" fontId="22" fillId="0" borderId="0" xfId="0" applyNumberFormat="1" applyFont="1" applyFill="1" applyAlignment="1">
      <alignment horizontal="right" vertical="center"/>
    </xf>
    <xf numFmtId="4" fontId="35" fillId="0" borderId="2" xfId="0" applyNumberFormat="1" applyFont="1" applyBorder="1" applyAlignment="1">
      <alignment horizontal="right" vertical="center" wrapText="1"/>
    </xf>
    <xf numFmtId="3" fontId="35" fillId="0" borderId="20" xfId="0" applyNumberFormat="1" applyFont="1" applyBorder="1" applyAlignment="1">
      <alignment horizontal="right" vertical="center" wrapText="1"/>
    </xf>
    <xf numFmtId="0" fontId="35" fillId="0" borderId="0" xfId="0" applyFont="1" applyFill="1" applyBorder="1" applyAlignment="1">
      <alignment horizontal="right" vertical="center"/>
    </xf>
    <xf numFmtId="3" fontId="8" fillId="0" borderId="22" xfId="0" applyNumberFormat="1" applyFont="1" applyBorder="1" applyAlignment="1">
      <alignment horizontal="right" vertical="center" wrapText="1"/>
    </xf>
    <xf numFmtId="4" fontId="8" fillId="0" borderId="2" xfId="0" applyNumberFormat="1" applyFont="1" applyBorder="1" applyAlignment="1">
      <alignment horizontal="right" vertical="center" wrapText="1"/>
    </xf>
    <xf numFmtId="4" fontId="7" fillId="9" borderId="2" xfId="0" applyNumberFormat="1" applyFont="1" applyFill="1" applyBorder="1" applyAlignment="1">
      <alignment horizontal="right" vertical="center" wrapText="1"/>
    </xf>
    <xf numFmtId="4" fontId="7" fillId="2" borderId="2" xfId="0" applyNumberFormat="1" applyFont="1" applyFill="1" applyBorder="1" applyAlignment="1">
      <alignment horizontal="right" vertical="center" wrapText="1"/>
    </xf>
    <xf numFmtId="0" fontId="35" fillId="0" borderId="0" xfId="0" applyFont="1" applyFill="1" applyBorder="1" applyAlignment="1">
      <alignment horizontal="right" vertical="center" wrapText="1"/>
    </xf>
    <xf numFmtId="0" fontId="20" fillId="0" borderId="24" xfId="0" applyFont="1" applyBorder="1" applyAlignment="1">
      <alignment horizontal="right" vertical="center" wrapText="1"/>
    </xf>
    <xf numFmtId="0" fontId="35" fillId="0" borderId="24" xfId="0" applyFont="1" applyBorder="1" applyAlignment="1">
      <alignment horizontal="right" vertical="center" wrapText="1"/>
    </xf>
    <xf numFmtId="0" fontId="35" fillId="10" borderId="22" xfId="0" applyFont="1" applyFill="1" applyBorder="1" applyAlignment="1">
      <alignment horizontal="right" vertical="center" wrapText="1"/>
    </xf>
    <xf numFmtId="0" fontId="35" fillId="0" borderId="12" xfId="0" applyFont="1" applyBorder="1" applyAlignment="1">
      <alignment horizontal="right" vertical="center"/>
    </xf>
    <xf numFmtId="0" fontId="35" fillId="0" borderId="6" xfId="0" applyFont="1" applyBorder="1" applyAlignment="1">
      <alignment horizontal="right" vertical="center"/>
    </xf>
    <xf numFmtId="0" fontId="20" fillId="0" borderId="8" xfId="0" applyFont="1" applyBorder="1" applyAlignment="1">
      <alignment horizontal="right" vertical="center"/>
    </xf>
    <xf numFmtId="0" fontId="21" fillId="4" borderId="22" xfId="0" applyFont="1" applyFill="1" applyBorder="1" applyAlignment="1">
      <alignment horizontal="right" vertical="center" wrapText="1"/>
    </xf>
    <xf numFmtId="9" fontId="35" fillId="0" borderId="24" xfId="0" applyNumberFormat="1" applyFont="1" applyBorder="1" applyAlignment="1">
      <alignment horizontal="right" vertical="center" wrapText="1"/>
    </xf>
    <xf numFmtId="0" fontId="22" fillId="0" borderId="2" xfId="0" applyFont="1" applyBorder="1" applyAlignment="1">
      <alignment horizontal="right" vertical="center" wrapText="1"/>
    </xf>
    <xf numFmtId="0" fontId="35" fillId="6" borderId="24" xfId="0" applyFont="1" applyFill="1" applyBorder="1" applyAlignment="1">
      <alignment horizontal="right" vertical="center" wrapText="1"/>
    </xf>
    <xf numFmtId="3" fontId="35" fillId="6" borderId="24" xfId="0" applyNumberFormat="1" applyFont="1" applyFill="1" applyBorder="1" applyAlignment="1">
      <alignment horizontal="right" vertical="center" wrapText="1"/>
    </xf>
    <xf numFmtId="4" fontId="35" fillId="6" borderId="24" xfId="0" applyNumberFormat="1" applyFont="1" applyFill="1" applyBorder="1" applyAlignment="1">
      <alignment horizontal="right" vertical="center" wrapText="1"/>
    </xf>
    <xf numFmtId="9" fontId="22" fillId="0" borderId="0" xfId="9" applyFont="1" applyAlignment="1">
      <alignment horizontal="right" vertical="center" wrapText="1"/>
    </xf>
    <xf numFmtId="9" fontId="35" fillId="0" borderId="24" xfId="0" applyNumberFormat="1" applyFont="1" applyBorder="1" applyAlignment="1">
      <alignment horizontal="center" vertical="center" wrapText="1"/>
    </xf>
    <xf numFmtId="0" fontId="8" fillId="0" borderId="0" xfId="0" applyFont="1" applyFill="1" applyAlignment="1">
      <alignment vertical="center"/>
    </xf>
    <xf numFmtId="0" fontId="36" fillId="0" borderId="0" xfId="7" applyNumberFormat="1" applyFont="1" applyFill="1" applyAlignment="1">
      <alignment horizontal="center" vertical="center" wrapText="1"/>
    </xf>
    <xf numFmtId="0" fontId="42" fillId="0" borderId="0" xfId="0" applyFont="1" applyFill="1" applyAlignment="1">
      <alignment vertical="center"/>
    </xf>
    <xf numFmtId="0" fontId="42" fillId="0" borderId="0" xfId="0" applyFont="1" applyFill="1" applyAlignment="1">
      <alignment vertical="center" wrapText="1"/>
    </xf>
    <xf numFmtId="0" fontId="35" fillId="0" borderId="27" xfId="0" applyFont="1" applyFill="1" applyBorder="1" applyAlignment="1">
      <alignment horizontal="center" vertical="center"/>
    </xf>
    <xf numFmtId="43" fontId="22" fillId="0" borderId="2" xfId="7" applyFont="1" applyFill="1" applyBorder="1" applyAlignment="1">
      <alignment horizontal="right" vertical="center"/>
    </xf>
    <xf numFmtId="0" fontId="35" fillId="0" borderId="27" xfId="0" applyFont="1" applyFill="1" applyBorder="1" applyAlignment="1">
      <alignment horizontal="left" vertical="center"/>
    </xf>
    <xf numFmtId="0" fontId="35" fillId="0" borderId="27" xfId="0" applyFont="1" applyFill="1" applyBorder="1" applyAlignment="1">
      <alignment horizontal="right" vertical="center"/>
    </xf>
    <xf numFmtId="0" fontId="21" fillId="0" borderId="27" xfId="0" applyFont="1" applyFill="1" applyBorder="1" applyAlignment="1">
      <alignment horizontal="center" vertical="center" wrapText="1"/>
    </xf>
    <xf numFmtId="3" fontId="35" fillId="0" borderId="27" xfId="0" applyNumberFormat="1" applyFont="1" applyFill="1" applyBorder="1" applyAlignment="1">
      <alignment horizontal="center" vertical="center"/>
    </xf>
    <xf numFmtId="3" fontId="35" fillId="0" borderId="27" xfId="0" applyNumberFormat="1" applyFont="1" applyFill="1" applyBorder="1" applyAlignment="1">
      <alignment horizontal="right" vertical="center"/>
    </xf>
    <xf numFmtId="0" fontId="21" fillId="0" borderId="27" xfId="0" applyFont="1" applyFill="1" applyBorder="1" applyAlignment="1">
      <alignment horizontal="center" vertical="center"/>
    </xf>
    <xf numFmtId="14" fontId="35" fillId="0" borderId="27" xfId="0" applyNumberFormat="1" applyFont="1" applyFill="1" applyBorder="1" applyAlignment="1">
      <alignment horizontal="center" vertical="center"/>
    </xf>
    <xf numFmtId="3" fontId="22" fillId="0" borderId="27" xfId="0" applyNumberFormat="1" applyFont="1" applyFill="1" applyBorder="1" applyAlignment="1">
      <alignment horizontal="center" vertical="center"/>
    </xf>
    <xf numFmtId="0" fontId="22" fillId="0" borderId="2" xfId="0" applyFont="1" applyFill="1" applyBorder="1" applyAlignment="1">
      <alignment vertical="center" wrapText="1"/>
    </xf>
    <xf numFmtId="0" fontId="22" fillId="0" borderId="0" xfId="0" applyFont="1" applyFill="1" applyAlignment="1">
      <alignment vertical="center" wrapText="1"/>
    </xf>
    <xf numFmtId="0" fontId="35" fillId="0" borderId="32" xfId="0" applyFont="1" applyFill="1" applyBorder="1" applyAlignment="1">
      <alignment vertical="center" wrapText="1"/>
    </xf>
    <xf numFmtId="3" fontId="35" fillId="0" borderId="32" xfId="0" applyNumberFormat="1" applyFont="1" applyFill="1" applyBorder="1" applyAlignment="1">
      <alignment vertical="center" wrapText="1"/>
    </xf>
    <xf numFmtId="0" fontId="21" fillId="0" borderId="10" xfId="0" applyFont="1" applyFill="1" applyBorder="1" applyAlignment="1">
      <alignment horizontal="left" vertical="center"/>
    </xf>
    <xf numFmtId="3" fontId="35" fillId="0" borderId="7" xfId="0" applyNumberFormat="1" applyFont="1" applyFill="1" applyBorder="1" applyAlignment="1">
      <alignment horizontal="right" vertical="center"/>
    </xf>
    <xf numFmtId="0" fontId="35" fillId="0" borderId="8" xfId="0" applyFont="1" applyFill="1" applyBorder="1" applyAlignment="1">
      <alignment horizontal="right" vertical="center"/>
    </xf>
    <xf numFmtId="3" fontId="35" fillId="0" borderId="8" xfId="0" applyNumberFormat="1" applyFont="1" applyFill="1" applyBorder="1" applyAlignment="1">
      <alignment horizontal="right" vertical="center"/>
    </xf>
    <xf numFmtId="9" fontId="35" fillId="0" borderId="8" xfId="0" applyNumberFormat="1" applyFont="1" applyFill="1" applyBorder="1" applyAlignment="1">
      <alignment horizontal="right" vertical="center"/>
    </xf>
    <xf numFmtId="3" fontId="22" fillId="0" borderId="7" xfId="0" applyNumberFormat="1" applyFont="1" applyFill="1" applyBorder="1" applyAlignment="1">
      <alignment horizontal="right" vertical="center"/>
    </xf>
    <xf numFmtId="0" fontId="22" fillId="0" borderId="8" xfId="0" applyFont="1" applyFill="1" applyBorder="1" applyAlignment="1">
      <alignment horizontal="right" vertical="center"/>
    </xf>
    <xf numFmtId="3" fontId="22" fillId="0" borderId="8" xfId="0" applyNumberFormat="1" applyFont="1" applyFill="1" applyBorder="1" applyAlignment="1">
      <alignment horizontal="right" vertical="center"/>
    </xf>
    <xf numFmtId="0" fontId="20" fillId="0" borderId="12" xfId="0" applyFont="1" applyFill="1" applyBorder="1" applyAlignment="1">
      <alignment horizontal="left" vertical="center"/>
    </xf>
    <xf numFmtId="0" fontId="20" fillId="0" borderId="10" xfId="0" applyFont="1" applyFill="1" applyBorder="1" applyAlignment="1">
      <alignment horizontal="left" vertical="center"/>
    </xf>
    <xf numFmtId="0" fontId="22" fillId="0" borderId="2" xfId="0" applyFont="1" applyFill="1" applyBorder="1" applyAlignment="1">
      <alignment horizontal="center" vertical="center" wrapText="1"/>
    </xf>
    <xf numFmtId="0" fontId="22" fillId="0" borderId="19" xfId="0" applyFont="1" applyFill="1" applyBorder="1" applyAlignment="1">
      <alignment vertical="center" wrapText="1"/>
    </xf>
    <xf numFmtId="44" fontId="22" fillId="0" borderId="0" xfId="0" applyNumberFormat="1" applyFont="1" applyFill="1" applyAlignment="1">
      <alignment horizontal="right" vertical="center"/>
    </xf>
    <xf numFmtId="0" fontId="7" fillId="12" borderId="2" xfId="0" applyFont="1" applyFill="1" applyBorder="1" applyAlignment="1">
      <alignment horizontal="center" vertical="center" wrapText="1"/>
    </xf>
    <xf numFmtId="0" fontId="7" fillId="12" borderId="27" xfId="0" applyFont="1" applyFill="1" applyBorder="1" applyAlignment="1">
      <alignment horizontal="center" vertical="center" wrapText="1"/>
    </xf>
    <xf numFmtId="0" fontId="35" fillId="12" borderId="27" xfId="0" applyFont="1" applyFill="1" applyBorder="1" applyAlignment="1">
      <alignment horizontal="left" vertical="center"/>
    </xf>
    <xf numFmtId="0" fontId="22" fillId="12" borderId="0" xfId="0" applyFont="1" applyFill="1" applyAlignment="1">
      <alignment vertical="center"/>
    </xf>
    <xf numFmtId="14" fontId="35" fillId="12" borderId="27" xfId="0" applyNumberFormat="1" applyFont="1" applyFill="1" applyBorder="1" applyAlignment="1">
      <alignment horizontal="center" vertical="center"/>
    </xf>
    <xf numFmtId="0" fontId="35" fillId="12" borderId="27" xfId="0" applyFont="1" applyFill="1" applyBorder="1" applyAlignment="1">
      <alignment horizontal="center" vertical="center"/>
    </xf>
    <xf numFmtId="3" fontId="22" fillId="12" borderId="27" xfId="0" applyNumberFormat="1" applyFont="1" applyFill="1" applyBorder="1" applyAlignment="1">
      <alignment horizontal="center" vertical="center"/>
    </xf>
    <xf numFmtId="0" fontId="35" fillId="12" borderId="32" xfId="0" applyFont="1" applyFill="1" applyBorder="1" applyAlignment="1">
      <alignment vertical="center" wrapText="1"/>
    </xf>
    <xf numFmtId="3" fontId="35" fillId="12" borderId="32" xfId="0" applyNumberFormat="1" applyFont="1" applyFill="1" applyBorder="1" applyAlignment="1">
      <alignment vertical="center" wrapText="1"/>
    </xf>
    <xf numFmtId="0" fontId="22" fillId="12" borderId="0" xfId="0" applyFont="1" applyFill="1" applyAlignment="1">
      <alignment vertical="center" wrapText="1"/>
    </xf>
    <xf numFmtId="0" fontId="20" fillId="12" borderId="0" xfId="0" applyFont="1" applyFill="1" applyAlignment="1">
      <alignment horizontal="left" vertical="center"/>
    </xf>
    <xf numFmtId="3" fontId="22" fillId="12" borderId="7" xfId="0" applyNumberFormat="1" applyFont="1" applyFill="1" applyBorder="1" applyAlignment="1">
      <alignment horizontal="right" vertical="center"/>
    </xf>
    <xf numFmtId="0" fontId="22" fillId="12" borderId="8" xfId="0" applyFont="1" applyFill="1" applyBorder="1" applyAlignment="1">
      <alignment horizontal="right" vertical="center"/>
    </xf>
    <xf numFmtId="3" fontId="22" fillId="12" borderId="8" xfId="0" applyNumberFormat="1" applyFont="1" applyFill="1" applyBorder="1" applyAlignment="1">
      <alignment horizontal="right" vertical="center"/>
    </xf>
    <xf numFmtId="0" fontId="7" fillId="0" borderId="0" xfId="7" applyNumberFormat="1"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9" fontId="22" fillId="0" borderId="0" xfId="0" applyNumberFormat="1" applyFont="1" applyAlignment="1">
      <alignment horizontal="center" vertical="center"/>
    </xf>
    <xf numFmtId="0" fontId="22" fillId="0" borderId="0" xfId="0" applyFont="1" applyFill="1" applyBorder="1" applyAlignment="1">
      <alignment horizontal="center" vertical="center"/>
    </xf>
    <xf numFmtId="3" fontId="35" fillId="0" borderId="2" xfId="0" applyNumberFormat="1" applyFont="1" applyBorder="1" applyAlignment="1">
      <alignment horizontal="center" vertical="center" wrapText="1"/>
    </xf>
    <xf numFmtId="0" fontId="22" fillId="0" borderId="2" xfId="0" applyFont="1" applyBorder="1" applyAlignment="1">
      <alignment horizontal="center" vertical="center"/>
    </xf>
    <xf numFmtId="3" fontId="35" fillId="0" borderId="20" xfId="0" applyNumberFormat="1" applyFont="1" applyBorder="1" applyAlignment="1">
      <alignment horizontal="center" vertical="center" wrapText="1"/>
    </xf>
    <xf numFmtId="0" fontId="7" fillId="0" borderId="0" xfId="0" applyFont="1" applyFill="1" applyAlignment="1">
      <alignment horizontal="center" vertical="center"/>
    </xf>
    <xf numFmtId="0" fontId="7" fillId="3" borderId="0" xfId="0" applyFont="1" applyFill="1" applyAlignment="1">
      <alignment horizontal="center" vertical="center"/>
    </xf>
    <xf numFmtId="0" fontId="22" fillId="0" borderId="0" xfId="0" applyFont="1" applyAlignment="1">
      <alignment horizontal="center" vertical="center"/>
    </xf>
    <xf numFmtId="0" fontId="35" fillId="6" borderId="28" xfId="0" applyFont="1" applyFill="1" applyBorder="1" applyAlignment="1">
      <alignment vertical="center" wrapText="1"/>
    </xf>
    <xf numFmtId="0" fontId="22" fillId="0" borderId="28" xfId="0" applyFont="1" applyBorder="1" applyAlignment="1">
      <alignment vertical="center" wrapText="1"/>
    </xf>
    <xf numFmtId="0" fontId="7" fillId="8" borderId="19" xfId="0" applyFont="1" applyFill="1" applyBorder="1" applyAlignment="1">
      <alignment vertical="center" wrapText="1"/>
    </xf>
    <xf numFmtId="0" fontId="7" fillId="8" borderId="19" xfId="0" applyFont="1" applyFill="1" applyBorder="1" applyAlignment="1">
      <alignment horizontal="center" vertical="center" wrapText="1"/>
    </xf>
    <xf numFmtId="0" fontId="35" fillId="6" borderId="37" xfId="0" applyFont="1" applyFill="1" applyBorder="1" applyAlignment="1">
      <alignment vertical="center" wrapText="1"/>
    </xf>
    <xf numFmtId="0" fontId="22" fillId="0" borderId="37" xfId="0" applyFont="1" applyBorder="1" applyAlignment="1">
      <alignment vertical="center" wrapText="1"/>
    </xf>
    <xf numFmtId="0" fontId="35" fillId="6" borderId="2" xfId="0" applyFont="1" applyFill="1" applyBorder="1" applyAlignment="1">
      <alignment horizontal="center" vertical="center" wrapText="1"/>
    </xf>
    <xf numFmtId="0" fontId="7" fillId="8" borderId="2" xfId="0" applyFont="1" applyFill="1" applyBorder="1" applyAlignment="1">
      <alignment wrapText="1"/>
    </xf>
    <xf numFmtId="43" fontId="22" fillId="0" borderId="0" xfId="7" applyFont="1" applyAlignment="1"/>
    <xf numFmtId="9" fontId="22" fillId="0" borderId="0" xfId="9" applyFont="1" applyAlignment="1"/>
    <xf numFmtId="0" fontId="22" fillId="0" borderId="0" xfId="0" applyFont="1" applyFill="1" applyBorder="1" applyAlignment="1"/>
    <xf numFmtId="4" fontId="35" fillId="0" borderId="24" xfId="0" applyNumberFormat="1" applyFont="1" applyBorder="1" applyAlignment="1">
      <alignment horizontal="right" vertical="center" wrapText="1"/>
    </xf>
    <xf numFmtId="4" fontId="35" fillId="0" borderId="8" xfId="0" applyNumberFormat="1" applyFont="1" applyBorder="1" applyAlignment="1">
      <alignment horizontal="right" vertical="center"/>
    </xf>
    <xf numFmtId="4" fontId="22" fillId="0" borderId="0" xfId="0" applyNumberFormat="1" applyFont="1" applyAlignment="1">
      <alignment horizontal="right" vertical="center"/>
    </xf>
    <xf numFmtId="4" fontId="22" fillId="0" borderId="0" xfId="0" applyNumberFormat="1" applyFont="1" applyAlignment="1">
      <alignment horizontal="right" vertical="center" wrapText="1"/>
    </xf>
    <xf numFmtId="4" fontId="8" fillId="0" borderId="2" xfId="0" applyNumberFormat="1" applyFont="1" applyFill="1" applyBorder="1" applyAlignment="1">
      <alignment horizontal="right" vertical="center" wrapText="1"/>
    </xf>
    <xf numFmtId="4" fontId="7" fillId="0" borderId="0" xfId="0" applyNumberFormat="1" applyFont="1" applyAlignment="1">
      <alignment horizontal="right" vertical="center"/>
    </xf>
    <xf numFmtId="4" fontId="35" fillId="0" borderId="12" xfId="0" applyNumberFormat="1" applyFont="1" applyBorder="1" applyAlignment="1">
      <alignment horizontal="right" vertical="center"/>
    </xf>
    <xf numFmtId="4" fontId="20" fillId="0" borderId="8" xfId="0" applyNumberFormat="1" applyFont="1" applyBorder="1" applyAlignment="1">
      <alignment horizontal="right" vertical="center"/>
    </xf>
    <xf numFmtId="9" fontId="22" fillId="0" borderId="0" xfId="0" applyNumberFormat="1" applyFont="1" applyFill="1" applyAlignment="1">
      <alignment horizontal="right" vertical="center"/>
    </xf>
    <xf numFmtId="9" fontId="32" fillId="0" borderId="0" xfId="9" applyFont="1" applyFill="1" applyAlignment="1">
      <alignment horizontal="right" vertical="center"/>
    </xf>
    <xf numFmtId="167" fontId="22" fillId="0" borderId="0" xfId="0" applyNumberFormat="1" applyFont="1" applyFill="1" applyAlignment="1">
      <alignment vertical="center"/>
    </xf>
    <xf numFmtId="9" fontId="22" fillId="0" borderId="0" xfId="0" applyNumberFormat="1" applyFont="1" applyFill="1" applyAlignment="1">
      <alignment vertical="center"/>
    </xf>
    <xf numFmtId="0" fontId="35" fillId="0" borderId="7" xfId="0" applyFont="1" applyFill="1" applyBorder="1" applyAlignment="1">
      <alignment horizontal="center" vertical="center" wrapText="1"/>
    </xf>
    <xf numFmtId="0" fontId="35" fillId="0" borderId="8" xfId="0" applyFont="1" applyFill="1" applyBorder="1" applyAlignment="1">
      <alignment horizontal="center" vertical="center" wrapText="1"/>
    </xf>
    <xf numFmtId="0" fontId="29" fillId="0" borderId="0" xfId="0" applyFont="1" applyFill="1" applyAlignment="1">
      <alignment vertical="center" wrapText="1"/>
    </xf>
    <xf numFmtId="0" fontId="35" fillId="0" borderId="7" xfId="0" applyFont="1" applyFill="1" applyBorder="1" applyAlignment="1">
      <alignment vertical="center"/>
    </xf>
    <xf numFmtId="6" fontId="35" fillId="0" borderId="8" xfId="0" applyNumberFormat="1" applyFont="1" applyFill="1" applyBorder="1" applyAlignment="1">
      <alignment vertical="center"/>
    </xf>
    <xf numFmtId="8" fontId="35" fillId="0" borderId="8" xfId="0" applyNumberFormat="1" applyFont="1" applyFill="1" applyBorder="1" applyAlignment="1">
      <alignment vertical="center" wrapText="1"/>
    </xf>
    <xf numFmtId="0" fontId="21" fillId="0" borderId="7" xfId="0" applyFont="1" applyFill="1" applyBorder="1" applyAlignment="1">
      <alignment vertical="center"/>
    </xf>
    <xf numFmtId="6" fontId="21" fillId="0" borderId="8" xfId="0" applyNumberFormat="1" applyFont="1" applyFill="1" applyBorder="1" applyAlignment="1">
      <alignment vertical="center"/>
    </xf>
    <xf numFmtId="8" fontId="21" fillId="0" borderId="8" xfId="0" applyNumberFormat="1" applyFont="1" applyFill="1" applyBorder="1" applyAlignment="1">
      <alignment vertical="center" wrapText="1"/>
    </xf>
    <xf numFmtId="3" fontId="35" fillId="0" borderId="22" xfId="0" applyNumberFormat="1" applyFont="1" applyFill="1" applyBorder="1" applyAlignment="1">
      <alignment vertical="center" wrapText="1"/>
    </xf>
    <xf numFmtId="3" fontId="35" fillId="0" borderId="19" xfId="0" applyNumberFormat="1" applyFont="1" applyFill="1" applyBorder="1" applyAlignment="1">
      <alignment vertical="center" wrapText="1"/>
    </xf>
    <xf numFmtId="0" fontId="35" fillId="0" borderId="19" xfId="0" applyFont="1" applyFill="1" applyBorder="1" applyAlignment="1">
      <alignment vertical="center" wrapText="1"/>
    </xf>
    <xf numFmtId="167" fontId="22" fillId="0" borderId="0" xfId="9" applyNumberFormat="1" applyFont="1" applyFill="1" applyAlignment="1">
      <alignment vertical="center"/>
    </xf>
    <xf numFmtId="0" fontId="35" fillId="0" borderId="20" xfId="0" applyFont="1" applyFill="1" applyBorder="1" applyAlignment="1">
      <alignment horizontal="left" vertical="center"/>
    </xf>
    <xf numFmtId="0" fontId="7" fillId="17" borderId="2" xfId="0" applyFont="1" applyFill="1" applyBorder="1" applyAlignment="1">
      <alignment horizontal="center" vertical="center" wrapText="1"/>
    </xf>
    <xf numFmtId="0" fontId="7" fillId="17" borderId="27" xfId="0" applyFont="1" applyFill="1" applyBorder="1" applyAlignment="1">
      <alignment horizontal="center" vertical="center" wrapText="1"/>
    </xf>
    <xf numFmtId="4" fontId="35" fillId="0" borderId="20" xfId="0" applyNumberFormat="1" applyFont="1" applyBorder="1" applyAlignment="1">
      <alignment horizontal="center" vertical="center" wrapText="1"/>
    </xf>
    <xf numFmtId="4" fontId="35" fillId="0" borderId="2" xfId="0" applyNumberFormat="1" applyFont="1" applyBorder="1" applyAlignment="1">
      <alignment horizontal="center" vertical="center" wrapText="1"/>
    </xf>
    <xf numFmtId="3" fontId="35" fillId="0" borderId="20" xfId="0" applyNumberFormat="1" applyFont="1" applyBorder="1" applyAlignment="1">
      <alignment horizontal="left" vertical="center" wrapText="1"/>
    </xf>
    <xf numFmtId="0" fontId="22" fillId="0" borderId="17" xfId="0" applyFont="1" applyBorder="1" applyAlignment="1">
      <alignment horizontal="left" vertical="center" wrapText="1"/>
    </xf>
    <xf numFmtId="3" fontId="35" fillId="0" borderId="2" xfId="0" applyNumberFormat="1" applyFont="1" applyBorder="1" applyAlignment="1">
      <alignment horizontal="left" vertical="center" wrapText="1"/>
    </xf>
    <xf numFmtId="0" fontId="22" fillId="0" borderId="19" xfId="0" applyFont="1" applyBorder="1" applyAlignment="1">
      <alignment horizontal="left" vertical="center" wrapText="1"/>
    </xf>
    <xf numFmtId="0" fontId="29" fillId="0" borderId="3" xfId="0" applyFont="1" applyBorder="1" applyAlignment="1">
      <alignment vertical="center" wrapText="1"/>
    </xf>
    <xf numFmtId="0" fontId="29" fillId="0" borderId="3" xfId="0" applyFont="1" applyBorder="1" applyAlignment="1">
      <alignment vertical="center"/>
    </xf>
    <xf numFmtId="4" fontId="29" fillId="0" borderId="3" xfId="0" applyNumberFormat="1" applyFont="1" applyBorder="1" applyAlignment="1">
      <alignment vertical="center"/>
    </xf>
    <xf numFmtId="4" fontId="21" fillId="4" borderId="22" xfId="0" applyNumberFormat="1" applyFont="1" applyFill="1" applyBorder="1" applyAlignment="1">
      <alignment horizontal="center" vertical="center" wrapText="1"/>
    </xf>
    <xf numFmtId="0" fontId="29" fillId="0" borderId="3" xfId="0" applyFont="1" applyFill="1" applyBorder="1" applyAlignment="1">
      <alignment horizontal="left" vertical="center"/>
    </xf>
    <xf numFmtId="0" fontId="21" fillId="11" borderId="22" xfId="0" applyFont="1" applyFill="1" applyBorder="1" applyAlignment="1">
      <alignment horizontal="center" vertical="center" wrapText="1"/>
    </xf>
    <xf numFmtId="9" fontId="21" fillId="0" borderId="24" xfId="0" applyNumberFormat="1" applyFont="1" applyBorder="1" applyAlignment="1">
      <alignment horizontal="center" vertical="center" wrapText="1"/>
    </xf>
    <xf numFmtId="0" fontId="21" fillId="0" borderId="20" xfId="0" applyFont="1" applyBorder="1" applyAlignment="1">
      <alignment vertical="center" wrapText="1"/>
    </xf>
    <xf numFmtId="0" fontId="21" fillId="0" borderId="21" xfId="0" applyFont="1" applyBorder="1" applyAlignment="1">
      <alignment vertical="center" wrapText="1"/>
    </xf>
    <xf numFmtId="0" fontId="21" fillId="0" borderId="22" xfId="0" applyFont="1" applyBorder="1" applyAlignment="1">
      <alignment vertical="center" wrapText="1"/>
    </xf>
    <xf numFmtId="0" fontId="21" fillId="0" borderId="21" xfId="0" applyFont="1" applyBorder="1" applyAlignment="1">
      <alignment horizontal="center" vertical="center" wrapText="1"/>
    </xf>
    <xf numFmtId="0" fontId="21" fillId="0" borderId="22" xfId="0" applyFont="1" applyBorder="1" applyAlignment="1">
      <alignment horizontal="center" vertical="center" wrapText="1"/>
    </xf>
    <xf numFmtId="9" fontId="22" fillId="0" borderId="24" xfId="0" applyNumberFormat="1" applyFont="1" applyBorder="1" applyAlignment="1">
      <alignment horizontal="center" vertical="center" wrapText="1"/>
    </xf>
    <xf numFmtId="9" fontId="22" fillId="0" borderId="24" xfId="0" applyNumberFormat="1" applyFont="1" applyFill="1" applyBorder="1" applyAlignment="1">
      <alignment horizontal="center" vertical="center" wrapText="1"/>
    </xf>
    <xf numFmtId="9" fontId="22" fillId="0" borderId="22" xfId="0" applyNumberFormat="1" applyFont="1" applyFill="1" applyBorder="1" applyAlignment="1">
      <alignment horizontal="center" vertical="center" wrapText="1"/>
    </xf>
    <xf numFmtId="9" fontId="35" fillId="6" borderId="19" xfId="0" applyNumberFormat="1" applyFont="1" applyFill="1" applyBorder="1" applyAlignment="1">
      <alignment horizontal="center" vertical="center" wrapText="1"/>
    </xf>
    <xf numFmtId="9" fontId="35" fillId="0" borderId="19" xfId="0" applyNumberFormat="1" applyFont="1" applyFill="1" applyBorder="1" applyAlignment="1">
      <alignment horizontal="center" vertical="center" wrapText="1"/>
    </xf>
    <xf numFmtId="9" fontId="21" fillId="6" borderId="2" xfId="0" applyNumberFormat="1" applyFont="1" applyFill="1" applyBorder="1" applyAlignment="1">
      <alignment horizontal="center" vertical="center" wrapText="1"/>
    </xf>
    <xf numFmtId="4" fontId="35" fillId="6" borderId="24" xfId="0" applyNumberFormat="1" applyFont="1" applyFill="1" applyBorder="1" applyAlignment="1">
      <alignment horizontal="center" vertical="center" wrapText="1"/>
    </xf>
    <xf numFmtId="9" fontId="35" fillId="6" borderId="24" xfId="0" applyNumberFormat="1" applyFont="1" applyFill="1" applyBorder="1" applyAlignment="1">
      <alignment horizontal="center" vertical="center" wrapText="1"/>
    </xf>
    <xf numFmtId="9" fontId="21" fillId="6" borderId="24" xfId="0" applyNumberFormat="1" applyFont="1" applyFill="1" applyBorder="1" applyAlignment="1">
      <alignment horizontal="center" vertical="center" wrapText="1"/>
    </xf>
    <xf numFmtId="4" fontId="21" fillId="0" borderId="2" xfId="0" applyNumberFormat="1" applyFont="1" applyBorder="1" applyAlignment="1">
      <alignment horizontal="right" vertical="center" wrapText="1"/>
    </xf>
    <xf numFmtId="3" fontId="21" fillId="0" borderId="2" xfId="0" applyNumberFormat="1" applyFont="1" applyBorder="1" applyAlignment="1">
      <alignment horizontal="right" vertical="center" wrapText="1"/>
    </xf>
    <xf numFmtId="3" fontId="35" fillId="0" borderId="30" xfId="0" applyNumberFormat="1" applyFont="1" applyBorder="1" applyAlignment="1">
      <alignment horizontal="right" vertical="center" wrapText="1"/>
    </xf>
    <xf numFmtId="3" fontId="35" fillId="0" borderId="17" xfId="0" applyNumberFormat="1" applyFont="1" applyBorder="1" applyAlignment="1">
      <alignment horizontal="right" vertical="center" wrapText="1"/>
    </xf>
    <xf numFmtId="3" fontId="35" fillId="0" borderId="34" xfId="0" applyNumberFormat="1" applyFont="1" applyBorder="1" applyAlignment="1">
      <alignment horizontal="right" vertical="center" wrapText="1"/>
    </xf>
    <xf numFmtId="3" fontId="35" fillId="0" borderId="19" xfId="0" applyNumberFormat="1" applyFont="1" applyBorder="1" applyAlignment="1">
      <alignment horizontal="right" vertical="center" wrapText="1"/>
    </xf>
    <xf numFmtId="4" fontId="35" fillId="0" borderId="2" xfId="0" applyNumberFormat="1" applyFont="1" applyBorder="1" applyAlignment="1">
      <alignment horizontal="left" vertical="center" wrapText="1"/>
    </xf>
    <xf numFmtId="0" fontId="22" fillId="0" borderId="0" xfId="0" applyFont="1" applyBorder="1" applyAlignment="1">
      <alignment horizontal="left" vertical="center" wrapText="1"/>
    </xf>
    <xf numFmtId="4" fontId="21" fillId="4" borderId="2" xfId="0" applyNumberFormat="1" applyFont="1" applyFill="1" applyBorder="1" applyAlignment="1">
      <alignment horizontal="center" vertical="center" wrapText="1"/>
    </xf>
    <xf numFmtId="0" fontId="22" fillId="0" borderId="2" xfId="0" applyFont="1" applyFill="1" applyBorder="1" applyAlignment="1">
      <alignment horizontal="left" vertical="center" wrapText="1"/>
    </xf>
    <xf numFmtId="0" fontId="21" fillId="4" borderId="2" xfId="0" applyFont="1" applyFill="1" applyBorder="1" applyAlignment="1">
      <alignment horizontal="left" vertical="center" wrapText="1"/>
    </xf>
    <xf numFmtId="4" fontId="22" fillId="0" borderId="2" xfId="0" applyNumberFormat="1" applyFont="1" applyBorder="1" applyAlignment="1">
      <alignment horizontal="center" vertical="center" wrapText="1"/>
    </xf>
    <xf numFmtId="0" fontId="21" fillId="4" borderId="2" xfId="0" applyFont="1" applyFill="1" applyBorder="1" applyAlignment="1">
      <alignment horizontal="center" vertical="center"/>
    </xf>
    <xf numFmtId="3" fontId="21" fillId="0" borderId="0" xfId="0" applyNumberFormat="1" applyFont="1" applyFill="1" applyBorder="1" applyAlignment="1">
      <alignment vertical="center" wrapText="1"/>
    </xf>
    <xf numFmtId="9" fontId="21" fillId="0" borderId="0" xfId="0" applyNumberFormat="1" applyFont="1" applyFill="1" applyBorder="1" applyAlignment="1">
      <alignment vertical="center" wrapText="1"/>
    </xf>
    <xf numFmtId="0" fontId="21" fillId="4" borderId="10" xfId="0" applyFont="1" applyFill="1" applyBorder="1" applyAlignment="1">
      <alignment horizontal="center" vertical="center"/>
    </xf>
    <xf numFmtId="0" fontId="21" fillId="4" borderId="7" xfId="0" applyFont="1" applyFill="1" applyBorder="1" applyAlignment="1">
      <alignment horizontal="center" vertical="center"/>
    </xf>
    <xf numFmtId="0" fontId="21" fillId="4" borderId="8" xfId="0" applyFont="1" applyFill="1" applyBorder="1" applyAlignment="1">
      <alignment horizontal="center" vertical="center"/>
    </xf>
    <xf numFmtId="0" fontId="21" fillId="4" borderId="22" xfId="0" applyFont="1" applyFill="1" applyBorder="1" applyAlignment="1">
      <alignment horizontal="center" vertical="center" wrapText="1"/>
    </xf>
    <xf numFmtId="0" fontId="22" fillId="0" borderId="2" xfId="0" applyFont="1" applyFill="1" applyBorder="1" applyAlignment="1">
      <alignment vertical="center"/>
    </xf>
    <xf numFmtId="3" fontId="22" fillId="0" borderId="2" xfId="0" applyNumberFormat="1" applyFont="1" applyFill="1" applyBorder="1" applyAlignment="1">
      <alignment vertical="center"/>
    </xf>
    <xf numFmtId="0" fontId="7" fillId="17" borderId="2" xfId="0" applyFont="1" applyFill="1" applyBorder="1" applyAlignment="1">
      <alignment horizontal="center" vertical="center" wrapText="1"/>
    </xf>
    <xf numFmtId="0" fontId="35" fillId="0" borderId="2" xfId="0" applyFont="1" applyBorder="1" applyAlignment="1">
      <alignment horizontal="right" vertical="center" wrapText="1"/>
    </xf>
    <xf numFmtId="10" fontId="35" fillId="0" borderId="2" xfId="0" applyNumberFormat="1" applyFont="1" applyBorder="1" applyAlignment="1">
      <alignment horizontal="right" vertical="center" wrapText="1"/>
    </xf>
    <xf numFmtId="3" fontId="22" fillId="0" borderId="2" xfId="0" applyNumberFormat="1" applyFont="1" applyBorder="1" applyAlignment="1">
      <alignment horizontal="right" vertical="center" wrapText="1"/>
    </xf>
    <xf numFmtId="10" fontId="22" fillId="0" borderId="2" xfId="0" applyNumberFormat="1" applyFont="1" applyBorder="1" applyAlignment="1">
      <alignment horizontal="right" vertical="center" wrapText="1"/>
    </xf>
    <xf numFmtId="0" fontId="20" fillId="2" borderId="2" xfId="0" applyFont="1" applyFill="1" applyBorder="1" applyAlignment="1">
      <alignment vertical="center" wrapText="1"/>
    </xf>
    <xf numFmtId="3" fontId="20" fillId="2" borderId="2" xfId="0" applyNumberFormat="1" applyFont="1" applyFill="1" applyBorder="1" applyAlignment="1">
      <alignment horizontal="right" vertical="center" wrapText="1"/>
    </xf>
    <xf numFmtId="0" fontId="20" fillId="2" borderId="2" xfId="0" applyFont="1" applyFill="1" applyBorder="1" applyAlignment="1">
      <alignment horizontal="right" vertical="center" wrapText="1"/>
    </xf>
    <xf numFmtId="10" fontId="20" fillId="2" borderId="2" xfId="0" applyNumberFormat="1" applyFont="1" applyFill="1" applyBorder="1" applyAlignment="1">
      <alignment horizontal="right" vertical="center" wrapText="1"/>
    </xf>
    <xf numFmtId="10" fontId="21" fillId="2" borderId="2" xfId="0" applyNumberFormat="1" applyFont="1" applyFill="1" applyBorder="1" applyAlignment="1">
      <alignment horizontal="right" vertical="center" wrapText="1"/>
    </xf>
    <xf numFmtId="0" fontId="7" fillId="8" borderId="2" xfId="0" applyFont="1" applyFill="1" applyBorder="1" applyAlignment="1">
      <alignment horizontal="center" vertical="center" wrapText="1"/>
    </xf>
    <xf numFmtId="0" fontId="7" fillId="8" borderId="19" xfId="0" applyFont="1" applyFill="1" applyBorder="1" applyAlignment="1">
      <alignment horizontal="center" vertical="center" wrapText="1"/>
    </xf>
    <xf numFmtId="0" fontId="21" fillId="13" borderId="2" xfId="0" applyFont="1" applyFill="1" applyBorder="1" applyAlignment="1">
      <alignment horizontal="center" vertical="center" wrapText="1"/>
    </xf>
    <xf numFmtId="0" fontId="22" fillId="0" borderId="0" xfId="0" applyFont="1" applyAlignment="1">
      <alignment horizontal="center" vertical="center" wrapText="1"/>
    </xf>
    <xf numFmtId="9" fontId="21" fillId="13" borderId="2" xfId="0" applyNumberFormat="1" applyFont="1" applyFill="1" applyBorder="1" applyAlignment="1">
      <alignment horizontal="center" vertical="center" wrapText="1"/>
    </xf>
    <xf numFmtId="0" fontId="29" fillId="0" borderId="2" xfId="0" applyFont="1" applyBorder="1" applyAlignment="1">
      <alignment vertical="center"/>
    </xf>
    <xf numFmtId="17" fontId="22" fillId="0" borderId="2" xfId="0" applyNumberFormat="1" applyFont="1" applyBorder="1" applyAlignment="1">
      <alignment horizontal="right" vertical="center" wrapText="1"/>
    </xf>
    <xf numFmtId="0" fontId="43" fillId="18" borderId="2" xfId="0" applyFont="1" applyFill="1" applyBorder="1" applyAlignment="1">
      <alignment vertical="center"/>
    </xf>
    <xf numFmtId="0" fontId="20" fillId="18" borderId="2" xfId="0" applyFont="1" applyFill="1" applyBorder="1" applyAlignment="1">
      <alignment vertical="center" wrapText="1"/>
    </xf>
    <xf numFmtId="0" fontId="20" fillId="18" borderId="2" xfId="0" applyFont="1" applyFill="1" applyBorder="1" applyAlignment="1">
      <alignment horizontal="right" vertical="center" wrapText="1"/>
    </xf>
    <xf numFmtId="0" fontId="22" fillId="0" borderId="29" xfId="0" applyFont="1" applyBorder="1" applyAlignment="1">
      <alignment horizontal="center" vertical="center" wrapText="1"/>
    </xf>
    <xf numFmtId="0" fontId="29" fillId="0" borderId="0" xfId="0" applyFont="1" applyAlignment="1">
      <alignment horizontal="center" vertical="center"/>
    </xf>
    <xf numFmtId="3" fontId="37" fillId="6" borderId="0" xfId="0" applyNumberFormat="1" applyFont="1" applyFill="1" applyBorder="1" applyAlignment="1">
      <alignment vertical="center" wrapText="1"/>
    </xf>
    <xf numFmtId="3" fontId="37" fillId="6" borderId="2" xfId="0" applyNumberFormat="1" applyFont="1" applyFill="1" applyBorder="1" applyAlignment="1">
      <alignment vertical="center" wrapText="1"/>
    </xf>
    <xf numFmtId="3" fontId="37" fillId="6" borderId="2" xfId="0" applyNumberFormat="1" applyFont="1" applyFill="1" applyBorder="1" applyAlignment="1">
      <alignment horizontal="right" vertical="center" wrapText="1"/>
    </xf>
    <xf numFmtId="4" fontId="37" fillId="6" borderId="2" xfId="0" applyNumberFormat="1" applyFont="1" applyFill="1" applyBorder="1" applyAlignment="1">
      <alignment vertical="center" wrapText="1"/>
    </xf>
    <xf numFmtId="4" fontId="37" fillId="6" borderId="2" xfId="0" applyNumberFormat="1" applyFont="1" applyFill="1" applyBorder="1" applyAlignment="1">
      <alignment horizontal="right" vertical="center" wrapText="1"/>
    </xf>
    <xf numFmtId="0" fontId="28" fillId="0" borderId="0" xfId="1" applyFont="1" applyFill="1" applyBorder="1" applyAlignment="1">
      <alignment vertical="center"/>
    </xf>
    <xf numFmtId="0" fontId="28" fillId="0" borderId="0" xfId="1" applyFont="1" applyFill="1" applyBorder="1" applyAlignment="1">
      <alignment horizontal="right" vertical="center"/>
    </xf>
    <xf numFmtId="0" fontId="38" fillId="5" borderId="28" xfId="0" applyFont="1" applyFill="1" applyBorder="1" applyAlignment="1">
      <alignment horizontal="right" vertical="center"/>
    </xf>
    <xf numFmtId="4" fontId="37" fillId="0" borderId="0" xfId="0" applyNumberFormat="1" applyFont="1" applyFill="1" applyBorder="1" applyAlignment="1">
      <alignment vertical="center" wrapText="1"/>
    </xf>
    <xf numFmtId="4" fontId="37" fillId="0" borderId="0" xfId="0" applyNumberFormat="1" applyFont="1" applyFill="1" applyBorder="1" applyAlignment="1">
      <alignment horizontal="right" vertical="center" wrapText="1"/>
    </xf>
    <xf numFmtId="0" fontId="20" fillId="0" borderId="0" xfId="0" applyFont="1" applyAlignment="1">
      <alignment vertical="center"/>
    </xf>
    <xf numFmtId="0" fontId="20" fillId="0" borderId="0" xfId="0" applyFont="1" applyAlignment="1">
      <alignment horizontal="center" vertical="center"/>
    </xf>
    <xf numFmtId="0" fontId="20" fillId="0" borderId="2" xfId="0" applyFont="1" applyBorder="1" applyAlignment="1">
      <alignment horizontal="center" vertical="center"/>
    </xf>
    <xf numFmtId="3" fontId="20" fillId="0" borderId="2" xfId="0" applyNumberFormat="1" applyFont="1" applyBorder="1" applyAlignment="1">
      <alignment horizontal="right" vertical="center" wrapText="1"/>
    </xf>
    <xf numFmtId="0" fontId="20" fillId="0" borderId="2" xfId="0" applyFont="1" applyBorder="1" applyAlignment="1">
      <alignment horizontal="right" vertical="center" wrapText="1"/>
    </xf>
    <xf numFmtId="0" fontId="20" fillId="0" borderId="19" xfId="0" applyFont="1" applyBorder="1" applyAlignment="1">
      <alignment horizontal="center" vertical="center" wrapText="1"/>
    </xf>
    <xf numFmtId="0" fontId="20" fillId="0" borderId="24"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24" xfId="0" applyFont="1" applyBorder="1" applyAlignment="1">
      <alignment horizontal="center" vertical="center" wrapText="1"/>
    </xf>
    <xf numFmtId="4" fontId="22" fillId="0" borderId="24" xfId="0" applyNumberFormat="1" applyFont="1" applyBorder="1" applyAlignment="1">
      <alignment horizontal="center" vertical="center" wrapText="1"/>
    </xf>
    <xf numFmtId="0" fontId="35" fillId="10" borderId="22" xfId="0" applyFont="1" applyFill="1" applyBorder="1" applyAlignment="1">
      <alignment horizontal="center" vertical="center" wrapText="1"/>
    </xf>
    <xf numFmtId="3" fontId="22" fillId="0" borderId="24" xfId="0" applyNumberFormat="1" applyFont="1" applyBorder="1" applyAlignment="1">
      <alignment horizontal="center" vertical="center" wrapText="1"/>
    </xf>
    <xf numFmtId="0" fontId="21" fillId="12" borderId="2" xfId="0" applyFont="1" applyFill="1" applyBorder="1" applyAlignment="1">
      <alignment horizontal="center" vertical="center" wrapText="1"/>
    </xf>
    <xf numFmtId="0" fontId="35" fillId="0" borderId="2" xfId="0" applyFont="1" applyFill="1" applyBorder="1" applyAlignment="1">
      <alignment horizontal="left" vertical="center"/>
    </xf>
    <xf numFmtId="0" fontId="35" fillId="0" borderId="2" xfId="0" applyFont="1" applyFill="1" applyBorder="1" applyAlignment="1">
      <alignment horizontal="right" vertical="center"/>
    </xf>
    <xf numFmtId="3" fontId="35" fillId="0" borderId="2" xfId="0" applyNumberFormat="1" applyFont="1" applyFill="1" applyBorder="1" applyAlignment="1">
      <alignment horizontal="right" vertical="center"/>
    </xf>
    <xf numFmtId="0" fontId="35" fillId="0" borderId="2" xfId="0" applyFont="1" applyBorder="1" applyAlignment="1">
      <alignment horizontal="left" vertical="center"/>
    </xf>
    <xf numFmtId="3" fontId="35" fillId="0" borderId="2" xfId="0" applyNumberFormat="1" applyFont="1" applyBorder="1" applyAlignment="1">
      <alignment horizontal="right" vertical="center"/>
    </xf>
    <xf numFmtId="0" fontId="35" fillId="0" borderId="2" xfId="0" applyFont="1" applyBorder="1" applyAlignment="1">
      <alignment horizontal="right" vertical="center"/>
    </xf>
    <xf numFmtId="0" fontId="20" fillId="13" borderId="2" xfId="0" applyFont="1" applyFill="1" applyBorder="1" applyAlignment="1">
      <alignment horizontal="center" vertical="center" wrapText="1"/>
    </xf>
    <xf numFmtId="0" fontId="39" fillId="0" borderId="10" xfId="0" applyFont="1" applyBorder="1" applyAlignment="1">
      <alignment horizontal="left" vertical="center" wrapText="1"/>
    </xf>
    <xf numFmtId="0" fontId="29" fillId="0" borderId="10" xfId="0" applyFont="1" applyBorder="1" applyAlignment="1">
      <alignment horizontal="left" vertical="center"/>
    </xf>
    <xf numFmtId="0" fontId="20" fillId="12" borderId="2" xfId="0" applyFont="1" applyFill="1" applyBorder="1" applyAlignment="1">
      <alignment horizontal="center" vertical="center"/>
    </xf>
    <xf numFmtId="4" fontId="29" fillId="0" borderId="0" xfId="0" applyNumberFormat="1" applyFont="1" applyBorder="1" applyAlignment="1">
      <alignment vertical="center"/>
    </xf>
    <xf numFmtId="168" fontId="44" fillId="0" borderId="2" xfId="7" applyNumberFormat="1" applyFont="1" applyBorder="1"/>
    <xf numFmtId="0" fontId="44" fillId="0" borderId="2" xfId="0" applyFont="1" applyBorder="1"/>
    <xf numFmtId="43" fontId="44" fillId="0" borderId="2" xfId="7" applyFont="1" applyBorder="1"/>
    <xf numFmtId="168" fontId="44" fillId="0" borderId="2" xfId="0" applyNumberFormat="1" applyFont="1" applyBorder="1"/>
    <xf numFmtId="0" fontId="45" fillId="0" borderId="2" xfId="0" applyFont="1" applyBorder="1"/>
    <xf numFmtId="0" fontId="44" fillId="0" borderId="0" xfId="0" applyFont="1"/>
    <xf numFmtId="43" fontId="44" fillId="0" borderId="0" xfId="0" applyNumberFormat="1" applyFont="1"/>
    <xf numFmtId="43" fontId="44" fillId="0" borderId="2" xfId="0" applyNumberFormat="1" applyFont="1" applyBorder="1"/>
    <xf numFmtId="0" fontId="44" fillId="0" borderId="19" xfId="0" applyFont="1" applyBorder="1"/>
    <xf numFmtId="3" fontId="2" fillId="0" borderId="0" xfId="0" applyNumberFormat="1" applyFont="1" applyFill="1" applyBorder="1" applyAlignment="1">
      <alignment horizontal="right" vertical="center"/>
    </xf>
    <xf numFmtId="0" fontId="2" fillId="0" borderId="2" xfId="0" applyFont="1" applyBorder="1" applyAlignment="1">
      <alignment horizontal="center" vertical="center" wrapText="1"/>
    </xf>
    <xf numFmtId="0" fontId="29" fillId="0" borderId="0" xfId="0" applyFont="1" applyBorder="1" applyAlignment="1">
      <alignment vertical="center" wrapText="1"/>
    </xf>
    <xf numFmtId="0" fontId="10" fillId="13" borderId="2" xfId="0" applyFont="1" applyFill="1" applyBorder="1" applyAlignment="1">
      <alignment horizontal="center" vertical="center" wrapText="1"/>
    </xf>
    <xf numFmtId="9" fontId="2" fillId="0" borderId="2" xfId="0" applyNumberFormat="1" applyFont="1" applyBorder="1" applyAlignment="1">
      <alignment horizontal="center" vertical="center" wrapText="1"/>
    </xf>
    <xf numFmtId="10" fontId="2" fillId="0" borderId="2" xfId="0" applyNumberFormat="1" applyFont="1" applyBorder="1" applyAlignment="1">
      <alignment horizontal="center" vertical="center" wrapText="1"/>
    </xf>
    <xf numFmtId="9" fontId="3" fillId="0" borderId="2" xfId="0" applyNumberFormat="1" applyFont="1" applyBorder="1" applyAlignment="1">
      <alignment horizontal="center" vertical="center" wrapText="1"/>
    </xf>
    <xf numFmtId="10" fontId="3" fillId="0" borderId="2" xfId="0" applyNumberFormat="1" applyFont="1" applyBorder="1" applyAlignment="1">
      <alignment horizontal="center" vertical="center" wrapText="1"/>
    </xf>
    <xf numFmtId="0" fontId="50" fillId="0" borderId="0" xfId="0" applyFont="1" applyAlignment="1">
      <alignment vertical="center"/>
    </xf>
    <xf numFmtId="0" fontId="26" fillId="0" borderId="0" xfId="0" applyFont="1" applyAlignment="1">
      <alignment vertical="center"/>
    </xf>
    <xf numFmtId="0" fontId="53" fillId="0" borderId="0" xfId="0" applyFont="1" applyAlignment="1">
      <alignment vertical="center"/>
    </xf>
    <xf numFmtId="0" fontId="47" fillId="4" borderId="2" xfId="0" applyFont="1" applyFill="1" applyBorder="1" applyAlignment="1">
      <alignment vertical="center"/>
    </xf>
    <xf numFmtId="0" fontId="48" fillId="4" borderId="2" xfId="0" applyFont="1" applyFill="1" applyBorder="1" applyAlignment="1">
      <alignment vertical="center"/>
    </xf>
    <xf numFmtId="0" fontId="2" fillId="0" borderId="2" xfId="0" applyFont="1" applyBorder="1" applyAlignment="1">
      <alignment horizontal="justify" vertical="center"/>
    </xf>
    <xf numFmtId="3" fontId="9" fillId="0" borderId="2" xfId="0" applyNumberFormat="1" applyFont="1" applyBorder="1" applyAlignment="1">
      <alignment horizontal="center" vertical="center"/>
    </xf>
    <xf numFmtId="4" fontId="9" fillId="0" borderId="2" xfId="0" applyNumberFormat="1" applyFont="1" applyBorder="1" applyAlignment="1">
      <alignment horizontal="center" vertical="center"/>
    </xf>
    <xf numFmtId="0" fontId="9" fillId="0" borderId="2" xfId="0" applyFont="1" applyBorder="1" applyAlignment="1">
      <alignment horizontal="center" vertical="center"/>
    </xf>
    <xf numFmtId="3" fontId="10" fillId="15" borderId="2" xfId="0" applyNumberFormat="1" applyFont="1" applyFill="1" applyBorder="1" applyAlignment="1">
      <alignment horizontal="center" vertical="center"/>
    </xf>
    <xf numFmtId="4" fontId="10" fillId="15" borderId="2" xfId="0" applyNumberFormat="1" applyFont="1" applyFill="1" applyBorder="1" applyAlignment="1">
      <alignment horizontal="center" vertical="center"/>
    </xf>
    <xf numFmtId="3" fontId="9" fillId="0" borderId="2" xfId="0" applyNumberFormat="1" applyFont="1" applyBorder="1" applyAlignment="1">
      <alignment horizontal="right" vertical="center"/>
    </xf>
    <xf numFmtId="3" fontId="9" fillId="0" borderId="0" xfId="0" applyNumberFormat="1" applyFont="1" applyBorder="1" applyAlignment="1">
      <alignment horizontal="right" vertical="center"/>
    </xf>
    <xf numFmtId="3" fontId="9" fillId="0" borderId="0" xfId="0" applyNumberFormat="1" applyFont="1" applyBorder="1" applyAlignment="1">
      <alignment horizontal="right" vertical="center" wrapText="1"/>
    </xf>
    <xf numFmtId="4" fontId="9" fillId="0" borderId="2" xfId="0" applyNumberFormat="1" applyFont="1" applyBorder="1" applyAlignment="1">
      <alignment horizontal="right" vertical="center"/>
    </xf>
    <xf numFmtId="4" fontId="9" fillId="0" borderId="2" xfId="0" applyNumberFormat="1" applyFont="1" applyBorder="1" applyAlignment="1">
      <alignment horizontal="right" vertical="center" wrapText="1"/>
    </xf>
    <xf numFmtId="4" fontId="9" fillId="0" borderId="0" xfId="0" applyNumberFormat="1" applyFont="1" applyBorder="1" applyAlignment="1">
      <alignment horizontal="right" vertical="center"/>
    </xf>
    <xf numFmtId="4" fontId="9" fillId="0" borderId="0" xfId="0" applyNumberFormat="1" applyFont="1" applyBorder="1" applyAlignment="1">
      <alignment horizontal="right" vertical="center" wrapText="1"/>
    </xf>
    <xf numFmtId="0" fontId="3" fillId="4" borderId="2" xfId="0" applyFont="1" applyFill="1" applyBorder="1" applyAlignment="1">
      <alignment horizontal="center" vertical="center"/>
    </xf>
    <xf numFmtId="0" fontId="10" fillId="4" borderId="2" xfId="0" applyFont="1" applyFill="1" applyBorder="1" applyAlignment="1">
      <alignment horizontal="center" vertical="center" wrapText="1"/>
    </xf>
    <xf numFmtId="0" fontId="9" fillId="6" borderId="2" xfId="0" applyFont="1" applyFill="1" applyBorder="1" applyAlignment="1">
      <alignment horizontal="justify" vertical="center" wrapText="1"/>
    </xf>
    <xf numFmtId="9" fontId="9" fillId="0" borderId="2" xfId="0" applyNumberFormat="1" applyFont="1" applyBorder="1" applyAlignment="1">
      <alignment horizontal="center" vertical="center" wrapText="1"/>
    </xf>
    <xf numFmtId="3" fontId="9" fillId="6" borderId="2" xfId="0" applyNumberFormat="1" applyFont="1" applyFill="1" applyBorder="1" applyAlignment="1">
      <alignment horizontal="right" vertical="center"/>
    </xf>
    <xf numFmtId="4" fontId="9" fillId="6" borderId="2" xfId="0" applyNumberFormat="1" applyFont="1" applyFill="1" applyBorder="1" applyAlignment="1">
      <alignment horizontal="right" vertical="center"/>
    </xf>
    <xf numFmtId="0" fontId="10" fillId="15" borderId="2" xfId="0" applyFont="1" applyFill="1" applyBorder="1" applyAlignment="1">
      <alignment horizontal="justify" vertical="center"/>
    </xf>
    <xf numFmtId="3" fontId="10" fillId="15" borderId="2" xfId="0" applyNumberFormat="1" applyFont="1" applyFill="1" applyBorder="1" applyAlignment="1">
      <alignment horizontal="right" vertical="center"/>
    </xf>
    <xf numFmtId="4" fontId="10" fillId="15" borderId="2" xfId="0" applyNumberFormat="1" applyFont="1" applyFill="1" applyBorder="1" applyAlignment="1">
      <alignment horizontal="right" vertical="center"/>
    </xf>
    <xf numFmtId="9" fontId="10" fillId="15" borderId="2" xfId="0" applyNumberFormat="1" applyFont="1" applyFill="1" applyBorder="1" applyAlignment="1">
      <alignment horizontal="center" vertical="center" wrapText="1"/>
    </xf>
    <xf numFmtId="0" fontId="48" fillId="11" borderId="2" xfId="0" applyFont="1" applyFill="1" applyBorder="1" applyAlignment="1">
      <alignment horizontal="center" vertical="center" wrapText="1"/>
    </xf>
    <xf numFmtId="0" fontId="51" fillId="6" borderId="2" xfId="0" applyFont="1" applyFill="1" applyBorder="1" applyAlignment="1">
      <alignment vertical="center" wrapText="1"/>
    </xf>
    <xf numFmtId="10" fontId="51" fillId="0" borderId="2" xfId="0" applyNumberFormat="1" applyFont="1" applyBorder="1" applyAlignment="1">
      <alignment horizontal="center" vertical="center" wrapText="1"/>
    </xf>
    <xf numFmtId="10" fontId="9" fillId="0" borderId="2" xfId="0" applyNumberFormat="1" applyFont="1" applyBorder="1" applyAlignment="1">
      <alignment horizontal="center" vertical="center" wrapText="1"/>
    </xf>
    <xf numFmtId="3" fontId="9" fillId="0" borderId="2" xfId="0" applyNumberFormat="1" applyFont="1" applyBorder="1" applyAlignment="1">
      <alignment horizontal="justify" vertical="center" wrapText="1"/>
    </xf>
    <xf numFmtId="3" fontId="9" fillId="0" borderId="2" xfId="0" applyNumberFormat="1" applyFont="1" applyBorder="1" applyAlignment="1">
      <alignment horizontal="justify" vertical="center"/>
    </xf>
    <xf numFmtId="10" fontId="10" fillId="15" borderId="2" xfId="0" applyNumberFormat="1" applyFont="1" applyFill="1" applyBorder="1" applyAlignment="1">
      <alignment horizontal="center" vertical="center" wrapText="1"/>
    </xf>
    <xf numFmtId="3" fontId="10" fillId="15" borderId="2" xfId="0" applyNumberFormat="1" applyFont="1" applyFill="1" applyBorder="1" applyAlignment="1">
      <alignment horizontal="justify" vertical="center" wrapText="1"/>
    </xf>
    <xf numFmtId="4" fontId="10" fillId="15" borderId="2" xfId="0" applyNumberFormat="1" applyFont="1" applyFill="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vertical="center" wrapText="1"/>
    </xf>
    <xf numFmtId="0" fontId="47" fillId="4" borderId="2" xfId="0" applyFont="1" applyFill="1" applyBorder="1" applyAlignment="1">
      <alignment horizontal="center" vertical="center"/>
    </xf>
    <xf numFmtId="0" fontId="48" fillId="4" borderId="2" xfId="0" applyFont="1" applyFill="1" applyBorder="1" applyAlignment="1">
      <alignment horizontal="center" vertical="center"/>
    </xf>
    <xf numFmtId="0" fontId="48" fillId="4" borderId="2" xfId="0" applyFont="1" applyFill="1" applyBorder="1" applyAlignment="1">
      <alignment horizontal="center" vertical="center" wrapText="1"/>
    </xf>
    <xf numFmtId="3" fontId="9" fillId="0" borderId="2" xfId="0" applyNumberFormat="1" applyFont="1" applyBorder="1" applyAlignment="1">
      <alignment horizontal="center" vertical="center" wrapText="1"/>
    </xf>
    <xf numFmtId="4" fontId="9" fillId="0" borderId="2" xfId="0" applyNumberFormat="1" applyFont="1" applyBorder="1" applyAlignment="1">
      <alignment horizontal="center" vertical="center" wrapText="1"/>
    </xf>
    <xf numFmtId="0" fontId="9" fillId="0" borderId="2" xfId="0" applyFont="1" applyBorder="1" applyAlignment="1">
      <alignment horizontal="center" vertical="center" wrapText="1"/>
    </xf>
    <xf numFmtId="3" fontId="10" fillId="15" borderId="2" xfId="0" applyNumberFormat="1" applyFont="1" applyFill="1" applyBorder="1" applyAlignment="1">
      <alignment horizontal="center" vertical="center" wrapText="1"/>
    </xf>
    <xf numFmtId="4" fontId="10" fillId="15" borderId="2" xfId="0" applyNumberFormat="1" applyFont="1" applyFill="1" applyBorder="1" applyAlignment="1">
      <alignment horizontal="center" vertical="center" wrapText="1"/>
    </xf>
    <xf numFmtId="0" fontId="46" fillId="4" borderId="2" xfId="0" applyFont="1" applyFill="1" applyBorder="1" applyAlignment="1">
      <alignment horizontal="center" vertical="center"/>
    </xf>
    <xf numFmtId="0" fontId="52" fillId="4" borderId="2" xfId="0" applyFont="1" applyFill="1" applyBorder="1" applyAlignment="1">
      <alignment horizontal="center" vertical="center" wrapText="1"/>
    </xf>
    <xf numFmtId="4" fontId="8" fillId="0" borderId="21" xfId="0" applyNumberFormat="1" applyFont="1" applyBorder="1" applyAlignment="1">
      <alignment horizontal="right" vertical="center" wrapText="1"/>
    </xf>
    <xf numFmtId="169" fontId="44" fillId="0" borderId="2" xfId="0" applyNumberFormat="1" applyFont="1" applyBorder="1"/>
    <xf numFmtId="0" fontId="22" fillId="0" borderId="0" xfId="0" applyFont="1" applyAlignment="1">
      <alignment vertical="center"/>
    </xf>
    <xf numFmtId="4" fontId="35" fillId="0" borderId="27" xfId="0" applyNumberFormat="1" applyFont="1" applyBorder="1" applyAlignment="1">
      <alignment vertical="center" wrapText="1"/>
    </xf>
    <xf numFmtId="0" fontId="9" fillId="0" borderId="0" xfId="0" applyFont="1" applyBorder="1" applyAlignment="1">
      <alignment horizontal="left" vertical="center"/>
    </xf>
    <xf numFmtId="0" fontId="9" fillId="0" borderId="0" xfId="0" applyFont="1" applyBorder="1" applyAlignment="1">
      <alignment horizontal="right" vertical="center"/>
    </xf>
    <xf numFmtId="0" fontId="54" fillId="8" borderId="17" xfId="12" applyNumberFormat="1" applyFont="1" applyFill="1" applyBorder="1" applyAlignment="1">
      <alignment horizontal="center" vertical="center" wrapText="1"/>
    </xf>
    <xf numFmtId="0" fontId="5" fillId="0" borderId="2" xfId="13" applyFont="1" applyBorder="1" applyAlignment="1">
      <alignment horizontal="center" vertical="center"/>
    </xf>
    <xf numFmtId="9" fontId="5" fillId="0" borderId="2" xfId="13" applyNumberFormat="1" applyFont="1" applyBorder="1" applyAlignment="1">
      <alignment horizontal="center" vertical="center"/>
    </xf>
    <xf numFmtId="0" fontId="5" fillId="0" borderId="2" xfId="13" applyFont="1" applyBorder="1" applyAlignment="1">
      <alignment vertical="center" wrapText="1"/>
    </xf>
    <xf numFmtId="0" fontId="5" fillId="0" borderId="2" xfId="13" applyFont="1" applyBorder="1" applyAlignment="1">
      <alignment horizontal="center" vertical="center" wrapText="1"/>
    </xf>
    <xf numFmtId="0" fontId="56" fillId="0" borderId="2" xfId="13" applyBorder="1" applyAlignment="1">
      <alignment horizontal="center" vertical="center" wrapText="1"/>
    </xf>
    <xf numFmtId="9" fontId="56" fillId="0" borderId="2" xfId="13" applyNumberFormat="1" applyBorder="1" applyAlignment="1">
      <alignment horizontal="center" vertical="center"/>
    </xf>
    <xf numFmtId="0" fontId="5" fillId="0" borderId="2" xfId="13" quotePrefix="1" applyFont="1" applyBorder="1" applyAlignment="1">
      <alignment vertical="center" wrapText="1"/>
    </xf>
    <xf numFmtId="0" fontId="56" fillId="0" borderId="2" xfId="13" applyBorder="1" applyAlignment="1">
      <alignment vertical="center" wrapText="1"/>
    </xf>
    <xf numFmtId="4" fontId="8" fillId="0" borderId="20" xfId="0" applyNumberFormat="1" applyFont="1" applyBorder="1" applyAlignment="1">
      <alignment horizontal="center" vertical="center" wrapText="1"/>
    </xf>
    <xf numFmtId="4" fontId="8" fillId="0" borderId="21" xfId="0" applyNumberFormat="1" applyFont="1" applyBorder="1" applyAlignment="1">
      <alignment horizontal="center" vertical="center" wrapText="1"/>
    </xf>
    <xf numFmtId="4" fontId="8" fillId="0" borderId="22" xfId="0" applyNumberFormat="1" applyFont="1" applyBorder="1" applyAlignment="1">
      <alignment horizontal="center" vertical="center" wrapText="1"/>
    </xf>
    <xf numFmtId="3" fontId="7" fillId="0" borderId="17" xfId="0" applyNumberFormat="1" applyFont="1" applyBorder="1" applyAlignment="1">
      <alignment horizontal="center" vertical="center" wrapText="1"/>
    </xf>
    <xf numFmtId="3" fontId="7" fillId="0" borderId="18" xfId="0" applyNumberFormat="1" applyFont="1" applyBorder="1" applyAlignment="1">
      <alignment horizontal="center" vertical="center" wrapText="1"/>
    </xf>
    <xf numFmtId="3" fontId="7" fillId="0" borderId="19" xfId="0" applyNumberFormat="1" applyFont="1" applyBorder="1" applyAlignment="1">
      <alignment horizontal="center" vertical="center" wrapText="1"/>
    </xf>
    <xf numFmtId="0" fontId="7" fillId="8" borderId="20" xfId="0" applyFont="1" applyFill="1" applyBorder="1" applyAlignment="1">
      <alignment horizontal="center" vertical="center" wrapText="1"/>
    </xf>
    <xf numFmtId="0" fontId="7" fillId="8" borderId="21" xfId="0" applyFont="1" applyFill="1" applyBorder="1" applyAlignment="1">
      <alignment horizontal="center" vertical="center" wrapText="1"/>
    </xf>
    <xf numFmtId="0" fontId="7" fillId="8" borderId="22" xfId="0" applyFont="1" applyFill="1" applyBorder="1" applyAlignment="1">
      <alignment horizontal="center" vertical="center" wrapText="1"/>
    </xf>
    <xf numFmtId="3" fontId="8" fillId="0" borderId="20" xfId="0" applyNumberFormat="1" applyFont="1" applyBorder="1" applyAlignment="1">
      <alignment horizontal="right" vertical="center" wrapText="1"/>
    </xf>
    <xf numFmtId="3" fontId="8" fillId="0" borderId="21" xfId="0" applyNumberFormat="1" applyFont="1" applyBorder="1" applyAlignment="1">
      <alignment horizontal="right" vertical="center" wrapText="1"/>
    </xf>
    <xf numFmtId="3" fontId="8" fillId="0" borderId="22" xfId="0" applyNumberFormat="1" applyFont="1" applyBorder="1" applyAlignment="1">
      <alignment horizontal="right" vertical="center" wrapText="1"/>
    </xf>
    <xf numFmtId="0" fontId="35" fillId="0" borderId="17" xfId="0" applyFont="1" applyBorder="1" applyAlignment="1">
      <alignment horizontal="center" vertical="center"/>
    </xf>
    <xf numFmtId="0" fontId="35" fillId="0" borderId="18" xfId="0" applyFont="1" applyBorder="1" applyAlignment="1">
      <alignment horizontal="center" vertical="center"/>
    </xf>
    <xf numFmtId="0" fontId="35" fillId="0" borderId="19" xfId="0" applyFont="1" applyBorder="1" applyAlignment="1">
      <alignment horizontal="center" vertical="center"/>
    </xf>
    <xf numFmtId="2" fontId="35" fillId="0" borderId="17" xfId="0" applyNumberFormat="1" applyFont="1" applyBorder="1" applyAlignment="1">
      <alignment horizontal="center" vertical="center" wrapText="1"/>
    </xf>
    <xf numFmtId="2" fontId="35" fillId="0" borderId="18" xfId="0" applyNumberFormat="1" applyFont="1" applyBorder="1" applyAlignment="1">
      <alignment horizontal="center" vertical="center" wrapText="1"/>
    </xf>
    <xf numFmtId="2" fontId="35" fillId="0" borderId="19" xfId="0" applyNumberFormat="1" applyFont="1" applyBorder="1" applyAlignment="1">
      <alignment horizontal="center" vertical="center" wrapText="1"/>
    </xf>
    <xf numFmtId="4" fontId="8" fillId="0" borderId="30" xfId="0" applyNumberFormat="1" applyFont="1" applyBorder="1" applyAlignment="1">
      <alignment horizontal="center" vertical="center" wrapText="1"/>
    </xf>
    <xf numFmtId="4" fontId="8" fillId="0" borderId="23" xfId="0" applyNumberFormat="1" applyFont="1" applyBorder="1" applyAlignment="1">
      <alignment horizontal="center" vertical="center" wrapText="1"/>
    </xf>
    <xf numFmtId="4" fontId="8" fillId="0" borderId="31" xfId="0" applyNumberFormat="1" applyFont="1" applyBorder="1" applyAlignment="1">
      <alignment horizontal="center" vertical="center" wrapText="1"/>
    </xf>
    <xf numFmtId="4" fontId="8" fillId="0" borderId="4" xfId="0" applyNumberFormat="1" applyFont="1" applyBorder="1" applyAlignment="1">
      <alignment horizontal="center" vertical="center" wrapText="1"/>
    </xf>
    <xf numFmtId="4" fontId="8" fillId="0" borderId="0" xfId="0" applyNumberFormat="1" applyFont="1" applyBorder="1" applyAlignment="1">
      <alignment horizontal="center" vertical="center" wrapText="1"/>
    </xf>
    <xf numFmtId="4" fontId="8" fillId="0" borderId="33" xfId="0" applyNumberFormat="1" applyFont="1" applyBorder="1" applyAlignment="1">
      <alignment horizontal="center" vertical="center" wrapText="1"/>
    </xf>
    <xf numFmtId="4" fontId="8" fillId="0" borderId="34" xfId="0" applyNumberFormat="1" applyFont="1" applyBorder="1" applyAlignment="1">
      <alignment horizontal="center" vertical="center" wrapText="1"/>
    </xf>
    <xf numFmtId="4" fontId="8" fillId="0" borderId="3" xfId="0" applyNumberFormat="1" applyFont="1" applyBorder="1" applyAlignment="1">
      <alignment horizontal="center" vertical="center" wrapText="1"/>
    </xf>
    <xf numFmtId="4" fontId="8" fillId="0" borderId="24" xfId="0" applyNumberFormat="1" applyFont="1" applyBorder="1" applyAlignment="1">
      <alignment horizontal="center" vertical="center" wrapText="1"/>
    </xf>
    <xf numFmtId="3" fontId="7" fillId="0" borderId="2" xfId="0" applyNumberFormat="1" applyFont="1" applyBorder="1" applyAlignment="1">
      <alignment horizontal="center" vertical="center" wrapText="1"/>
    </xf>
    <xf numFmtId="0" fontId="7" fillId="0" borderId="0" xfId="0" applyFont="1" applyAlignment="1">
      <alignment vertical="center"/>
    </xf>
    <xf numFmtId="0" fontId="7" fillId="8" borderId="2" xfId="0" applyFont="1" applyFill="1" applyBorder="1" applyAlignment="1">
      <alignment horizontal="center" vertical="center" wrapText="1"/>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22" fillId="0" borderId="0" xfId="0" applyFont="1" applyAlignment="1">
      <alignment vertical="center"/>
    </xf>
    <xf numFmtId="3" fontId="8" fillId="0" borderId="20" xfId="0" applyNumberFormat="1" applyFont="1" applyBorder="1" applyAlignment="1">
      <alignment horizontal="center" vertical="center" wrapText="1"/>
    </xf>
    <xf numFmtId="3" fontId="8" fillId="0" borderId="21" xfId="0" applyNumberFormat="1" applyFont="1" applyBorder="1" applyAlignment="1">
      <alignment horizontal="center" vertical="center" wrapText="1"/>
    </xf>
    <xf numFmtId="3" fontId="8" fillId="0" borderId="22" xfId="0" applyNumberFormat="1" applyFont="1" applyBorder="1" applyAlignment="1">
      <alignment horizontal="center" vertical="center" wrapText="1"/>
    </xf>
    <xf numFmtId="0" fontId="7" fillId="8" borderId="19" xfId="0" applyFont="1" applyFill="1" applyBorder="1" applyAlignment="1">
      <alignment horizontal="center" vertical="center" wrapText="1"/>
    </xf>
    <xf numFmtId="0" fontId="8" fillId="0" borderId="20" xfId="0" applyFont="1" applyBorder="1" applyAlignment="1">
      <alignment horizontal="lef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7" fillId="8" borderId="17" xfId="0" applyFont="1" applyFill="1" applyBorder="1" applyAlignment="1">
      <alignment horizontal="center" vertical="center"/>
    </xf>
    <xf numFmtId="0" fontId="7" fillId="8" borderId="19" xfId="0" applyFont="1" applyFill="1" applyBorder="1" applyAlignment="1">
      <alignment horizontal="center" vertical="center"/>
    </xf>
    <xf numFmtId="0" fontId="7" fillId="8" borderId="17" xfId="0" applyFont="1" applyFill="1" applyBorder="1" applyAlignment="1">
      <alignment horizontal="center" vertical="center" wrapText="1"/>
    </xf>
    <xf numFmtId="0" fontId="55" fillId="19" borderId="2" xfId="13" applyFont="1" applyFill="1" applyBorder="1" applyAlignment="1">
      <alignment horizontal="center" vertical="center" wrapText="1"/>
    </xf>
    <xf numFmtId="0" fontId="5" fillId="0" borderId="17" xfId="13" applyFont="1" applyBorder="1" applyAlignment="1">
      <alignment horizontal="center" vertical="center" wrapText="1"/>
    </xf>
    <xf numFmtId="0" fontId="5" fillId="0" borderId="18" xfId="13" applyFont="1" applyBorder="1" applyAlignment="1">
      <alignment horizontal="center" vertical="center" wrapText="1"/>
    </xf>
    <xf numFmtId="0" fontId="5" fillId="0" borderId="19" xfId="13" applyFont="1" applyBorder="1" applyAlignment="1">
      <alignment horizontal="center" vertical="center" wrapText="1"/>
    </xf>
    <xf numFmtId="0" fontId="55" fillId="19" borderId="2" xfId="12" applyNumberFormat="1" applyFont="1" applyFill="1" applyBorder="1" applyAlignment="1">
      <alignment horizontal="center" vertical="center" wrapText="1"/>
    </xf>
    <xf numFmtId="0" fontId="56" fillId="0" borderId="17" xfId="13" applyBorder="1" applyAlignment="1">
      <alignment horizontal="center" vertical="center" wrapText="1"/>
    </xf>
    <xf numFmtId="0" fontId="56" fillId="0" borderId="18" xfId="13" applyBorder="1" applyAlignment="1">
      <alignment horizontal="center" vertical="center" wrapText="1"/>
    </xf>
    <xf numFmtId="0" fontId="56" fillId="0" borderId="19" xfId="13" applyBorder="1" applyAlignment="1">
      <alignment horizontal="center" vertical="center" wrapText="1"/>
    </xf>
    <xf numFmtId="0" fontId="24" fillId="0" borderId="0" xfId="0" applyFont="1" applyBorder="1" applyAlignment="1">
      <alignment horizontal="center" vertical="center" wrapText="1"/>
    </xf>
    <xf numFmtId="0" fontId="25" fillId="0" borderId="0" xfId="0" applyFont="1" applyBorder="1" applyAlignment="1">
      <alignment horizontal="center" vertical="center" wrapText="1"/>
    </xf>
    <xf numFmtId="0" fontId="17" fillId="5" borderId="0" xfId="0" applyFont="1" applyFill="1" applyBorder="1" applyAlignment="1">
      <alignment horizontal="center" vertical="center" wrapText="1"/>
    </xf>
    <xf numFmtId="0" fontId="19" fillId="5" borderId="0" xfId="0" applyFont="1" applyFill="1" applyBorder="1" applyAlignment="1">
      <alignment horizontal="center" vertical="center" wrapText="1"/>
    </xf>
    <xf numFmtId="0" fontId="45" fillId="0" borderId="2" xfId="0" applyFont="1" applyBorder="1" applyAlignment="1">
      <alignment horizontal="center" wrapText="1"/>
    </xf>
    <xf numFmtId="0" fontId="45" fillId="0" borderId="2" xfId="0" applyFont="1" applyBorder="1" applyAlignment="1">
      <alignment horizontal="center"/>
    </xf>
    <xf numFmtId="0" fontId="45" fillId="0" borderId="34" xfId="0" applyFont="1" applyBorder="1" applyAlignment="1">
      <alignment horizontal="center"/>
    </xf>
    <xf numFmtId="0" fontId="45" fillId="0" borderId="3" xfId="0" applyFont="1" applyBorder="1" applyAlignment="1">
      <alignment horizontal="center"/>
    </xf>
    <xf numFmtId="0" fontId="45" fillId="0" borderId="24" xfId="0" applyFont="1" applyBorder="1" applyAlignment="1">
      <alignment horizontal="center"/>
    </xf>
    <xf numFmtId="0" fontId="22" fillId="0" borderId="0" xfId="0" applyFont="1" applyBorder="1" applyAlignment="1">
      <alignment horizontal="center" vertical="center"/>
    </xf>
    <xf numFmtId="4" fontId="35" fillId="0" borderId="2" xfId="0" applyNumberFormat="1" applyFont="1" applyBorder="1" applyAlignment="1">
      <alignment horizontal="center" vertical="center" wrapText="1"/>
    </xf>
    <xf numFmtId="3" fontId="35" fillId="0" borderId="20" xfId="0" applyNumberFormat="1" applyFont="1" applyBorder="1" applyAlignment="1">
      <alignment horizontal="right" vertical="center" wrapText="1"/>
    </xf>
    <xf numFmtId="3" fontId="35" fillId="0" borderId="21" xfId="0" applyNumberFormat="1" applyFont="1" applyBorder="1" applyAlignment="1">
      <alignment horizontal="right" vertical="center" wrapText="1"/>
    </xf>
    <xf numFmtId="0" fontId="38" fillId="5" borderId="20" xfId="0" applyFont="1" applyFill="1" applyBorder="1" applyAlignment="1">
      <alignment horizontal="center" vertical="center" wrapText="1"/>
    </xf>
    <xf numFmtId="0" fontId="38" fillId="5" borderId="21" xfId="0" applyFont="1" applyFill="1" applyBorder="1" applyAlignment="1">
      <alignment horizontal="center" vertical="center" wrapText="1"/>
    </xf>
    <xf numFmtId="0" fontId="38" fillId="5" borderId="22" xfId="0" applyFont="1" applyFill="1" applyBorder="1" applyAlignment="1">
      <alignment horizontal="center" vertical="center" wrapText="1"/>
    </xf>
    <xf numFmtId="0" fontId="48" fillId="15" borderId="2" xfId="0" applyFont="1" applyFill="1" applyBorder="1" applyAlignment="1">
      <alignment vertical="center" wrapText="1"/>
    </xf>
    <xf numFmtId="0" fontId="48" fillId="11" borderId="2" xfId="0" applyFont="1" applyFill="1" applyBorder="1" applyAlignment="1">
      <alignment horizontal="center" vertical="center" wrapText="1"/>
    </xf>
    <xf numFmtId="0" fontId="48" fillId="15" borderId="2" xfId="0" applyFont="1" applyFill="1" applyBorder="1" applyAlignment="1">
      <alignment horizontal="center" vertical="center" wrapText="1"/>
    </xf>
    <xf numFmtId="0" fontId="48" fillId="4" borderId="2" xfId="0" applyFont="1" applyFill="1" applyBorder="1" applyAlignment="1">
      <alignment horizontal="center" vertical="center"/>
    </xf>
    <xf numFmtId="0" fontId="10" fillId="11" borderId="2" xfId="0" applyFont="1" applyFill="1" applyBorder="1" applyAlignment="1">
      <alignment horizontal="center" vertical="center" wrapText="1"/>
    </xf>
    <xf numFmtId="0" fontId="10" fillId="15" borderId="2" xfId="0" applyFont="1" applyFill="1" applyBorder="1" applyAlignment="1">
      <alignment horizontal="justify" vertical="center"/>
    </xf>
    <xf numFmtId="0" fontId="2" fillId="0" borderId="2" xfId="0" applyFont="1" applyBorder="1" applyAlignment="1">
      <alignment horizontal="justify" vertical="center" wrapText="1"/>
    </xf>
    <xf numFmtId="0" fontId="2" fillId="0" borderId="2" xfId="0" applyFont="1" applyBorder="1" applyAlignment="1">
      <alignment horizontal="center" vertical="center" wrapText="1"/>
    </xf>
    <xf numFmtId="0" fontId="21" fillId="4" borderId="15" xfId="0" applyFont="1" applyFill="1" applyBorder="1" applyAlignment="1">
      <alignment horizontal="center" vertical="center"/>
    </xf>
    <xf numFmtId="0" fontId="21" fillId="4" borderId="14" xfId="0" applyFont="1" applyFill="1" applyBorder="1" applyAlignment="1">
      <alignment horizontal="center" vertical="center"/>
    </xf>
    <xf numFmtId="0" fontId="20" fillId="0" borderId="9" xfId="0" applyFont="1" applyBorder="1" applyAlignment="1">
      <alignment horizontal="center" vertical="center" textRotation="90" wrapText="1"/>
    </xf>
    <xf numFmtId="0" fontId="20" fillId="0" borderId="25" xfId="0" applyFont="1" applyBorder="1" applyAlignment="1">
      <alignment horizontal="center" vertical="center" textRotation="90" wrapText="1"/>
    </xf>
    <xf numFmtId="0" fontId="20" fillId="0" borderId="13" xfId="0" applyFont="1" applyBorder="1" applyAlignment="1">
      <alignment horizontal="center" vertical="center" textRotation="90" wrapText="1"/>
    </xf>
    <xf numFmtId="0" fontId="21" fillId="5" borderId="26" xfId="0" applyFont="1" applyFill="1" applyBorder="1" applyAlignment="1">
      <alignment horizontal="center" vertical="center" textRotation="90" wrapText="1"/>
    </xf>
    <xf numFmtId="0" fontId="21" fillId="5" borderId="25" xfId="0" applyFont="1" applyFill="1" applyBorder="1" applyAlignment="1">
      <alignment horizontal="center" vertical="center" textRotation="90" wrapText="1"/>
    </xf>
    <xf numFmtId="0" fontId="21" fillId="5" borderId="13" xfId="0" applyFont="1" applyFill="1" applyBorder="1" applyAlignment="1">
      <alignment horizontal="center" vertical="center" textRotation="90" wrapText="1"/>
    </xf>
    <xf numFmtId="0" fontId="20" fillId="12" borderId="26" xfId="0" applyFont="1" applyFill="1" applyBorder="1" applyAlignment="1">
      <alignment horizontal="center" vertical="center" textRotation="90" wrapText="1"/>
    </xf>
    <xf numFmtId="0" fontId="20" fillId="12" borderId="3" xfId="0" applyFont="1" applyFill="1" applyBorder="1" applyAlignment="1">
      <alignment horizontal="center" vertical="center"/>
    </xf>
    <xf numFmtId="0" fontId="20" fillId="12" borderId="3" xfId="0" applyFont="1" applyFill="1" applyBorder="1" applyAlignment="1">
      <alignment horizontal="center" vertical="center" wrapText="1"/>
    </xf>
    <xf numFmtId="0" fontId="29" fillId="0" borderId="11" xfId="0" applyFont="1" applyBorder="1" applyAlignment="1">
      <alignment horizontal="center" vertical="center"/>
    </xf>
    <xf numFmtId="0" fontId="29" fillId="0" borderId="6" xfId="0" applyFont="1" applyBorder="1" applyAlignment="1">
      <alignment horizontal="center" vertical="center"/>
    </xf>
    <xf numFmtId="0" fontId="20" fillId="4" borderId="11" xfId="0" applyFont="1" applyFill="1" applyBorder="1" applyAlignment="1">
      <alignment horizontal="justify" vertical="center"/>
    </xf>
    <xf numFmtId="0" fontId="20" fillId="4" borderId="6" xfId="0" applyFont="1" applyFill="1" applyBorder="1" applyAlignment="1">
      <alignment horizontal="justify" vertical="center"/>
    </xf>
    <xf numFmtId="0" fontId="21" fillId="4" borderId="11" xfId="0" applyFont="1" applyFill="1" applyBorder="1" applyAlignment="1">
      <alignment horizontal="center" vertical="center"/>
    </xf>
    <xf numFmtId="10" fontId="22" fillId="0" borderId="20" xfId="0" applyNumberFormat="1" applyFont="1" applyBorder="1" applyAlignment="1">
      <alignment vertical="center" wrapText="1"/>
    </xf>
    <xf numFmtId="0" fontId="22" fillId="0" borderId="22" xfId="0" applyFont="1" applyBorder="1" applyAlignment="1">
      <alignment vertical="center" wrapText="1"/>
    </xf>
    <xf numFmtId="0" fontId="22" fillId="0" borderId="20" xfId="0" applyFont="1" applyBorder="1" applyAlignment="1">
      <alignment vertical="center" wrapText="1"/>
    </xf>
    <xf numFmtId="0" fontId="22" fillId="0" borderId="21" xfId="0" applyFont="1" applyBorder="1" applyAlignment="1">
      <alignment vertical="center" wrapText="1"/>
    </xf>
    <xf numFmtId="0" fontId="29" fillId="0" borderId="10" xfId="0" applyFont="1" applyBorder="1" applyAlignment="1">
      <alignment horizontal="left" vertical="center"/>
    </xf>
    <xf numFmtId="0" fontId="38" fillId="5" borderId="2" xfId="0" applyFont="1" applyFill="1" applyBorder="1" applyAlignment="1">
      <alignment horizontal="center" vertical="center" wrapText="1"/>
    </xf>
    <xf numFmtId="0" fontId="38" fillId="5" borderId="2" xfId="0" applyFont="1" applyFill="1" applyBorder="1" applyAlignment="1">
      <alignment horizontal="right" vertical="center" wrapText="1"/>
    </xf>
    <xf numFmtId="0" fontId="35" fillId="0" borderId="9" xfId="0" applyFont="1" applyBorder="1" applyAlignment="1">
      <alignment horizontal="center" vertical="center"/>
    </xf>
    <xf numFmtId="0" fontId="35" fillId="0" borderId="25" xfId="0" applyFont="1" applyBorder="1" applyAlignment="1">
      <alignment horizontal="center" vertical="center"/>
    </xf>
    <xf numFmtId="0" fontId="35" fillId="0" borderId="13" xfId="0" applyFont="1" applyBorder="1" applyAlignment="1">
      <alignment horizontal="center" vertical="center"/>
    </xf>
    <xf numFmtId="0" fontId="35" fillId="0" borderId="26" xfId="0" applyFont="1" applyBorder="1" applyAlignment="1">
      <alignment horizontal="center" vertical="center"/>
    </xf>
    <xf numFmtId="0" fontId="21" fillId="5" borderId="11" xfId="0" applyFont="1" applyFill="1" applyBorder="1" applyAlignment="1">
      <alignment horizontal="center" vertical="center"/>
    </xf>
    <xf numFmtId="0" fontId="21" fillId="5" borderId="6" xfId="0" applyFont="1" applyFill="1" applyBorder="1" applyAlignment="1">
      <alignment horizontal="center" vertical="center"/>
    </xf>
    <xf numFmtId="0" fontId="38" fillId="4" borderId="2" xfId="0" applyFont="1" applyFill="1" applyBorder="1" applyAlignment="1">
      <alignment horizontal="center" vertical="center"/>
    </xf>
    <xf numFmtId="0" fontId="38" fillId="4" borderId="2" xfId="0" applyFont="1" applyFill="1" applyBorder="1" applyAlignment="1">
      <alignment horizontal="right" vertical="center"/>
    </xf>
    <xf numFmtId="0" fontId="29" fillId="0" borderId="3" xfId="0" applyFont="1" applyBorder="1" applyAlignment="1">
      <alignment horizontal="left" vertical="center" wrapText="1"/>
    </xf>
    <xf numFmtId="0" fontId="22" fillId="0" borderId="0" xfId="0" applyFont="1" applyAlignment="1">
      <alignment horizontal="center" vertical="center"/>
    </xf>
    <xf numFmtId="0" fontId="39" fillId="0" borderId="10" xfId="0" applyFont="1" applyBorder="1" applyAlignment="1">
      <alignment horizontal="left" vertical="center" wrapText="1"/>
    </xf>
    <xf numFmtId="0" fontId="39" fillId="0" borderId="0" xfId="0" applyFont="1" applyAlignment="1">
      <alignment horizontal="left" vertical="center" wrapText="1"/>
    </xf>
    <xf numFmtId="0" fontId="38" fillId="5" borderId="27" xfId="0" applyFont="1" applyFill="1" applyBorder="1" applyAlignment="1">
      <alignment horizontal="center" vertical="center" wrapText="1"/>
    </xf>
    <xf numFmtId="0" fontId="38" fillId="5" borderId="28" xfId="0" applyFont="1" applyFill="1" applyBorder="1" applyAlignment="1">
      <alignment vertical="center" wrapText="1"/>
    </xf>
    <xf numFmtId="0" fontId="29" fillId="0" borderId="3" xfId="0" applyFont="1" applyBorder="1" applyAlignment="1">
      <alignment horizontal="left" vertical="center"/>
    </xf>
    <xf numFmtId="0" fontId="20" fillId="0" borderId="0" xfId="0" applyFont="1" applyAlignment="1">
      <alignment horizontal="center" vertical="center"/>
    </xf>
    <xf numFmtId="0" fontId="21" fillId="4" borderId="27" xfId="0" applyFont="1" applyFill="1" applyBorder="1" applyAlignment="1">
      <alignment horizontal="center" vertical="center" wrapText="1"/>
    </xf>
    <xf numFmtId="0" fontId="21" fillId="15" borderId="20" xfId="0" applyFont="1" applyFill="1" applyBorder="1" applyAlignment="1">
      <alignment vertical="center" wrapText="1"/>
    </xf>
    <xf numFmtId="0" fontId="21" fillId="15" borderId="21" xfId="0" applyFont="1" applyFill="1" applyBorder="1" applyAlignment="1">
      <alignment vertical="center" wrapText="1"/>
    </xf>
    <xf numFmtId="0" fontId="21" fillId="15" borderId="22" xfId="0" applyFont="1" applyFill="1" applyBorder="1" applyAlignment="1">
      <alignment vertical="center" wrapText="1"/>
    </xf>
    <xf numFmtId="0" fontId="29" fillId="0" borderId="36" xfId="0" applyFont="1" applyBorder="1" applyAlignment="1">
      <alignment horizontal="left" vertical="center"/>
    </xf>
    <xf numFmtId="0" fontId="29" fillId="0" borderId="0" xfId="0" applyFont="1" applyBorder="1" applyAlignment="1">
      <alignment horizontal="left" vertical="center"/>
    </xf>
    <xf numFmtId="0" fontId="22" fillId="17" borderId="20" xfId="0" applyFont="1" applyFill="1" applyBorder="1" applyAlignment="1">
      <alignment horizontal="center" vertical="center" wrapText="1"/>
    </xf>
    <xf numFmtId="0" fontId="22" fillId="17" borderId="21" xfId="0" applyFont="1" applyFill="1" applyBorder="1" applyAlignment="1">
      <alignment horizontal="center" vertical="center" wrapText="1"/>
    </xf>
    <xf numFmtId="0" fontId="22" fillId="17" borderId="22"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27" xfId="0" applyFont="1" applyBorder="1" applyAlignment="1">
      <alignment horizontal="center" vertical="center"/>
    </xf>
    <xf numFmtId="0" fontId="38" fillId="5" borderId="41" xfId="0" applyFont="1" applyFill="1" applyBorder="1" applyAlignment="1">
      <alignment horizontal="center" vertical="center" wrapText="1"/>
    </xf>
    <xf numFmtId="0" fontId="38" fillId="5" borderId="39" xfId="0" applyFont="1" applyFill="1" applyBorder="1" applyAlignment="1">
      <alignment horizontal="center" vertical="center" wrapText="1"/>
    </xf>
    <xf numFmtId="0" fontId="38" fillId="5" borderId="40" xfId="0" applyFont="1" applyFill="1" applyBorder="1" applyAlignment="1">
      <alignment horizontal="center" vertical="center" wrapText="1"/>
    </xf>
    <xf numFmtId="0" fontId="38" fillId="5" borderId="38" xfId="0" applyFont="1" applyFill="1" applyBorder="1" applyAlignment="1">
      <alignment horizontal="center" vertical="center" wrapText="1"/>
    </xf>
    <xf numFmtId="0" fontId="38" fillId="5" borderId="36" xfId="0" applyFont="1" applyFill="1" applyBorder="1" applyAlignment="1">
      <alignment horizontal="center" vertical="center" wrapText="1"/>
    </xf>
    <xf numFmtId="0" fontId="38" fillId="5" borderId="42" xfId="0" applyFont="1" applyFill="1" applyBorder="1" applyAlignment="1">
      <alignment horizontal="center" vertical="center" wrapText="1"/>
    </xf>
    <xf numFmtId="0" fontId="21" fillId="0" borderId="20" xfId="0" applyFont="1" applyBorder="1" applyAlignment="1">
      <alignment vertical="center" wrapText="1"/>
    </xf>
    <xf numFmtId="0" fontId="21" fillId="0" borderId="21" xfId="0" applyFont="1" applyBorder="1" applyAlignment="1">
      <alignment vertical="center" wrapText="1"/>
    </xf>
    <xf numFmtId="0" fontId="21" fillId="0" borderId="21" xfId="0" applyFont="1" applyBorder="1" applyAlignment="1">
      <alignment horizontal="right" vertical="center" wrapText="1"/>
    </xf>
    <xf numFmtId="4" fontId="21" fillId="0" borderId="21" xfId="0" applyNumberFormat="1" applyFont="1" applyBorder="1" applyAlignment="1">
      <alignment horizontal="right" vertical="center" wrapText="1"/>
    </xf>
    <xf numFmtId="0" fontId="21" fillId="0" borderId="22" xfId="0" applyFont="1" applyBorder="1" applyAlignment="1">
      <alignment horizontal="right" vertical="center" wrapText="1"/>
    </xf>
    <xf numFmtId="0" fontId="21" fillId="16" borderId="20" xfId="0" applyFont="1" applyFill="1" applyBorder="1" applyAlignment="1">
      <alignment vertical="center" wrapText="1"/>
    </xf>
    <xf numFmtId="0" fontId="21" fillId="16" borderId="21" xfId="0" applyFont="1" applyFill="1" applyBorder="1" applyAlignment="1">
      <alignment vertical="center" wrapText="1"/>
    </xf>
    <xf numFmtId="0" fontId="21" fillId="16" borderId="35" xfId="0" applyFont="1" applyFill="1" applyBorder="1" applyAlignment="1">
      <alignment vertical="center" wrapText="1"/>
    </xf>
  </cellXfs>
  <cellStyles count="14">
    <cellStyle name="Comma" xfId="7" builtinId="3"/>
    <cellStyle name="Comma 2 2" xfId="11" xr:uid="{82F2375C-4EB6-4691-B434-79D7DA525D22}"/>
    <cellStyle name="Comma 41" xfId="12" xr:uid="{E8369EDD-E3B0-48E0-8B23-61D52DCEA3AC}"/>
    <cellStyle name="Currency" xfId="8" builtinId="4"/>
    <cellStyle name="Currency 2" xfId="5" xr:uid="{E9865715-62A0-4F6E-91A9-93912D7AF899}"/>
    <cellStyle name="Heading 1" xfId="1" builtinId="16"/>
    <cellStyle name="Helper" xfId="3" xr:uid="{B6752ECA-ACEC-4C1B-8F4D-2A9DC01E3E96}"/>
    <cellStyle name="Hyperlink" xfId="6" builtinId="8"/>
    <cellStyle name="Normal" xfId="0" builtinId="0"/>
    <cellStyle name="Normal 2" xfId="4" xr:uid="{64D3D528-0FC1-4BA1-A01A-1C82D5379CD1}"/>
    <cellStyle name="Normal 2 2" xfId="10" xr:uid="{25D4BF26-AD6A-4B9D-BF87-D9171314A74E}"/>
    <cellStyle name="Normal 7" xfId="2" xr:uid="{CE69985C-1C32-4460-AB9C-DD36AF4A932B}"/>
    <cellStyle name="Normal 72" xfId="13" xr:uid="{E9878918-864E-4FDC-B491-7D9CC9A85864}"/>
    <cellStyle name="Percent" xfId="9" builtinId="5"/>
  </cellStyles>
  <dxfs count="0"/>
  <tableStyles count="0" defaultTableStyle="TableStyleMedium2" defaultPivotStyle="PivotStyleLight16"/>
  <colors>
    <mruColors>
      <color rgb="FF818A8F"/>
      <color rgb="FF5C7F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Ex1.xml><?xml version="1.0" encoding="utf-8"?>
<cx:chartSpace xmlns:a="http://schemas.openxmlformats.org/drawingml/2006/main" xmlns:r="http://schemas.openxmlformats.org/officeDocument/2006/relationships" xmlns:cx="http://schemas.microsoft.com/office/drawing/2014/chartex">
  <cx:chart>
    <cx:plotArea>
      <cx:plotAreaRegion/>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
    <cx:plotArea>
      <cx:plotAreaRegion/>
    </cx:plotArea>
  </cx:chart>
</cx:chartSpace>
</file>

<file path=xl/charts/chartEx3.xml><?xml version="1.0" encoding="utf-8"?>
<cx:chartSpace xmlns:a="http://schemas.openxmlformats.org/drawingml/2006/main" xmlns:r="http://schemas.openxmlformats.org/officeDocument/2006/relationships" xmlns:cx="http://schemas.microsoft.com/office/drawing/2014/chartex">
  <cx:chart>
    <cx:plotArea>
      <cx:plotAreaRegion/>
    </cx:plotArea>
  </cx:chart>
</cx:chartSpace>
</file>

<file path=xl/charts/chartEx4.xml><?xml version="1.0" encoding="utf-8"?>
<cx:chartSpace xmlns:a="http://schemas.openxmlformats.org/drawingml/2006/main" xmlns:r="http://schemas.openxmlformats.org/officeDocument/2006/relationships" xmlns:cx="http://schemas.microsoft.com/office/drawing/2014/chartex">
  <cx:chart>
    <cx:plotArea>
      <cx:plotAreaRegion/>
    </cx:plotArea>
  </cx:chart>
</cx:chartSpace>
</file>

<file path=xl/charts/chartEx5.xml><?xml version="1.0" encoding="utf-8"?>
<cx:chartSpace xmlns:a="http://schemas.openxmlformats.org/drawingml/2006/main" xmlns:r="http://schemas.openxmlformats.org/officeDocument/2006/relationships" xmlns:cx="http://schemas.microsoft.com/office/drawing/2014/chartex">
  <cx:chart>
    <cx:plotArea>
      <cx:plotAreaRegion/>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microsoft.com/office/2014/relationships/chartEx" Target="../charts/chartEx1.xml"/></Relationships>
</file>

<file path=xl/drawings/_rels/drawing2.xml.rels><?xml version="1.0" encoding="UTF-8" standalone="yes"?>
<Relationships xmlns="http://schemas.openxmlformats.org/package/2006/relationships"><Relationship Id="rId2" Type="http://schemas.microsoft.com/office/2014/relationships/chartEx" Target="../charts/chartEx3.xml"/><Relationship Id="rId1" Type="http://schemas.microsoft.com/office/2014/relationships/chartEx" Target="../charts/chartEx2.xml"/></Relationships>
</file>

<file path=xl/drawings/_rels/drawing3.xml.rels><?xml version="1.0" encoding="UTF-8" standalone="yes"?>
<Relationships xmlns="http://schemas.openxmlformats.org/package/2006/relationships"><Relationship Id="rId2" Type="http://schemas.microsoft.com/office/2014/relationships/chartEx" Target="../charts/chartEx5.xml"/><Relationship Id="rId1" Type="http://schemas.microsoft.com/office/2014/relationships/chartEx" Target="../charts/chartEx4.xml"/></Relationships>
</file>

<file path=xl/drawings/drawing1.xml><?xml version="1.0" encoding="utf-8"?>
<xdr:wsDr xmlns:xdr="http://schemas.openxmlformats.org/drawingml/2006/spreadsheetDrawing" xmlns:a="http://schemas.openxmlformats.org/drawingml/2006/main">
  <xdr:twoCellAnchor>
    <xdr:from>
      <xdr:col>20</xdr:col>
      <xdr:colOff>17927</xdr:colOff>
      <xdr:row>37</xdr:row>
      <xdr:rowOff>0</xdr:rowOff>
    </xdr:from>
    <xdr:to>
      <xdr:col>34</xdr:col>
      <xdr:colOff>604025</xdr:colOff>
      <xdr:row>38</xdr:row>
      <xdr:rowOff>8031</xdr:rowOff>
    </xdr:to>
    <mc:AlternateContent xmlns:mc="http://schemas.openxmlformats.org/markup-compatibility/2006">
      <mc:Choice xmlns:cx1="http://schemas.microsoft.com/office/drawing/2015/9/8/chartex" Requires="cx1">
        <xdr:graphicFrame macro="">
          <xdr:nvGraphicFramePr>
            <xdr:cNvPr id="6" name="Chart 5">
              <a:extLst>
                <a:ext uri="{FF2B5EF4-FFF2-40B4-BE49-F238E27FC236}">
                  <a16:creationId xmlns:a16="http://schemas.microsoft.com/office/drawing/2014/main" id="{389DD84A-3566-44B9-B5C3-874301342D90}"/>
                </a:ext>
                <a:ext uri="{147F2762-F138-4A5C-976F-8EAC2B608ADB}">
                  <a16:predDERef xmlns:a16="http://schemas.microsoft.com/office/drawing/2014/main" pred="{DFDB006B-A681-422C-AEED-AF1D81C5791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25964027" y="7439025"/>
              <a:ext cx="10320648" cy="179481"/>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19</xdr:col>
      <xdr:colOff>17927</xdr:colOff>
      <xdr:row>37</xdr:row>
      <xdr:rowOff>0</xdr:rowOff>
    </xdr:from>
    <xdr:to>
      <xdr:col>33</xdr:col>
      <xdr:colOff>604025</xdr:colOff>
      <xdr:row>38</xdr:row>
      <xdr:rowOff>8031</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1902BB51-4890-4B2A-A0B3-E88F1B08DB44}"/>
                </a:ext>
                <a:ext uri="{147F2762-F138-4A5C-976F-8EAC2B608ADB}">
                  <a16:predDERef xmlns:a16="http://schemas.microsoft.com/office/drawing/2014/main" pred="{DFDB006B-A681-422C-AEED-AF1D81C5791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27430877" y="8296275"/>
              <a:ext cx="10320648" cy="179481"/>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9</xdr:col>
      <xdr:colOff>11206</xdr:colOff>
      <xdr:row>37</xdr:row>
      <xdr:rowOff>0</xdr:rowOff>
    </xdr:from>
    <xdr:to>
      <xdr:col>17</xdr:col>
      <xdr:colOff>-1</xdr:colOff>
      <xdr:row>38</xdr:row>
      <xdr:rowOff>26891</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9BB94E13-23C4-46A3-9023-DBB54E6FB4A9}"/>
                </a:ext>
                <a:ext uri="{147F2762-F138-4A5C-976F-8EAC2B608ADB}">
                  <a16:predDERef xmlns:a16="http://schemas.microsoft.com/office/drawing/2014/main" pred="{1902BB51-4890-4B2A-A0B3-E88F1B08DB44}"/>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13431931" y="8296275"/>
              <a:ext cx="12771343" cy="198341"/>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17927</xdr:colOff>
      <xdr:row>37</xdr:row>
      <xdr:rowOff>0</xdr:rowOff>
    </xdr:from>
    <xdr:to>
      <xdr:col>28</xdr:col>
      <xdr:colOff>604025</xdr:colOff>
      <xdr:row>38</xdr:row>
      <xdr:rowOff>8031</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298B5C73-2089-436B-B72F-AF460054A548}"/>
                </a:ext>
                <a:ext uri="{147F2762-F138-4A5C-976F-8EAC2B608ADB}">
                  <a16:predDERef xmlns:a16="http://schemas.microsoft.com/office/drawing/2014/main" pred="{DFDB006B-A681-422C-AEED-AF1D81C5791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7086727" y="9734550"/>
              <a:ext cx="10320648" cy="255681"/>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9</xdr:col>
      <xdr:colOff>11206</xdr:colOff>
      <xdr:row>37</xdr:row>
      <xdr:rowOff>0</xdr:rowOff>
    </xdr:from>
    <xdr:to>
      <xdr:col>12</xdr:col>
      <xdr:colOff>-1</xdr:colOff>
      <xdr:row>38</xdr:row>
      <xdr:rowOff>26891</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750637A5-2EAC-439E-BB51-D408642ACA39}"/>
                </a:ext>
                <a:ext uri="{147F2762-F138-4A5C-976F-8EAC2B608ADB}">
                  <a16:predDERef xmlns:a16="http://schemas.microsoft.com/office/drawing/2014/main" pred="{298B5C73-2089-436B-B72F-AF460054A548}"/>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13127131" y="9734550"/>
              <a:ext cx="2731993" cy="274541"/>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Proposals\01%20-%20CURRENT%20PROPOSALS\2020\2020-04-22%20Evergy\Evergy%20Rough%20Costing.5.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Costing"/>
      <sheetName val="Evergy Metro "/>
      <sheetName val="Evergy Metro"/>
      <sheetName val="Missouri West"/>
      <sheetName val="split by area"/>
      <sheetName val="Org Chart"/>
      <sheetName val="Sheet4"/>
      <sheetName val="Billing Rates"/>
    </sheetNames>
    <sheetDataSet>
      <sheetData sheetId="0"/>
      <sheetData sheetId="1"/>
      <sheetData sheetId="2">
        <row r="5">
          <cell r="B5"/>
          <cell r="C5"/>
          <cell r="D5"/>
          <cell r="E5"/>
          <cell r="F5"/>
          <cell r="G5"/>
          <cell r="H5"/>
          <cell r="I5"/>
          <cell r="J5"/>
        </row>
        <row r="7">
          <cell r="B7"/>
          <cell r="C7"/>
          <cell r="D7"/>
          <cell r="E7"/>
          <cell r="F7"/>
          <cell r="G7"/>
          <cell r="H7"/>
          <cell r="I7"/>
          <cell r="J7"/>
        </row>
        <row r="8">
          <cell r="B8">
            <v>5217</v>
          </cell>
          <cell r="C8">
            <v>11114</v>
          </cell>
          <cell r="D8">
            <v>13909</v>
          </cell>
          <cell r="E8">
            <v>0.83</v>
          </cell>
          <cell r="F8">
            <v>1.78</v>
          </cell>
          <cell r="G8">
            <v>2.2200000000000002</v>
          </cell>
          <cell r="H8">
            <v>790074</v>
          </cell>
          <cell r="I8">
            <v>1725252</v>
          </cell>
          <cell r="J8">
            <v>2159019</v>
          </cell>
        </row>
        <row r="9">
          <cell r="B9">
            <v>3273</v>
          </cell>
          <cell r="C9">
            <v>7192</v>
          </cell>
          <cell r="D9">
            <v>8990</v>
          </cell>
          <cell r="E9">
            <v>0.02</v>
          </cell>
          <cell r="F9">
            <v>7.0000000000000007E-2</v>
          </cell>
          <cell r="G9">
            <v>0.09</v>
          </cell>
          <cell r="H9">
            <v>434411</v>
          </cell>
          <cell r="I9">
            <v>998869</v>
          </cell>
          <cell r="J9">
            <v>1248587</v>
          </cell>
        </row>
        <row r="10">
          <cell r="B10">
            <v>0</v>
          </cell>
          <cell r="C10">
            <v>0</v>
          </cell>
          <cell r="D10">
            <v>0</v>
          </cell>
          <cell r="E10">
            <v>15</v>
          </cell>
          <cell r="F10">
            <v>15</v>
          </cell>
          <cell r="G10">
            <v>15</v>
          </cell>
          <cell r="H10">
            <v>937500</v>
          </cell>
          <cell r="I10">
            <v>960938</v>
          </cell>
          <cell r="J10">
            <v>960938</v>
          </cell>
        </row>
        <row r="11">
          <cell r="B11">
            <v>29</v>
          </cell>
          <cell r="C11">
            <v>58</v>
          </cell>
          <cell r="D11">
            <v>87</v>
          </cell>
          <cell r="E11">
            <v>0.21</v>
          </cell>
          <cell r="F11">
            <v>0.43</v>
          </cell>
          <cell r="G11">
            <v>0.64</v>
          </cell>
          <cell r="H11">
            <v>139756</v>
          </cell>
          <cell r="I11">
            <v>192142</v>
          </cell>
          <cell r="J11">
            <v>262930</v>
          </cell>
        </row>
        <row r="12">
          <cell r="B12">
            <v>0</v>
          </cell>
          <cell r="C12">
            <v>0</v>
          </cell>
          <cell r="D12">
            <v>0</v>
          </cell>
          <cell r="E12">
            <v>0</v>
          </cell>
          <cell r="F12">
            <v>0</v>
          </cell>
          <cell r="G12">
            <v>0</v>
          </cell>
          <cell r="H12">
            <v>25000</v>
          </cell>
          <cell r="I12">
            <v>25625</v>
          </cell>
          <cell r="J12">
            <v>26266</v>
          </cell>
        </row>
        <row r="13">
          <cell r="B13">
            <v>12153</v>
          </cell>
          <cell r="C13">
            <v>9723</v>
          </cell>
          <cell r="D13">
            <v>7555</v>
          </cell>
          <cell r="E13">
            <v>0.89</v>
          </cell>
          <cell r="F13">
            <v>0.72</v>
          </cell>
          <cell r="G13">
            <v>0.56000000000000005</v>
          </cell>
          <cell r="H13">
            <v>1311390</v>
          </cell>
          <cell r="I13">
            <v>1344175</v>
          </cell>
          <cell r="J13">
            <v>1084277</v>
          </cell>
        </row>
        <row r="15">
          <cell r="B15"/>
          <cell r="C15"/>
          <cell r="D15"/>
          <cell r="E15"/>
          <cell r="F15"/>
          <cell r="G15"/>
          <cell r="H15"/>
          <cell r="I15"/>
          <cell r="J15"/>
        </row>
        <row r="16">
          <cell r="B16">
            <v>9579</v>
          </cell>
          <cell r="C16">
            <v>9579</v>
          </cell>
          <cell r="D16">
            <v>9579</v>
          </cell>
          <cell r="E16">
            <v>1.2</v>
          </cell>
          <cell r="F16">
            <v>1.2</v>
          </cell>
          <cell r="G16">
            <v>1.2</v>
          </cell>
          <cell r="H16">
            <v>462000</v>
          </cell>
          <cell r="I16">
            <v>473550</v>
          </cell>
          <cell r="J16">
            <v>485389</v>
          </cell>
        </row>
        <row r="19">
          <cell r="B19">
            <v>1368</v>
          </cell>
          <cell r="C19">
            <v>1161</v>
          </cell>
          <cell r="D19">
            <v>1161</v>
          </cell>
          <cell r="E19">
            <v>0.25</v>
          </cell>
          <cell r="F19">
            <v>0.23</v>
          </cell>
          <cell r="G19">
            <v>0.23</v>
          </cell>
          <cell r="H19">
            <v>820134</v>
          </cell>
          <cell r="I19">
            <v>781827</v>
          </cell>
          <cell r="J19">
            <v>818672</v>
          </cell>
        </row>
        <row r="22">
          <cell r="B22">
            <v>0</v>
          </cell>
          <cell r="C22">
            <v>0</v>
          </cell>
          <cell r="D22">
            <v>0</v>
          </cell>
          <cell r="E22">
            <v>0</v>
          </cell>
          <cell r="F22">
            <v>0</v>
          </cell>
          <cell r="G22">
            <v>0</v>
          </cell>
          <cell r="H22">
            <v>120000</v>
          </cell>
          <cell r="I22">
            <v>123000</v>
          </cell>
          <cell r="J22">
            <v>126075</v>
          </cell>
        </row>
      </sheetData>
      <sheetData sheetId="3">
        <row r="5">
          <cell r="B5"/>
          <cell r="C5"/>
          <cell r="D5"/>
          <cell r="E5"/>
          <cell r="F5"/>
          <cell r="G5"/>
          <cell r="H5"/>
          <cell r="I5"/>
          <cell r="J5"/>
        </row>
        <row r="7">
          <cell r="B7"/>
          <cell r="C7"/>
          <cell r="D7"/>
          <cell r="E7"/>
          <cell r="F7"/>
          <cell r="G7"/>
          <cell r="H7"/>
          <cell r="I7"/>
          <cell r="J7"/>
        </row>
        <row r="8">
          <cell r="B8">
            <v>2664</v>
          </cell>
          <cell r="C8">
            <v>3676</v>
          </cell>
          <cell r="D8">
            <v>3676</v>
          </cell>
          <cell r="E8">
            <v>0.42</v>
          </cell>
          <cell r="F8">
            <v>0.57999999999999996</v>
          </cell>
          <cell r="G8">
            <v>0.57999999999999996</v>
          </cell>
          <cell r="H8">
            <v>410228</v>
          </cell>
          <cell r="I8">
            <v>585033</v>
          </cell>
          <cell r="J8">
            <v>585033</v>
          </cell>
        </row>
        <row r="9">
          <cell r="B9">
            <v>3619</v>
          </cell>
          <cell r="C9">
            <v>7640</v>
          </cell>
          <cell r="D9">
            <v>9212</v>
          </cell>
          <cell r="E9">
            <v>0.03</v>
          </cell>
          <cell r="F9">
            <v>0.09</v>
          </cell>
          <cell r="G9">
            <v>0.11</v>
          </cell>
          <cell r="H9">
            <v>484680</v>
          </cell>
          <cell r="I9">
            <v>1077753</v>
          </cell>
          <cell r="J9">
            <v>1304483</v>
          </cell>
        </row>
        <row r="10">
          <cell r="B10">
            <v>0</v>
          </cell>
          <cell r="C10">
            <v>0</v>
          </cell>
          <cell r="D10">
            <v>0</v>
          </cell>
          <cell r="E10">
            <v>49.49</v>
          </cell>
          <cell r="F10">
            <v>52.09</v>
          </cell>
          <cell r="G10">
            <v>54.83</v>
          </cell>
          <cell r="H10">
            <v>3092980</v>
          </cell>
          <cell r="I10">
            <v>3337163</v>
          </cell>
          <cell r="J10">
            <v>3512803</v>
          </cell>
        </row>
        <row r="11">
          <cell r="B11">
            <v>28</v>
          </cell>
          <cell r="C11">
            <v>57</v>
          </cell>
          <cell r="D11">
            <v>85</v>
          </cell>
          <cell r="E11">
            <v>0.21</v>
          </cell>
          <cell r="F11">
            <v>0.41</v>
          </cell>
          <cell r="G11">
            <v>0.62</v>
          </cell>
          <cell r="H11">
            <v>156007</v>
          </cell>
          <cell r="I11">
            <v>206394</v>
          </cell>
          <cell r="J11">
            <v>276897</v>
          </cell>
        </row>
        <row r="12">
          <cell r="B12">
            <v>0</v>
          </cell>
          <cell r="C12">
            <v>0</v>
          </cell>
          <cell r="D12">
            <v>0</v>
          </cell>
          <cell r="E12">
            <v>0</v>
          </cell>
          <cell r="F12">
            <v>0</v>
          </cell>
          <cell r="G12">
            <v>0</v>
          </cell>
          <cell r="H12">
            <v>25000</v>
          </cell>
          <cell r="I12">
            <v>25625</v>
          </cell>
          <cell r="J12">
            <v>26266</v>
          </cell>
        </row>
        <row r="13">
          <cell r="B13">
            <v>13039</v>
          </cell>
          <cell r="C13">
            <v>10417</v>
          </cell>
          <cell r="D13">
            <v>8079</v>
          </cell>
          <cell r="E13">
            <v>0.96</v>
          </cell>
          <cell r="F13">
            <v>0.76</v>
          </cell>
          <cell r="G13">
            <v>0.57999999999999996</v>
          </cell>
          <cell r="H13">
            <v>1399950</v>
          </cell>
          <cell r="I13">
            <v>1434949</v>
          </cell>
          <cell r="J13">
            <v>1154248</v>
          </cell>
        </row>
        <row r="15">
          <cell r="B15"/>
          <cell r="C15"/>
          <cell r="D15"/>
          <cell r="E15"/>
          <cell r="F15"/>
          <cell r="G15"/>
          <cell r="H15"/>
          <cell r="I15"/>
          <cell r="J15"/>
        </row>
        <row r="18">
          <cell r="B18"/>
          <cell r="C18"/>
          <cell r="D18"/>
          <cell r="E18"/>
          <cell r="F18"/>
          <cell r="G18"/>
          <cell r="H18"/>
          <cell r="I18"/>
          <cell r="J18"/>
        </row>
        <row r="19">
          <cell r="B19">
            <v>1389</v>
          </cell>
          <cell r="C19">
            <v>1182</v>
          </cell>
          <cell r="D19">
            <v>1182</v>
          </cell>
          <cell r="E19">
            <v>0.24</v>
          </cell>
          <cell r="F19">
            <v>0.22</v>
          </cell>
          <cell r="G19">
            <v>0.22</v>
          </cell>
          <cell r="H19">
            <v>936918</v>
          </cell>
          <cell r="I19">
            <v>891255</v>
          </cell>
          <cell r="J19">
            <v>933668</v>
          </cell>
        </row>
        <row r="21">
          <cell r="H21"/>
          <cell r="I21"/>
          <cell r="J21"/>
        </row>
        <row r="22">
          <cell r="B22">
            <v>0</v>
          </cell>
          <cell r="C22">
            <v>0</v>
          </cell>
          <cell r="D22">
            <v>0</v>
          </cell>
          <cell r="E22">
            <v>0</v>
          </cell>
          <cell r="F22">
            <v>0</v>
          </cell>
          <cell r="G22">
            <v>0</v>
          </cell>
          <cell r="H22">
            <v>90000</v>
          </cell>
          <cell r="I22">
            <v>92250</v>
          </cell>
          <cell r="J22">
            <v>94556</v>
          </cell>
        </row>
      </sheetData>
      <sheetData sheetId="4"/>
      <sheetData sheetId="5"/>
      <sheetData sheetId="6"/>
      <sheetData sheetId="7"/>
    </sheetDataSet>
  </externalBook>
</externalLink>
</file>

<file path=xl/theme/theme1.xml><?xml version="1.0" encoding="utf-8"?>
<a:theme xmlns:a="http://schemas.openxmlformats.org/drawingml/2006/main" name="ADM">
  <a:themeElements>
    <a:clrScheme name="Custom 1">
      <a:dk1>
        <a:sysClr val="windowText" lastClr="000000"/>
      </a:dk1>
      <a:lt1>
        <a:sysClr val="window" lastClr="FFFFFF"/>
      </a:lt1>
      <a:dk2>
        <a:srgbClr val="44546A"/>
      </a:dk2>
      <a:lt2>
        <a:srgbClr val="E7E6E6"/>
      </a:lt2>
      <a:accent1>
        <a:srgbClr val="A0CAA0"/>
      </a:accent1>
      <a:accent2>
        <a:srgbClr val="AA4922"/>
      </a:accent2>
      <a:accent3>
        <a:srgbClr val="F4A582"/>
      </a:accent3>
      <a:accent4>
        <a:srgbClr val="BABABA"/>
      </a:accent4>
      <a:accent5>
        <a:srgbClr val="92C5DE"/>
      </a:accent5>
      <a:accent6>
        <a:srgbClr val="5C7F92"/>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590D0-4689-40FC-9495-E69D493C03D3}">
  <sheetPr>
    <tabColor rgb="FFFFFF00"/>
  </sheetPr>
  <dimension ref="A1:BR101"/>
  <sheetViews>
    <sheetView zoomScale="70" zoomScaleNormal="70" workbookViewId="0">
      <selection activeCell="F15" sqref="F15"/>
    </sheetView>
  </sheetViews>
  <sheetFormatPr defaultColWidth="9.125" defaultRowHeight="12.75" x14ac:dyDescent="0.2"/>
  <cols>
    <col min="1" max="1" width="28.25" style="118" customWidth="1"/>
    <col min="2" max="2" width="36.625" style="188" customWidth="1"/>
    <col min="3" max="3" width="15.75" style="189" customWidth="1"/>
    <col min="4" max="4" width="17.125" style="189" customWidth="1"/>
    <col min="5" max="6" width="14.75" style="189" customWidth="1"/>
    <col min="7" max="7" width="17.375" style="189" customWidth="1"/>
    <col min="8" max="11" width="15.125" style="189" customWidth="1"/>
    <col min="12" max="12" width="17.75" style="189" customWidth="1"/>
    <col min="13" max="13" width="16.125" style="189" customWidth="1"/>
    <col min="14" max="14" width="30.125" style="118" customWidth="1"/>
    <col min="15" max="15" width="15.25" style="118" customWidth="1"/>
    <col min="16" max="16" width="12.75" style="118" customWidth="1"/>
    <col min="17" max="17" width="15.25" style="118" customWidth="1"/>
    <col min="18" max="18" width="12.25" style="118" customWidth="1"/>
    <col min="19" max="19" width="9.125" style="118"/>
    <col min="20" max="20" width="6.75" style="118" customWidth="1"/>
    <col min="21" max="16384" width="9.125" style="118"/>
  </cols>
  <sheetData>
    <row r="1" spans="1:70" s="209" customFormat="1" x14ac:dyDescent="0.2">
      <c r="A1" s="207" t="s">
        <v>829</v>
      </c>
      <c r="B1" s="207"/>
      <c r="C1" s="207"/>
      <c r="D1" s="207"/>
      <c r="E1" s="207"/>
      <c r="F1" s="207"/>
      <c r="G1" s="207"/>
      <c r="H1" s="207"/>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208"/>
      <c r="AP1" s="208"/>
      <c r="AQ1" s="208"/>
      <c r="AR1" s="208"/>
      <c r="AS1" s="208"/>
      <c r="AT1" s="208"/>
      <c r="AU1" s="208"/>
      <c r="AV1" s="208"/>
      <c r="AW1" s="208"/>
      <c r="AX1" s="208"/>
      <c r="AY1" s="208"/>
      <c r="AZ1" s="208"/>
      <c r="BA1" s="208"/>
      <c r="BB1" s="208"/>
      <c r="BC1" s="208"/>
      <c r="BD1" s="208"/>
      <c r="BE1" s="208"/>
      <c r="BF1" s="208"/>
      <c r="BG1" s="208"/>
      <c r="BH1" s="208"/>
      <c r="BI1" s="208"/>
      <c r="BJ1" s="208"/>
      <c r="BK1" s="208"/>
      <c r="BL1" s="208"/>
      <c r="BM1" s="208"/>
      <c r="BN1" s="208"/>
      <c r="BO1" s="208"/>
      <c r="BP1" s="208"/>
      <c r="BQ1" s="208"/>
      <c r="BR1" s="208"/>
    </row>
    <row r="2" spans="1:70" s="209" customFormat="1" x14ac:dyDescent="0.2">
      <c r="A2" s="210"/>
      <c r="B2" s="210"/>
      <c r="C2" s="210"/>
      <c r="D2" s="210"/>
      <c r="E2" s="210"/>
      <c r="F2" s="210"/>
      <c r="G2" s="210"/>
      <c r="H2" s="210"/>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8"/>
      <c r="AX2" s="208"/>
      <c r="AY2" s="208"/>
      <c r="AZ2" s="208"/>
      <c r="BA2" s="208"/>
      <c r="BB2" s="208"/>
      <c r="BC2" s="208"/>
      <c r="BD2" s="208"/>
      <c r="BE2" s="208"/>
      <c r="BF2" s="208"/>
      <c r="BG2" s="208"/>
      <c r="BH2" s="208"/>
      <c r="BI2" s="208"/>
      <c r="BJ2" s="208"/>
      <c r="BK2" s="208"/>
      <c r="BL2" s="208"/>
      <c r="BM2" s="208"/>
      <c r="BN2" s="208"/>
      <c r="BO2" s="208"/>
      <c r="BP2" s="208"/>
      <c r="BQ2" s="208"/>
      <c r="BR2" s="208"/>
    </row>
    <row r="3" spans="1:70" s="209" customFormat="1" ht="30" customHeight="1" x14ac:dyDescent="0.2">
      <c r="A3" s="183" t="s">
        <v>9</v>
      </c>
      <c r="B3" s="183"/>
      <c r="C3" s="183"/>
      <c r="D3" s="183"/>
      <c r="E3" s="183"/>
      <c r="F3" s="183"/>
      <c r="G3" s="183"/>
      <c r="H3" s="183"/>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row>
    <row r="4" spans="1:70" x14ac:dyDescent="0.2">
      <c r="B4" s="118"/>
      <c r="C4" s="118"/>
      <c r="D4" s="118"/>
      <c r="E4" s="118"/>
      <c r="F4" s="118"/>
      <c r="G4" s="118"/>
      <c r="H4" s="118"/>
      <c r="I4" s="118"/>
      <c r="J4" s="211"/>
      <c r="K4" s="211"/>
      <c r="L4" s="211"/>
      <c r="M4" s="118"/>
    </row>
    <row r="5" spans="1:70" x14ac:dyDescent="0.2">
      <c r="A5" s="211" t="s">
        <v>531</v>
      </c>
      <c r="B5" s="197"/>
      <c r="C5" s="197"/>
      <c r="D5" s="197"/>
      <c r="E5" s="197"/>
      <c r="F5" s="197"/>
      <c r="G5" s="197"/>
      <c r="H5" s="197"/>
      <c r="I5" s="211"/>
      <c r="J5" s="211"/>
      <c r="K5" s="211"/>
      <c r="L5" s="211"/>
      <c r="M5" s="211"/>
      <c r="N5" s="211"/>
      <c r="O5" s="211"/>
      <c r="P5" s="211"/>
      <c r="Q5" s="211"/>
      <c r="R5" s="211"/>
      <c r="S5" s="211"/>
      <c r="AC5" s="211"/>
    </row>
    <row r="6" spans="1:70" s="188" customFormat="1" ht="21.75" customHeight="1" x14ac:dyDescent="0.2">
      <c r="A6" s="39" t="s">
        <v>10</v>
      </c>
      <c r="B6" s="39" t="s">
        <v>0</v>
      </c>
      <c r="C6" s="693" t="s">
        <v>11</v>
      </c>
      <c r="D6" s="694"/>
      <c r="E6" s="695"/>
      <c r="F6" s="693" t="s">
        <v>12</v>
      </c>
      <c r="G6" s="694"/>
      <c r="H6" s="695"/>
      <c r="J6" s="452"/>
      <c r="K6" s="452"/>
      <c r="L6" s="453"/>
      <c r="M6" s="453"/>
      <c r="N6" s="453"/>
      <c r="O6" s="453"/>
      <c r="P6" s="453"/>
      <c r="Q6" s="453"/>
      <c r="R6" s="453"/>
      <c r="S6" s="453"/>
      <c r="T6" s="453"/>
      <c r="U6" s="453"/>
      <c r="V6" s="453"/>
      <c r="W6" s="454"/>
      <c r="X6" s="455"/>
    </row>
    <row r="7" spans="1:70" ht="36" customHeight="1" x14ac:dyDescent="0.2">
      <c r="A7" s="465"/>
      <c r="B7" s="465"/>
      <c r="C7" s="466" t="s">
        <v>13</v>
      </c>
      <c r="D7" s="466" t="s">
        <v>14</v>
      </c>
      <c r="E7" s="466" t="s">
        <v>15</v>
      </c>
      <c r="F7" s="466" t="s">
        <v>552</v>
      </c>
      <c r="G7" s="466" t="s">
        <v>14</v>
      </c>
      <c r="H7" s="466" t="s">
        <v>550</v>
      </c>
      <c r="I7" s="213"/>
      <c r="J7" s="213"/>
      <c r="K7" s="213"/>
      <c r="L7" s="118"/>
      <c r="M7" s="197"/>
      <c r="N7" s="197"/>
      <c r="O7" s="197"/>
      <c r="P7" s="197"/>
      <c r="W7" s="197"/>
      <c r="X7" s="190"/>
    </row>
    <row r="8" spans="1:70" x14ac:dyDescent="0.2">
      <c r="A8" s="690" t="s">
        <v>18</v>
      </c>
      <c r="B8" s="41" t="s">
        <v>1</v>
      </c>
      <c r="C8" s="364">
        <f>'Program Level Tables'!B8</f>
        <v>9559135</v>
      </c>
      <c r="D8" s="364">
        <f>'Program Level Tables'!B9</f>
        <v>9133038</v>
      </c>
      <c r="E8" s="365">
        <f t="shared" ref="E8:E13" si="0">D8/C8</f>
        <v>0.95542515091585167</v>
      </c>
      <c r="F8" s="364">
        <f>'Program Level Tables'!B7</f>
        <v>10582900.506123692</v>
      </c>
      <c r="G8" s="364">
        <f>'Program Level Tables'!B10</f>
        <v>6786008</v>
      </c>
      <c r="H8" s="365">
        <f>G8/F8</f>
        <v>0.64122383046815401</v>
      </c>
      <c r="I8" s="214"/>
      <c r="J8" s="208"/>
      <c r="K8" s="208"/>
      <c r="L8" s="118"/>
      <c r="M8" s="215"/>
      <c r="N8" s="191"/>
      <c r="O8" s="215"/>
      <c r="P8" s="191"/>
      <c r="W8" s="197"/>
      <c r="X8" s="190"/>
    </row>
    <row r="9" spans="1:70" ht="13.5" thickBot="1" x14ac:dyDescent="0.25">
      <c r="A9" s="691"/>
      <c r="B9" s="41" t="s">
        <v>2</v>
      </c>
      <c r="C9" s="364">
        <f>'Program Level Tables'!G8</f>
        <v>40448524</v>
      </c>
      <c r="D9" s="364">
        <f>'Program Level Tables'!G9</f>
        <v>48451468</v>
      </c>
      <c r="E9" s="365">
        <f t="shared" si="0"/>
        <v>1.1978550317435563</v>
      </c>
      <c r="F9" s="364">
        <f>'Program Level Tables'!G7</f>
        <v>25191810.899640001</v>
      </c>
      <c r="G9" s="364">
        <f>'Program Level Tables'!G10</f>
        <v>28460934</v>
      </c>
      <c r="H9" s="365">
        <f t="shared" ref="H9:H10" si="1">G9/F9</f>
        <v>1.12976927753958</v>
      </c>
      <c r="I9" s="214"/>
      <c r="J9" s="208"/>
      <c r="K9" s="208"/>
      <c r="L9" s="43"/>
      <c r="M9" s="215"/>
      <c r="N9" s="191"/>
      <c r="O9" s="215"/>
      <c r="P9" s="191"/>
      <c r="W9" s="197"/>
      <c r="X9" s="190"/>
    </row>
    <row r="10" spans="1:70" ht="13.5" thickBot="1" x14ac:dyDescent="0.25">
      <c r="A10" s="691"/>
      <c r="B10" s="41" t="s">
        <v>19</v>
      </c>
      <c r="C10" s="366">
        <f>'Program Level Tables'!L8</f>
        <v>1595087.4043000126</v>
      </c>
      <c r="D10" s="366">
        <f>'Program Level Tables'!L9</f>
        <v>1599653.1737033208</v>
      </c>
      <c r="E10" s="367">
        <f t="shared" si="0"/>
        <v>1.002862394493869</v>
      </c>
      <c r="F10" s="366">
        <f>'Program Level Tables'!L7</f>
        <v>2756955.9615999991</v>
      </c>
      <c r="G10" s="366">
        <f>'Program Level Tables'!L10</f>
        <v>1599653.1737033208</v>
      </c>
      <c r="H10" s="367">
        <f t="shared" si="1"/>
        <v>0.58022441997040908</v>
      </c>
      <c r="I10" s="214"/>
      <c r="J10" s="208"/>
      <c r="K10" s="208"/>
      <c r="L10" s="43"/>
      <c r="M10" s="215"/>
      <c r="N10" s="191"/>
      <c r="O10" s="215"/>
      <c r="P10" s="191"/>
      <c r="W10" s="197"/>
      <c r="X10" s="190"/>
    </row>
    <row r="11" spans="1:70" ht="13.5" thickBot="1" x14ac:dyDescent="0.25">
      <c r="A11" s="692"/>
      <c r="B11" s="45" t="s">
        <v>20</v>
      </c>
      <c r="C11" s="368">
        <f>SUM(C8:C10)</f>
        <v>51602746.404300012</v>
      </c>
      <c r="D11" s="368">
        <f>SUM(D8:D10)</f>
        <v>59184159.17370332</v>
      </c>
      <c r="E11" s="369">
        <f t="shared" si="0"/>
        <v>1.1469187843221376</v>
      </c>
      <c r="F11" s="368">
        <f>SUM(F8:F10)</f>
        <v>38531667.367363691</v>
      </c>
      <c r="G11" s="368">
        <f>SUM(G8:G10)</f>
        <v>36846595.17370332</v>
      </c>
      <c r="H11" s="369">
        <f>G11/F11</f>
        <v>0.95626786202645286</v>
      </c>
      <c r="I11" s="214"/>
      <c r="J11" s="208"/>
      <c r="K11" s="208"/>
      <c r="L11" s="43"/>
      <c r="M11" s="215"/>
      <c r="N11" s="191"/>
      <c r="O11" s="215"/>
      <c r="P11" s="191"/>
      <c r="W11" s="197"/>
      <c r="X11" s="190"/>
    </row>
    <row r="12" spans="1:70" ht="14.45" customHeight="1" thickBot="1" x14ac:dyDescent="0.25">
      <c r="A12" s="690" t="s">
        <v>21</v>
      </c>
      <c r="B12" s="41" t="s">
        <v>4</v>
      </c>
      <c r="C12" s="364">
        <f>'Program Level Tables'!Q8</f>
        <v>34352064</v>
      </c>
      <c r="D12" s="364">
        <f>'Program Level Tables'!Q9</f>
        <v>39330143</v>
      </c>
      <c r="E12" s="367">
        <f t="shared" si="0"/>
        <v>1.1449135341620229</v>
      </c>
      <c r="F12" s="366">
        <f>'Program Level Tables'!Q7</f>
        <v>32862521.399999991</v>
      </c>
      <c r="G12" s="364">
        <f>'Program Level Tables'!Q10</f>
        <v>39330143</v>
      </c>
      <c r="H12" s="365">
        <f>G12/F12</f>
        <v>1.19680844087636</v>
      </c>
      <c r="I12" s="214"/>
      <c r="J12" s="208"/>
      <c r="K12" s="208"/>
      <c r="L12" s="43"/>
      <c r="M12" s="215"/>
      <c r="N12" s="191"/>
      <c r="O12" s="215"/>
      <c r="P12" s="191"/>
      <c r="W12" s="197"/>
      <c r="X12" s="190"/>
    </row>
    <row r="13" spans="1:70" ht="21.75" customHeight="1" thickBot="1" x14ac:dyDescent="0.25">
      <c r="A13" s="691"/>
      <c r="B13" s="41" t="s">
        <v>526</v>
      </c>
      <c r="C13" s="364">
        <f>'Program Level Tables'!T8</f>
        <v>374416</v>
      </c>
      <c r="D13" s="364">
        <f>'Program Level Tables'!T10</f>
        <v>942567</v>
      </c>
      <c r="E13" s="367">
        <f t="shared" si="0"/>
        <v>2.5174324815178837</v>
      </c>
      <c r="F13" s="366">
        <f>'Program Level Tables'!T7</f>
        <v>2928146.3999999971</v>
      </c>
      <c r="G13" s="364">
        <f>'Program Level Tables'!T10</f>
        <v>942567</v>
      </c>
      <c r="H13" s="365">
        <f>G13/F13</f>
        <v>0.32189886407319013</v>
      </c>
      <c r="I13" s="214"/>
      <c r="J13" s="208"/>
      <c r="K13" s="208"/>
      <c r="L13" s="43"/>
      <c r="M13" s="215"/>
      <c r="N13" s="191"/>
      <c r="O13" s="215"/>
      <c r="P13" s="191"/>
      <c r="W13" s="197"/>
    </row>
    <row r="14" spans="1:70" ht="14.45" customHeight="1" thickBot="1" x14ac:dyDescent="0.25">
      <c r="A14" s="691"/>
      <c r="B14" s="41" t="s">
        <v>22</v>
      </c>
      <c r="C14" s="696" t="s">
        <v>23</v>
      </c>
      <c r="D14" s="697"/>
      <c r="E14" s="697"/>
      <c r="F14" s="697"/>
      <c r="G14" s="697"/>
      <c r="H14" s="698"/>
      <c r="I14" s="214"/>
      <c r="J14" s="208"/>
      <c r="K14" s="208"/>
      <c r="L14" s="43"/>
      <c r="M14" s="215"/>
      <c r="N14" s="191"/>
      <c r="O14" s="215"/>
      <c r="P14" s="191"/>
      <c r="W14" s="197"/>
    </row>
    <row r="15" spans="1:70" ht="13.5" customHeight="1" thickBot="1" x14ac:dyDescent="0.25">
      <c r="A15" s="692"/>
      <c r="B15" s="45" t="s">
        <v>24</v>
      </c>
      <c r="C15" s="368">
        <f>SUM(C12:C13)</f>
        <v>34726480</v>
      </c>
      <c r="D15" s="368">
        <f>SUM(D12:D13)</f>
        <v>40272710</v>
      </c>
      <c r="E15" s="369">
        <f>D15/C15</f>
        <v>1.1597118394953938</v>
      </c>
      <c r="F15" s="368">
        <f>SUM(F12:F13)</f>
        <v>35790667.79999999</v>
      </c>
      <c r="G15" s="368">
        <f>SUM(G12:G13)</f>
        <v>40272710</v>
      </c>
      <c r="H15" s="369">
        <f>G15/F15</f>
        <v>1.1252293537814348</v>
      </c>
      <c r="I15" s="214"/>
      <c r="J15" s="208"/>
      <c r="K15" s="208"/>
      <c r="L15" s="43"/>
      <c r="M15" s="215"/>
      <c r="N15" s="191"/>
      <c r="O15" s="215"/>
      <c r="P15" s="191"/>
    </row>
    <row r="16" spans="1:70" ht="14.25" customHeight="1" x14ac:dyDescent="0.2">
      <c r="A16" s="690" t="s">
        <v>25</v>
      </c>
      <c r="B16" s="41" t="s">
        <v>26</v>
      </c>
      <c r="C16" s="696" t="s">
        <v>27</v>
      </c>
      <c r="D16" s="697"/>
      <c r="E16" s="697"/>
      <c r="F16" s="697"/>
      <c r="G16" s="697"/>
      <c r="H16" s="698"/>
      <c r="I16" s="214"/>
      <c r="J16" s="208"/>
      <c r="K16" s="208"/>
      <c r="L16" s="118"/>
      <c r="M16" s="216"/>
      <c r="N16" s="191"/>
      <c r="O16" s="216"/>
      <c r="P16" s="191"/>
    </row>
    <row r="17" spans="1:24" ht="14.45" customHeight="1" x14ac:dyDescent="0.2">
      <c r="A17" s="691"/>
      <c r="B17" s="41" t="s">
        <v>28</v>
      </c>
      <c r="C17" s="364">
        <f>'Program Level Tables'!AB8</f>
        <v>964709</v>
      </c>
      <c r="D17" s="370">
        <f>'Program Level Tables'!AB9</f>
        <v>964709</v>
      </c>
      <c r="E17" s="365">
        <f>D17/C17</f>
        <v>1</v>
      </c>
      <c r="F17" s="364">
        <f>'Program Level Tables'!AB7</f>
        <v>2391663</v>
      </c>
      <c r="G17" s="364">
        <f>'Program Level Tables'!AB10</f>
        <v>964709</v>
      </c>
      <c r="H17" s="365">
        <f>G17/F17</f>
        <v>0.40336326648026916</v>
      </c>
      <c r="I17" s="214"/>
      <c r="J17" s="208"/>
      <c r="K17" s="208"/>
      <c r="L17" s="212"/>
      <c r="W17" s="197"/>
    </row>
    <row r="18" spans="1:24" x14ac:dyDescent="0.2">
      <c r="A18" s="691"/>
      <c r="B18" s="41" t="s">
        <v>29</v>
      </c>
      <c r="C18" s="371">
        <f>'Program Level Tables'!AG8</f>
        <v>19503</v>
      </c>
      <c r="D18" s="372">
        <f>'Program Level Tables'!AG9</f>
        <v>82225</v>
      </c>
      <c r="E18" s="373">
        <f>D18/C18</f>
        <v>4.216018048505358</v>
      </c>
      <c r="F18" s="364">
        <f>'Program Level Tables'!AG7</f>
        <v>57524</v>
      </c>
      <c r="G18" s="364">
        <f>'Program Level Tables'!AG10</f>
        <v>82225</v>
      </c>
      <c r="H18" s="365">
        <f>G18/F18</f>
        <v>1.4294033794590084</v>
      </c>
      <c r="I18" s="214"/>
      <c r="J18" s="208"/>
      <c r="K18" s="208"/>
      <c r="L18" s="212"/>
      <c r="M18" s="218"/>
      <c r="W18" s="197"/>
    </row>
    <row r="19" spans="1:24" x14ac:dyDescent="0.2">
      <c r="A19" s="692"/>
      <c r="B19" s="45" t="s">
        <v>30</v>
      </c>
      <c r="C19" s="368">
        <f>SUM(C17:C18)</f>
        <v>984212</v>
      </c>
      <c r="D19" s="374">
        <f>SUM(D17:D18)</f>
        <v>1046934</v>
      </c>
      <c r="E19" s="369">
        <f>D19/C19</f>
        <v>1.063728139872304</v>
      </c>
      <c r="F19" s="368">
        <f>SUM(F17:F18)</f>
        <v>2449187</v>
      </c>
      <c r="G19" s="368">
        <f>SUM(G17:G18)</f>
        <v>1046934</v>
      </c>
      <c r="H19" s="369">
        <f>G19/F19</f>
        <v>0.42746184754369509</v>
      </c>
      <c r="I19" s="214"/>
      <c r="J19" s="208"/>
      <c r="K19" s="208"/>
      <c r="L19" s="212"/>
      <c r="M19" s="218"/>
      <c r="Q19" s="219"/>
      <c r="W19" s="197"/>
      <c r="X19" s="190"/>
    </row>
    <row r="20" spans="1:24" x14ac:dyDescent="0.2">
      <c r="A20" s="47" t="s">
        <v>31</v>
      </c>
      <c r="B20" s="47"/>
      <c r="C20" s="375">
        <f>SUM(C19,C15,C11,)</f>
        <v>87313438.404300004</v>
      </c>
      <c r="D20" s="375">
        <f>SUM(D19,D15,D11,)</f>
        <v>100503803.17370331</v>
      </c>
      <c r="E20" s="376">
        <f>D20/C20</f>
        <v>1.1510691253312699</v>
      </c>
      <c r="F20" s="375">
        <f>SUM(F19,F15,F11,)</f>
        <v>76771522.167363673</v>
      </c>
      <c r="G20" s="375">
        <f>SUM(G19,G15,G11,)</f>
        <v>78166239.173703313</v>
      </c>
      <c r="H20" s="376">
        <f>G20/F20</f>
        <v>1.0181671141455177</v>
      </c>
      <c r="I20" s="214"/>
      <c r="J20" s="208"/>
      <c r="K20" s="208"/>
      <c r="L20" s="220"/>
      <c r="M20" s="221"/>
      <c r="Q20" s="219"/>
      <c r="R20" s="211"/>
      <c r="W20" s="197"/>
    </row>
    <row r="21" spans="1:24" x14ac:dyDescent="0.2">
      <c r="B21" s="118"/>
      <c r="C21" s="118"/>
      <c r="D21" s="118"/>
      <c r="E21" s="118"/>
      <c r="F21" s="118"/>
      <c r="G21" s="118"/>
      <c r="H21" s="118"/>
      <c r="I21" s="208"/>
      <c r="J21" s="208"/>
      <c r="K21" s="208"/>
      <c r="L21" s="212"/>
      <c r="M21" s="211"/>
      <c r="N21" s="211"/>
      <c r="O21" s="211"/>
      <c r="P21" s="211"/>
      <c r="Q21" s="211"/>
      <c r="R21" s="197"/>
      <c r="W21" s="197"/>
    </row>
    <row r="22" spans="1:24" ht="13.5" customHeight="1" x14ac:dyDescent="0.2">
      <c r="A22" s="186"/>
      <c r="B22" s="118"/>
      <c r="C22" s="118"/>
      <c r="D22" s="118"/>
      <c r="E22" s="118"/>
      <c r="F22" s="222"/>
      <c r="G22" s="118"/>
      <c r="H22" s="118"/>
      <c r="I22" s="208"/>
      <c r="J22" s="208"/>
      <c r="K22" s="208"/>
      <c r="L22" s="223"/>
      <c r="O22" s="197"/>
      <c r="P22" s="197"/>
      <c r="Q22" s="197"/>
      <c r="R22" s="191"/>
      <c r="W22" s="197"/>
    </row>
    <row r="23" spans="1:24" x14ac:dyDescent="0.2">
      <c r="A23" s="211" t="s">
        <v>542</v>
      </c>
      <c r="B23" s="197"/>
      <c r="C23" s="197"/>
      <c r="D23" s="197"/>
      <c r="E23" s="197"/>
      <c r="F23" s="197"/>
      <c r="G23" s="197"/>
      <c r="H23" s="197"/>
      <c r="I23" s="208"/>
      <c r="J23" s="208"/>
      <c r="K23" s="208"/>
      <c r="L23" s="223"/>
      <c r="M23" s="224"/>
      <c r="O23" s="215"/>
      <c r="P23" s="191"/>
      <c r="Q23" s="215"/>
      <c r="R23" s="191"/>
      <c r="W23" s="197"/>
    </row>
    <row r="24" spans="1:24" s="184" customFormat="1" ht="28.5" customHeight="1" x14ac:dyDescent="0.2">
      <c r="A24" s="470" t="s">
        <v>10</v>
      </c>
      <c r="B24" s="470" t="s">
        <v>0</v>
      </c>
      <c r="C24" s="693" t="s">
        <v>11</v>
      </c>
      <c r="D24" s="694"/>
      <c r="E24" s="695"/>
      <c r="F24" s="693" t="s">
        <v>12</v>
      </c>
      <c r="G24" s="694"/>
      <c r="H24" s="695"/>
      <c r="I24" s="37"/>
      <c r="J24" s="37"/>
      <c r="K24" s="37"/>
      <c r="L24" s="49"/>
      <c r="M24" s="50"/>
      <c r="O24" s="471"/>
      <c r="P24" s="472"/>
      <c r="Q24" s="471"/>
    </row>
    <row r="25" spans="1:24" ht="36" customHeight="1" thickBot="1" x14ac:dyDescent="0.25">
      <c r="A25" s="38"/>
      <c r="B25" s="38"/>
      <c r="C25" s="39" t="s">
        <v>32</v>
      </c>
      <c r="D25" s="39" t="s">
        <v>33</v>
      </c>
      <c r="E25" s="39" t="s">
        <v>15</v>
      </c>
      <c r="F25" s="39" t="s">
        <v>553</v>
      </c>
      <c r="G25" s="39" t="s">
        <v>33</v>
      </c>
      <c r="H25" s="39" t="s">
        <v>551</v>
      </c>
      <c r="I25" s="208"/>
      <c r="J25" s="208"/>
      <c r="K25" s="208"/>
      <c r="L25" s="212"/>
      <c r="M25" s="43"/>
      <c r="O25" s="225"/>
    </row>
    <row r="26" spans="1:24" ht="13.5" thickBot="1" x14ac:dyDescent="0.25">
      <c r="A26" s="690" t="s">
        <v>18</v>
      </c>
      <c r="B26" s="41" t="s">
        <v>1</v>
      </c>
      <c r="C26" s="389">
        <f>'Program Level Tables'!B13</f>
        <v>5639.02</v>
      </c>
      <c r="D26" s="389">
        <f>'Program Level Tables'!B14</f>
        <v>5959.62</v>
      </c>
      <c r="E26" s="365">
        <f t="shared" ref="E26:E31" si="2">D26/C26</f>
        <v>1.056853850491752</v>
      </c>
      <c r="F26" s="389">
        <f>'Program Level Tables'!B12</f>
        <v>4740.0731714746698</v>
      </c>
      <c r="G26" s="389">
        <f>'Program Level Tables'!B15</f>
        <v>4407.13</v>
      </c>
      <c r="H26" s="365">
        <f t="shared" ref="H26:H28" si="3">G26/F26</f>
        <v>0.9297599088810925</v>
      </c>
      <c r="I26" s="214"/>
      <c r="J26" s="208"/>
      <c r="K26" s="208"/>
      <c r="L26" s="212"/>
      <c r="M26" s="43"/>
    </row>
    <row r="27" spans="1:24" x14ac:dyDescent="0.2">
      <c r="A27" s="691"/>
      <c r="B27" s="41" t="s">
        <v>2</v>
      </c>
      <c r="C27" s="389">
        <f>'Program Level Tables'!G13</f>
        <v>5059.3100000000004</v>
      </c>
      <c r="D27" s="389">
        <f>'Program Level Tables'!G14</f>
        <v>6611.66</v>
      </c>
      <c r="E27" s="365">
        <f t="shared" si="2"/>
        <v>1.3068303780555055</v>
      </c>
      <c r="F27" s="389">
        <f>'Program Level Tables'!G12</f>
        <v>1844.2430999999997</v>
      </c>
      <c r="G27" s="389">
        <f>'Program Level Tables'!G15</f>
        <v>3899.55</v>
      </c>
      <c r="H27" s="365">
        <f t="shared" si="3"/>
        <v>2.1144446738068323</v>
      </c>
      <c r="I27" s="214"/>
      <c r="J27" s="208"/>
      <c r="K27" s="208"/>
      <c r="L27" s="118"/>
      <c r="M27" s="197"/>
      <c r="N27" s="197"/>
      <c r="O27" s="197"/>
      <c r="P27" s="197"/>
      <c r="S27" s="211"/>
    </row>
    <row r="28" spans="1:24" x14ac:dyDescent="0.2">
      <c r="A28" s="691"/>
      <c r="B28" s="41" t="s">
        <v>19</v>
      </c>
      <c r="C28" s="389">
        <f>'Program Level Tables'!L13</f>
        <v>187.31879759999842</v>
      </c>
      <c r="D28" s="389">
        <f>'Program Level Tables'!L14</f>
        <v>198.69763879494423</v>
      </c>
      <c r="E28" s="365">
        <f t="shared" si="2"/>
        <v>1.060745858615024</v>
      </c>
      <c r="F28" s="389">
        <f>'Program Level Tables'!L12</f>
        <v>490.65850000000012</v>
      </c>
      <c r="G28" s="389">
        <f>'Program Level Tables'!L15</f>
        <v>198.69763879494423</v>
      </c>
      <c r="H28" s="365">
        <f t="shared" si="3"/>
        <v>0.40496116707433821</v>
      </c>
      <c r="I28" s="214"/>
      <c r="J28" s="226"/>
      <c r="K28" s="226"/>
      <c r="L28" s="118"/>
      <c r="M28" s="118"/>
    </row>
    <row r="29" spans="1:24" ht="14.45" customHeight="1" thickBot="1" x14ac:dyDescent="0.25">
      <c r="A29" s="692"/>
      <c r="B29" s="45" t="s">
        <v>20</v>
      </c>
      <c r="C29" s="390">
        <f>SUM(C26:C28)</f>
        <v>10885.648797600001</v>
      </c>
      <c r="D29" s="390">
        <f>SUM(D26:D28)</f>
        <v>12769.977638794942</v>
      </c>
      <c r="E29" s="369">
        <f>D29/C29</f>
        <v>1.1731021160273318</v>
      </c>
      <c r="F29" s="390">
        <f>SUM(F26:F28)</f>
        <v>7074.97477147467</v>
      </c>
      <c r="G29" s="390">
        <f>SUM(G26:G28)</f>
        <v>8505.3776387949438</v>
      </c>
      <c r="H29" s="369">
        <f>G29/F29</f>
        <v>1.2021778046598077</v>
      </c>
      <c r="I29" s="214"/>
      <c r="J29" s="226"/>
      <c r="K29" s="226"/>
      <c r="L29" s="43"/>
      <c r="M29" s="215"/>
      <c r="N29" s="191"/>
      <c r="O29" s="215"/>
      <c r="P29" s="191"/>
    </row>
    <row r="30" spans="1:24" ht="13.5" thickBot="1" x14ac:dyDescent="0.25">
      <c r="A30" s="690" t="s">
        <v>21</v>
      </c>
      <c r="B30" s="41" t="s">
        <v>4</v>
      </c>
      <c r="C30" s="389">
        <f>'Program Level Tables'!Q13</f>
        <v>7718</v>
      </c>
      <c r="D30" s="389">
        <f>'Program Level Tables'!Q14</f>
        <v>6702</v>
      </c>
      <c r="E30" s="365">
        <f t="shared" si="2"/>
        <v>0.86835967867323138</v>
      </c>
      <c r="F30" s="389">
        <f>'Program Level Tables'!Q12</f>
        <v>4116.0182999999997</v>
      </c>
      <c r="G30" s="389">
        <f>'Program Level Tables'!Q15</f>
        <v>6702</v>
      </c>
      <c r="H30" s="365">
        <f>G30/F30</f>
        <v>1.6282726439773119</v>
      </c>
      <c r="I30" s="214"/>
      <c r="J30" s="226"/>
      <c r="K30" s="226"/>
      <c r="L30" s="43"/>
      <c r="M30" s="215"/>
      <c r="N30" s="191"/>
      <c r="O30" s="215"/>
      <c r="P30" s="191"/>
      <c r="S30" s="227"/>
    </row>
    <row r="31" spans="1:24" ht="13.5" thickBot="1" x14ac:dyDescent="0.25">
      <c r="A31" s="691"/>
      <c r="B31" s="41" t="s">
        <v>526</v>
      </c>
      <c r="C31" s="389">
        <f>'Program Level Tables'!T13</f>
        <v>39.58</v>
      </c>
      <c r="D31" s="389">
        <f>'Program Level Tables'!T14</f>
        <v>232</v>
      </c>
      <c r="E31" s="367">
        <f t="shared" si="2"/>
        <v>5.8615462354724608</v>
      </c>
      <c r="F31" s="478">
        <f>'Program Level Tables'!T12</f>
        <v>366.01830000000012</v>
      </c>
      <c r="G31" s="389">
        <f>'Program Level Tables'!T15</f>
        <v>232</v>
      </c>
      <c r="H31" s="365">
        <f>G31/F31</f>
        <v>0.63384808901631395</v>
      </c>
      <c r="I31" s="214"/>
      <c r="J31" s="226"/>
      <c r="K31" s="226"/>
      <c r="L31" s="43"/>
      <c r="M31" s="215"/>
      <c r="N31" s="191"/>
      <c r="O31" s="215"/>
      <c r="P31" s="191"/>
      <c r="S31" s="227"/>
    </row>
    <row r="32" spans="1:24" ht="14.1" customHeight="1" thickBot="1" x14ac:dyDescent="0.25">
      <c r="A32" s="691"/>
      <c r="B32" s="41" t="s">
        <v>22</v>
      </c>
      <c r="C32" s="696" t="s">
        <v>23</v>
      </c>
      <c r="D32" s="697"/>
      <c r="E32" s="697"/>
      <c r="F32" s="697"/>
      <c r="G32" s="697"/>
      <c r="H32" s="698"/>
      <c r="I32" s="214"/>
      <c r="J32" s="228"/>
      <c r="K32" s="228"/>
      <c r="L32" s="43"/>
      <c r="M32" s="215"/>
      <c r="N32" s="191"/>
      <c r="O32" s="215"/>
      <c r="P32" s="191"/>
    </row>
    <row r="33" spans="1:28" x14ac:dyDescent="0.2">
      <c r="A33" s="692"/>
      <c r="B33" s="45" t="s">
        <v>24</v>
      </c>
      <c r="C33" s="390">
        <f>SUM(C30:C32)</f>
        <v>7757.58</v>
      </c>
      <c r="D33" s="390">
        <f>SUM(D30:D32)</f>
        <v>6934</v>
      </c>
      <c r="E33" s="369">
        <f>D33/C33</f>
        <v>0.89383544868373899</v>
      </c>
      <c r="F33" s="390">
        <f>SUM(F30:F32)</f>
        <v>4482.0365999999995</v>
      </c>
      <c r="G33" s="390">
        <f>SUM(G30:G32)</f>
        <v>6934</v>
      </c>
      <c r="H33" s="369">
        <f>G33/F33</f>
        <v>1.5470645643545171</v>
      </c>
      <c r="I33" s="214"/>
      <c r="J33" s="213"/>
      <c r="K33" s="213"/>
      <c r="L33" s="229"/>
      <c r="M33" s="215"/>
      <c r="N33" s="191"/>
      <c r="O33" s="215"/>
      <c r="P33" s="191"/>
    </row>
    <row r="34" spans="1:28" ht="13.5" thickBot="1" x14ac:dyDescent="0.25">
      <c r="A34" s="690" t="s">
        <v>25</v>
      </c>
      <c r="B34" s="41" t="s">
        <v>26</v>
      </c>
      <c r="C34" s="389">
        <f>'Program Level Tables'!W13</f>
        <v>60350</v>
      </c>
      <c r="D34" s="389">
        <f>'Program Level Tables'!W14</f>
        <v>59566.259482910849</v>
      </c>
      <c r="E34" s="365">
        <f t="shared" ref="E34:E38" si="4">D34/C34</f>
        <v>0.9870134131385393</v>
      </c>
      <c r="F34" s="389">
        <f>'Program Level Tables'!W12</f>
        <v>64487.68499999999</v>
      </c>
      <c r="G34" s="389">
        <f>'Program Level Tables'!W15</f>
        <v>59566.259482910849</v>
      </c>
      <c r="H34" s="365">
        <f t="shared" ref="H34:H38" si="5">G34/F34</f>
        <v>0.92368425821008859</v>
      </c>
      <c r="I34" s="214"/>
      <c r="J34" s="208"/>
      <c r="K34" s="208"/>
      <c r="L34" s="43"/>
      <c r="M34" s="215"/>
      <c r="N34" s="191"/>
      <c r="O34" s="215"/>
      <c r="P34" s="191"/>
      <c r="R34" s="191"/>
      <c r="T34" s="230"/>
    </row>
    <row r="35" spans="1:28" ht="13.5" thickBot="1" x14ac:dyDescent="0.25">
      <c r="A35" s="691"/>
      <c r="B35" s="41" t="s">
        <v>28</v>
      </c>
      <c r="C35" s="389">
        <f>'Program Level Tables'!AB13</f>
        <v>9224.6</v>
      </c>
      <c r="D35" s="389">
        <f>'Program Level Tables'!AB14</f>
        <v>7850.51</v>
      </c>
      <c r="E35" s="365">
        <f t="shared" si="4"/>
        <v>0.85104069553151351</v>
      </c>
      <c r="F35" s="389">
        <f>'Program Level Tables'!AB12</f>
        <v>17900.159999999996</v>
      </c>
      <c r="G35" s="389">
        <f>'Program Level Tables'!AB15</f>
        <v>7850.51</v>
      </c>
      <c r="H35" s="365">
        <f t="shared" si="5"/>
        <v>0.43857205745646977</v>
      </c>
      <c r="I35" s="214"/>
      <c r="J35" s="208"/>
      <c r="K35" s="208"/>
      <c r="L35" s="43"/>
      <c r="M35" s="215"/>
      <c r="N35" s="191"/>
      <c r="O35" s="215"/>
      <c r="P35" s="191"/>
      <c r="Q35" s="215"/>
      <c r="R35" s="191"/>
      <c r="T35" s="230"/>
    </row>
    <row r="36" spans="1:28" x14ac:dyDescent="0.2">
      <c r="A36" s="691"/>
      <c r="B36" s="41" t="s">
        <v>29</v>
      </c>
      <c r="C36" s="389">
        <f>'Program Level Tables'!AG13</f>
        <v>159.6</v>
      </c>
      <c r="D36" s="389">
        <f>'Program Level Tables'!AG14</f>
        <v>88.15</v>
      </c>
      <c r="E36" s="365">
        <f t="shared" si="4"/>
        <v>0.55231829573934843</v>
      </c>
      <c r="F36" s="389">
        <f>'Program Level Tables'!AG12</f>
        <v>420.4799999999999</v>
      </c>
      <c r="G36" s="389">
        <f>'Program Level Tables'!AG15</f>
        <v>88.15</v>
      </c>
      <c r="H36" s="365">
        <f t="shared" si="5"/>
        <v>0.20964136225266369</v>
      </c>
      <c r="I36" s="214"/>
      <c r="J36" s="208"/>
      <c r="K36" s="208"/>
      <c r="L36" s="118"/>
      <c r="M36" s="216"/>
      <c r="N36" s="191"/>
      <c r="O36" s="216"/>
      <c r="P36" s="191"/>
      <c r="Q36" s="215"/>
      <c r="R36" s="191"/>
    </row>
    <row r="37" spans="1:28" ht="13.5" thickBot="1" x14ac:dyDescent="0.25">
      <c r="A37" s="692"/>
      <c r="B37" s="45" t="s">
        <v>30</v>
      </c>
      <c r="C37" s="390">
        <f>SUM(C34:C36)</f>
        <v>69734.200000000012</v>
      </c>
      <c r="D37" s="390">
        <f>SUM(D34:D36)</f>
        <v>67504.919482910846</v>
      </c>
      <c r="E37" s="369">
        <f>D37/C37</f>
        <v>0.96803174744832288</v>
      </c>
      <c r="F37" s="390">
        <f>SUM(F34:F36)</f>
        <v>82808.324999999983</v>
      </c>
      <c r="G37" s="390">
        <f>SUM(G34:G36)</f>
        <v>67504.919482910846</v>
      </c>
      <c r="H37" s="369">
        <f>G37/F37</f>
        <v>0.81519484282420707</v>
      </c>
      <c r="I37" s="214"/>
      <c r="J37" s="208"/>
      <c r="K37" s="208"/>
      <c r="L37" s="228"/>
      <c r="M37" s="43"/>
      <c r="O37" s="215"/>
      <c r="P37" s="191"/>
      <c r="Q37" s="215"/>
      <c r="R37" s="191"/>
    </row>
    <row r="38" spans="1:28" ht="13.5" thickBot="1" x14ac:dyDescent="0.25">
      <c r="A38" s="47" t="s">
        <v>31</v>
      </c>
      <c r="B38" s="47"/>
      <c r="C38" s="391">
        <f>SUM(C37,C33,C29)</f>
        <v>88377.42879760002</v>
      </c>
      <c r="D38" s="391">
        <f>SUM(D37,D33,D29)</f>
        <v>87208.897121705784</v>
      </c>
      <c r="E38" s="376">
        <f t="shared" si="4"/>
        <v>0.98677793989039464</v>
      </c>
      <c r="F38" s="391">
        <f>SUM(F37,F33,F29)</f>
        <v>94365.336371474637</v>
      </c>
      <c r="G38" s="391">
        <f>SUM(G37,G33,G29)</f>
        <v>82944.297121705793</v>
      </c>
      <c r="H38" s="376">
        <f t="shared" si="5"/>
        <v>0.87896997256694709</v>
      </c>
      <c r="I38" s="214"/>
      <c r="J38" s="208"/>
      <c r="K38" s="208"/>
      <c r="M38" s="43"/>
      <c r="O38" s="215"/>
      <c r="P38" s="191"/>
      <c r="Q38" s="215"/>
      <c r="R38" s="191"/>
      <c r="S38" s="211"/>
    </row>
    <row r="39" spans="1:28" ht="13.5" thickBot="1" x14ac:dyDescent="0.25">
      <c r="B39" s="118"/>
      <c r="C39" s="118"/>
      <c r="D39" s="118"/>
      <c r="E39" s="118"/>
      <c r="F39" s="118"/>
      <c r="G39" s="118"/>
      <c r="H39" s="187"/>
      <c r="I39" s="208"/>
      <c r="J39" s="208"/>
      <c r="K39" s="208"/>
      <c r="L39" s="52"/>
      <c r="M39" s="43"/>
      <c r="O39" s="215"/>
      <c r="P39" s="191"/>
      <c r="Q39" s="215"/>
      <c r="R39" s="191"/>
      <c r="S39" s="211"/>
    </row>
    <row r="40" spans="1:28" ht="13.5" thickBot="1" x14ac:dyDescent="0.25">
      <c r="C40" s="188"/>
      <c r="D40" s="188"/>
      <c r="F40" s="52"/>
      <c r="H40" s="190"/>
      <c r="I40" s="118"/>
      <c r="J40" s="226"/>
      <c r="K40" s="226"/>
      <c r="M40" s="43"/>
      <c r="O40" s="215"/>
      <c r="P40" s="191"/>
      <c r="Q40" s="215"/>
      <c r="R40" s="191"/>
    </row>
    <row r="41" spans="1:28" ht="13.5" thickBot="1" x14ac:dyDescent="0.25">
      <c r="A41" s="211" t="s">
        <v>35</v>
      </c>
      <c r="B41" s="211"/>
      <c r="C41" s="211"/>
      <c r="D41" s="211"/>
      <c r="E41" s="211"/>
      <c r="H41" s="191"/>
      <c r="I41" s="118"/>
      <c r="J41" s="226"/>
      <c r="K41" s="226"/>
      <c r="M41" s="43"/>
      <c r="O41" s="215"/>
      <c r="P41" s="191"/>
      <c r="Q41" s="215"/>
      <c r="R41" s="191"/>
      <c r="S41" s="227"/>
    </row>
    <row r="42" spans="1:28" ht="36" customHeight="1" thickBot="1" x14ac:dyDescent="0.25">
      <c r="A42" s="39" t="s">
        <v>561</v>
      </c>
      <c r="B42" s="39" t="s">
        <v>37</v>
      </c>
      <c r="C42" s="39" t="s">
        <v>38</v>
      </c>
      <c r="D42" s="39" t="s">
        <v>39</v>
      </c>
      <c r="E42" s="39" t="s">
        <v>40</v>
      </c>
      <c r="F42" s="192"/>
      <c r="G42" s="53"/>
      <c r="H42" s="193"/>
      <c r="I42" s="231"/>
      <c r="J42" s="232"/>
      <c r="K42" s="232"/>
      <c r="L42" s="211"/>
      <c r="M42" s="43"/>
      <c r="O42" s="215"/>
      <c r="P42" s="191"/>
      <c r="Q42" s="215"/>
      <c r="U42" s="211"/>
      <c r="V42" s="211"/>
      <c r="W42" s="211"/>
      <c r="X42" s="211"/>
      <c r="Y42" s="211"/>
      <c r="Z42" s="211"/>
      <c r="AA42" s="211"/>
      <c r="AB42" s="211"/>
    </row>
    <row r="43" spans="1:28" ht="19.5" customHeight="1" x14ac:dyDescent="0.2">
      <c r="A43" s="41" t="s">
        <v>1</v>
      </c>
      <c r="B43" s="233">
        <v>0.26</v>
      </c>
      <c r="C43" s="233">
        <v>0.05</v>
      </c>
      <c r="D43" s="233">
        <v>0.02</v>
      </c>
      <c r="E43" s="233">
        <v>0.74</v>
      </c>
      <c r="I43" s="211"/>
      <c r="J43" s="228"/>
      <c r="K43" s="228"/>
      <c r="L43" s="211"/>
      <c r="T43" s="211"/>
      <c r="U43" s="211"/>
      <c r="V43" s="211"/>
      <c r="W43" s="211"/>
      <c r="X43" s="211"/>
      <c r="Y43" s="211"/>
      <c r="Z43" s="211"/>
      <c r="AA43" s="211"/>
      <c r="AB43" s="211"/>
    </row>
    <row r="44" spans="1:28" ht="19.5" customHeight="1" x14ac:dyDescent="0.2">
      <c r="A44" s="41" t="s">
        <v>2</v>
      </c>
      <c r="B44" s="233">
        <v>0.46700000000000003</v>
      </c>
      <c r="C44" s="233">
        <v>7.0000000000000007E-2</v>
      </c>
      <c r="D44" s="233" t="s">
        <v>48</v>
      </c>
      <c r="E44" s="233" t="s">
        <v>718</v>
      </c>
      <c r="F44" s="197"/>
      <c r="I44" s="118"/>
      <c r="J44" s="194"/>
      <c r="K44" s="194"/>
    </row>
    <row r="45" spans="1:28" ht="19.5" customHeight="1" x14ac:dyDescent="0.2">
      <c r="A45" s="54" t="s">
        <v>19</v>
      </c>
      <c r="B45" s="687" t="s">
        <v>41</v>
      </c>
      <c r="C45" s="688"/>
      <c r="D45" s="688"/>
      <c r="E45" s="689"/>
      <c r="G45" s="213"/>
      <c r="I45" s="213"/>
      <c r="J45" s="213"/>
      <c r="K45" s="213"/>
      <c r="L45" s="226"/>
      <c r="S45" s="227"/>
      <c r="T45" s="230"/>
    </row>
    <row r="46" spans="1:28" ht="19.5" customHeight="1" x14ac:dyDescent="0.2">
      <c r="A46" s="41" t="s">
        <v>4</v>
      </c>
      <c r="B46" s="687" t="s">
        <v>529</v>
      </c>
      <c r="C46" s="688"/>
      <c r="D46" s="688"/>
      <c r="E46" s="689"/>
      <c r="F46" s="211"/>
      <c r="I46" s="208"/>
      <c r="J46" s="208"/>
      <c r="K46" s="208"/>
      <c r="L46" s="226"/>
      <c r="S46" s="227"/>
    </row>
    <row r="47" spans="1:28" ht="19.5" customHeight="1" x14ac:dyDescent="0.2">
      <c r="A47" s="41" t="s">
        <v>26</v>
      </c>
      <c r="B47" s="705" t="s">
        <v>42</v>
      </c>
      <c r="C47" s="706"/>
      <c r="D47" s="706"/>
      <c r="E47" s="707"/>
      <c r="I47" s="208"/>
      <c r="J47" s="208"/>
      <c r="K47" s="208"/>
      <c r="S47" s="227"/>
    </row>
    <row r="48" spans="1:28" ht="19.5" customHeight="1" x14ac:dyDescent="0.2">
      <c r="A48" s="41" t="s">
        <v>28</v>
      </c>
      <c r="B48" s="708"/>
      <c r="C48" s="709"/>
      <c r="D48" s="709"/>
      <c r="E48" s="710"/>
      <c r="F48" s="52"/>
      <c r="I48" s="208"/>
      <c r="J48" s="208"/>
      <c r="K48" s="208"/>
      <c r="L48" s="226"/>
      <c r="S48" s="227"/>
    </row>
    <row r="49" spans="1:20" ht="19.5" customHeight="1" x14ac:dyDescent="0.2">
      <c r="A49" s="41" t="s">
        <v>7</v>
      </c>
      <c r="B49" s="711"/>
      <c r="C49" s="712"/>
      <c r="D49" s="712"/>
      <c r="E49" s="713"/>
      <c r="G49" s="52"/>
      <c r="I49" s="208"/>
      <c r="J49" s="208"/>
      <c r="K49" s="208"/>
      <c r="L49" s="226"/>
      <c r="S49" s="227"/>
      <c r="T49" s="230"/>
    </row>
    <row r="50" spans="1:20" ht="19.5" customHeight="1" x14ac:dyDescent="0.2">
      <c r="A50" s="234" t="s">
        <v>546</v>
      </c>
      <c r="B50" s="235"/>
      <c r="C50" s="235"/>
      <c r="D50" s="235"/>
      <c r="E50" s="236"/>
      <c r="G50" s="55"/>
      <c r="H50" s="211"/>
      <c r="I50" s="208"/>
      <c r="J50" s="208"/>
      <c r="K50" s="208"/>
      <c r="L50" s="226"/>
      <c r="M50" s="192"/>
      <c r="N50" s="194"/>
      <c r="O50" s="194"/>
      <c r="P50" s="194"/>
      <c r="T50" s="230"/>
    </row>
    <row r="51" spans="1:20" s="286" customFormat="1" x14ac:dyDescent="0.2">
      <c r="A51" s="242"/>
      <c r="B51" s="456"/>
      <c r="C51" s="377"/>
      <c r="D51" s="377"/>
      <c r="E51" s="377"/>
      <c r="F51" s="350"/>
      <c r="G51" s="350"/>
      <c r="H51" s="482"/>
      <c r="I51" s="483"/>
      <c r="J51" s="483"/>
      <c r="K51" s="483"/>
      <c r="L51" s="352"/>
      <c r="M51" s="350"/>
      <c r="T51" s="484"/>
    </row>
    <row r="52" spans="1:20" s="286" customFormat="1" x14ac:dyDescent="0.2">
      <c r="A52" s="409"/>
      <c r="B52" s="307"/>
      <c r="C52" s="350"/>
      <c r="D52" s="350"/>
      <c r="E52" s="350"/>
      <c r="F52" s="350"/>
      <c r="G52" s="350"/>
      <c r="H52" s="485"/>
      <c r="I52" s="483"/>
      <c r="J52" s="483"/>
      <c r="K52" s="483"/>
      <c r="L52" s="352"/>
      <c r="M52" s="350"/>
      <c r="T52" s="484"/>
    </row>
    <row r="53" spans="1:20" s="286" customFormat="1" x14ac:dyDescent="0.2">
      <c r="A53" s="206" t="s">
        <v>559</v>
      </c>
      <c r="B53" s="206"/>
      <c r="C53" s="206"/>
      <c r="D53" s="206"/>
      <c r="E53" s="206"/>
      <c r="F53" s="206"/>
      <c r="G53" s="206"/>
      <c r="H53" s="485"/>
      <c r="I53" s="483"/>
      <c r="J53" s="483"/>
      <c r="K53" s="483"/>
      <c r="L53" s="352"/>
      <c r="M53" s="350"/>
      <c r="T53" s="484"/>
    </row>
    <row r="54" spans="1:20" ht="33" customHeight="1" x14ac:dyDescent="0.2">
      <c r="A54" s="39" t="s">
        <v>10</v>
      </c>
      <c r="B54" s="39" t="s">
        <v>0</v>
      </c>
      <c r="C54" s="39" t="s">
        <v>43</v>
      </c>
      <c r="D54" s="39" t="s">
        <v>45</v>
      </c>
      <c r="E54" s="39" t="s">
        <v>47</v>
      </c>
      <c r="F54" s="39" t="s">
        <v>44</v>
      </c>
      <c r="G54" s="39" t="s">
        <v>46</v>
      </c>
      <c r="I54" s="208"/>
      <c r="J54" s="208"/>
      <c r="K54" s="208"/>
      <c r="L54" s="226"/>
    </row>
    <row r="55" spans="1:20" ht="16.5" customHeight="1" x14ac:dyDescent="0.2">
      <c r="A55" s="702" t="s">
        <v>18</v>
      </c>
      <c r="B55" s="56" t="s">
        <v>1</v>
      </c>
      <c r="C55" s="238">
        <v>1.0412761068683629</v>
      </c>
      <c r="D55" s="238">
        <v>3.9976686058506554</v>
      </c>
      <c r="E55" s="238">
        <v>0.49880815621784103</v>
      </c>
      <c r="F55" s="238">
        <v>1.2776326385720194</v>
      </c>
      <c r="G55" s="238">
        <v>1.6757203137126777</v>
      </c>
    </row>
    <row r="56" spans="1:20" ht="16.5" customHeight="1" x14ac:dyDescent="0.2">
      <c r="A56" s="703"/>
      <c r="B56" s="56" t="s">
        <v>2</v>
      </c>
      <c r="C56" s="238">
        <v>4.8541333451595756</v>
      </c>
      <c r="D56" s="238">
        <v>6.6294911606878157</v>
      </c>
      <c r="E56" s="238">
        <v>0.42437244337137103</v>
      </c>
      <c r="F56" s="238">
        <v>5.3483504616688418</v>
      </c>
      <c r="G56" s="238">
        <v>11.815602835048834</v>
      </c>
    </row>
    <row r="57" spans="1:20" ht="16.5" customHeight="1" x14ac:dyDescent="0.2">
      <c r="A57" s="704"/>
      <c r="B57" s="56" t="s">
        <v>19</v>
      </c>
      <c r="C57" s="238">
        <v>0.4130112011206471</v>
      </c>
      <c r="D57" s="238">
        <v>0.39557341035421756</v>
      </c>
      <c r="E57" s="238">
        <v>0.24571624451735985</v>
      </c>
      <c r="F57" s="238">
        <v>0.48054596683515777</v>
      </c>
      <c r="G57" s="238">
        <v>12.919522340963548</v>
      </c>
    </row>
    <row r="58" spans="1:20" ht="16.5" customHeight="1" x14ac:dyDescent="0.2">
      <c r="A58" s="702" t="s">
        <v>21</v>
      </c>
      <c r="B58" s="56" t="s">
        <v>4</v>
      </c>
      <c r="C58" s="238">
        <v>1.2168442704424649</v>
      </c>
      <c r="D58" s="238">
        <v>1.2168442704424649</v>
      </c>
      <c r="E58" s="238">
        <v>0.26852287897093957</v>
      </c>
      <c r="F58" s="238">
        <v>1.2168442704424649</v>
      </c>
      <c r="G58" s="238" t="s">
        <v>549</v>
      </c>
    </row>
    <row r="59" spans="1:20" ht="16.5" customHeight="1" x14ac:dyDescent="0.2">
      <c r="A59" s="704"/>
      <c r="B59" s="56" t="s">
        <v>526</v>
      </c>
      <c r="C59" s="238">
        <v>0.28930465056190274</v>
      </c>
      <c r="D59" s="238">
        <v>0.28930465056190274</v>
      </c>
      <c r="E59" s="238">
        <v>0.1567939992824294</v>
      </c>
      <c r="F59" s="238">
        <v>0.28930465056190274</v>
      </c>
      <c r="G59" s="238" t="s">
        <v>549</v>
      </c>
      <c r="I59" s="239"/>
    </row>
    <row r="60" spans="1:20" ht="16.5" customHeight="1" x14ac:dyDescent="0.2">
      <c r="A60" s="699" t="s">
        <v>25</v>
      </c>
      <c r="B60" s="57" t="s">
        <v>26</v>
      </c>
      <c r="C60" s="238">
        <v>1.8349697712350532</v>
      </c>
      <c r="D60" s="238">
        <v>1.8349697712350532</v>
      </c>
      <c r="E60" s="238">
        <v>1.8349697712350532</v>
      </c>
      <c r="F60" s="238">
        <v>1.8349697712350532</v>
      </c>
      <c r="G60" s="238" t="s">
        <v>549</v>
      </c>
    </row>
    <row r="61" spans="1:20" ht="16.5" customHeight="1" x14ac:dyDescent="0.2">
      <c r="A61" s="700"/>
      <c r="B61" s="57" t="s">
        <v>29</v>
      </c>
      <c r="C61" s="238">
        <v>0.7193417290760763</v>
      </c>
      <c r="D61" s="238">
        <v>0.78769206286122795</v>
      </c>
      <c r="E61" s="238">
        <v>0.52190594247124811</v>
      </c>
      <c r="F61" s="238">
        <v>0.83716546086331167</v>
      </c>
      <c r="G61" s="238">
        <v>4.9854307337187294</v>
      </c>
    </row>
    <row r="62" spans="1:20" ht="16.5" customHeight="1" x14ac:dyDescent="0.2">
      <c r="A62" s="701"/>
      <c r="B62" s="57" t="s">
        <v>28</v>
      </c>
      <c r="C62" s="238">
        <v>1.4918328904906129</v>
      </c>
      <c r="D62" s="238">
        <v>1.7347979905582409</v>
      </c>
      <c r="E62" s="238">
        <v>1.2234330702654588</v>
      </c>
      <c r="F62" s="238">
        <v>1.7299505739395677</v>
      </c>
      <c r="G62" s="238">
        <v>2.3910086747684236</v>
      </c>
    </row>
    <row r="63" spans="1:20" ht="16.5" customHeight="1" x14ac:dyDescent="0.2">
      <c r="A63" s="195" t="s">
        <v>557</v>
      </c>
      <c r="B63" s="196"/>
      <c r="C63" s="196"/>
      <c r="D63" s="196"/>
      <c r="E63" s="196"/>
      <c r="F63" s="196"/>
      <c r="G63" s="196"/>
      <c r="M63" s="118"/>
    </row>
    <row r="64" spans="1:20" s="286" customFormat="1" x14ac:dyDescent="0.2">
      <c r="A64" s="407"/>
      <c r="B64" s="408"/>
      <c r="C64" s="408"/>
      <c r="D64" s="408"/>
      <c r="E64" s="408"/>
      <c r="F64" s="408"/>
      <c r="G64" s="408"/>
      <c r="H64" s="350"/>
      <c r="I64" s="350"/>
      <c r="J64" s="350"/>
      <c r="K64" s="350"/>
      <c r="L64" s="350"/>
    </row>
    <row r="65" spans="1:18" s="286" customFormat="1" x14ac:dyDescent="0.2">
      <c r="A65" s="409"/>
      <c r="B65" s="307"/>
      <c r="C65" s="408"/>
      <c r="D65" s="408"/>
      <c r="E65" s="408"/>
      <c r="F65" s="408"/>
      <c r="G65" s="408"/>
      <c r="H65" s="350"/>
      <c r="I65" s="350"/>
      <c r="J65" s="350"/>
      <c r="K65" s="350"/>
      <c r="L65" s="350"/>
      <c r="M65" s="350"/>
      <c r="N65" s="350"/>
      <c r="O65" s="350"/>
      <c r="R65" s="350"/>
    </row>
    <row r="66" spans="1:18" s="286" customFormat="1" x14ac:dyDescent="0.2">
      <c r="A66" s="206" t="s">
        <v>560</v>
      </c>
      <c r="B66" s="206"/>
      <c r="C66" s="206"/>
      <c r="D66" s="206"/>
      <c r="E66" s="206"/>
      <c r="F66" s="206"/>
      <c r="G66" s="350"/>
      <c r="H66" s="350"/>
      <c r="I66" s="350"/>
      <c r="J66" s="350"/>
      <c r="K66" s="350"/>
      <c r="L66" s="350"/>
      <c r="P66" s="350"/>
      <c r="Q66" s="350"/>
    </row>
    <row r="67" spans="1:18" s="286" customFormat="1" ht="25.5" x14ac:dyDescent="0.2">
      <c r="A67" s="438" t="s">
        <v>10</v>
      </c>
      <c r="B67" s="439" t="s">
        <v>43</v>
      </c>
      <c r="C67" s="439" t="s">
        <v>45</v>
      </c>
      <c r="D67" s="439" t="s">
        <v>47</v>
      </c>
      <c r="E67" s="439" t="s">
        <v>44</v>
      </c>
      <c r="F67" s="439" t="s">
        <v>46</v>
      </c>
      <c r="H67" s="350"/>
      <c r="I67" s="350"/>
      <c r="J67" s="350"/>
      <c r="K67" s="350"/>
      <c r="L67" s="350"/>
      <c r="P67" s="350"/>
      <c r="Q67" s="350"/>
    </row>
    <row r="68" spans="1:18" s="286" customFormat="1" x14ac:dyDescent="0.2">
      <c r="A68" s="411" t="s">
        <v>554</v>
      </c>
      <c r="B68" s="412">
        <v>1.8076646627263555</v>
      </c>
      <c r="C68" s="412">
        <v>2.7587380964211823</v>
      </c>
      <c r="D68" s="412">
        <v>0.4010903877188382</v>
      </c>
      <c r="E68" s="412">
        <v>2.0353536338590659</v>
      </c>
      <c r="F68" s="412">
        <v>5.5085326146586766</v>
      </c>
      <c r="H68" s="410"/>
      <c r="I68" s="350"/>
      <c r="J68" s="350"/>
      <c r="K68" s="350"/>
      <c r="L68" s="350"/>
    </row>
    <row r="69" spans="1:18" s="286" customFormat="1" x14ac:dyDescent="0.2">
      <c r="A69" s="411" t="s">
        <v>555</v>
      </c>
      <c r="B69" s="412">
        <v>1.6224006932713941</v>
      </c>
      <c r="C69" s="412">
        <v>1.7635285177234916</v>
      </c>
      <c r="D69" s="412">
        <v>1.4360284326572044</v>
      </c>
      <c r="E69" s="412">
        <v>1.7579166651913416</v>
      </c>
      <c r="F69" s="412">
        <v>2.4424193600838926</v>
      </c>
      <c r="H69" s="350"/>
      <c r="I69" s="350"/>
      <c r="J69" s="350"/>
      <c r="K69" s="350"/>
      <c r="L69" s="350"/>
    </row>
    <row r="70" spans="1:18" s="286" customFormat="1" x14ac:dyDescent="0.2">
      <c r="A70" s="411" t="s">
        <v>556</v>
      </c>
      <c r="B70" s="412">
        <v>1.74</v>
      </c>
      <c r="C70" s="412">
        <v>2.2671768525390257</v>
      </c>
      <c r="D70" s="412">
        <v>0.55467535568204374</v>
      </c>
      <c r="E70" s="412">
        <v>1.9324979317116409</v>
      </c>
      <c r="F70" s="412">
        <v>5.2904396257720956</v>
      </c>
      <c r="H70" s="350"/>
      <c r="I70" s="350"/>
      <c r="J70" s="350"/>
      <c r="K70" s="350"/>
      <c r="L70" s="350"/>
    </row>
    <row r="71" spans="1:18" s="286" customFormat="1" x14ac:dyDescent="0.2">
      <c r="A71" s="407"/>
      <c r="B71" s="307"/>
      <c r="C71" s="350"/>
      <c r="D71" s="350"/>
      <c r="E71" s="350"/>
      <c r="F71" s="350"/>
      <c r="G71" s="350"/>
      <c r="H71" s="350"/>
      <c r="I71" s="350"/>
      <c r="J71" s="350"/>
      <c r="K71" s="350"/>
      <c r="L71" s="350"/>
    </row>
    <row r="72" spans="1:18" x14ac:dyDescent="0.2">
      <c r="A72" s="198"/>
      <c r="M72" s="241"/>
    </row>
    <row r="73" spans="1:18" x14ac:dyDescent="0.2">
      <c r="M73" s="118"/>
    </row>
    <row r="74" spans="1:18" x14ac:dyDescent="0.2">
      <c r="M74" s="118"/>
    </row>
    <row r="75" spans="1:18" x14ac:dyDescent="0.2">
      <c r="M75" s="118"/>
    </row>
    <row r="76" spans="1:18" x14ac:dyDescent="0.2">
      <c r="B76" s="118"/>
      <c r="C76" s="118"/>
      <c r="D76" s="118"/>
      <c r="E76" s="118"/>
      <c r="M76" s="118"/>
    </row>
    <row r="77" spans="1:18" x14ac:dyDescent="0.2">
      <c r="L77" s="118"/>
      <c r="M77" s="118"/>
    </row>
    <row r="78" spans="1:18" x14ac:dyDescent="0.2">
      <c r="J78" s="118"/>
      <c r="K78" s="118"/>
      <c r="L78" s="118"/>
      <c r="M78" s="118"/>
    </row>
    <row r="79" spans="1:18" x14ac:dyDescent="0.2">
      <c r="J79" s="118"/>
      <c r="K79" s="118"/>
      <c r="L79" s="118"/>
      <c r="M79" s="118"/>
    </row>
    <row r="80" spans="1:18" x14ac:dyDescent="0.2">
      <c r="J80" s="118"/>
      <c r="K80" s="118"/>
      <c r="L80" s="118"/>
      <c r="M80" s="118"/>
    </row>
    <row r="81" spans="10:13" x14ac:dyDescent="0.2">
      <c r="J81" s="118"/>
      <c r="K81" s="118"/>
      <c r="L81" s="118"/>
    </row>
    <row r="82" spans="10:13" x14ac:dyDescent="0.2">
      <c r="J82" s="118"/>
      <c r="K82" s="118"/>
      <c r="L82" s="118"/>
    </row>
    <row r="83" spans="10:13" x14ac:dyDescent="0.2">
      <c r="J83" s="118"/>
      <c r="K83" s="118"/>
      <c r="L83" s="118"/>
    </row>
    <row r="84" spans="10:13" x14ac:dyDescent="0.2">
      <c r="J84" s="118"/>
      <c r="K84" s="118"/>
      <c r="L84" s="118"/>
      <c r="M84" s="118"/>
    </row>
    <row r="85" spans="10:13" x14ac:dyDescent="0.2">
      <c r="J85" s="118"/>
      <c r="K85" s="118"/>
      <c r="L85" s="118"/>
      <c r="M85" s="118"/>
    </row>
    <row r="86" spans="10:13" x14ac:dyDescent="0.2">
      <c r="J86" s="118"/>
      <c r="K86" s="118"/>
      <c r="L86" s="118"/>
      <c r="M86" s="118"/>
    </row>
    <row r="87" spans="10:13" x14ac:dyDescent="0.2">
      <c r="J87" s="118"/>
      <c r="K87" s="118"/>
      <c r="L87" s="118"/>
      <c r="M87" s="118"/>
    </row>
    <row r="88" spans="10:13" x14ac:dyDescent="0.2">
      <c r="J88" s="118"/>
      <c r="K88" s="118"/>
      <c r="L88" s="118"/>
      <c r="M88" s="118"/>
    </row>
    <row r="89" spans="10:13" x14ac:dyDescent="0.2">
      <c r="J89" s="118"/>
      <c r="K89" s="118"/>
      <c r="L89" s="118"/>
    </row>
    <row r="90" spans="10:13" x14ac:dyDescent="0.2">
      <c r="J90" s="118"/>
      <c r="K90" s="118"/>
      <c r="L90" s="118"/>
    </row>
    <row r="91" spans="10:13" x14ac:dyDescent="0.2">
      <c r="J91" s="118"/>
      <c r="K91" s="118"/>
      <c r="L91" s="118"/>
    </row>
    <row r="92" spans="10:13" x14ac:dyDescent="0.2">
      <c r="J92" s="118"/>
      <c r="K92" s="118"/>
      <c r="L92" s="118"/>
    </row>
    <row r="93" spans="10:13" x14ac:dyDescent="0.2">
      <c r="J93" s="118"/>
      <c r="K93" s="118"/>
    </row>
    <row r="95" spans="10:13" ht="26.25" customHeight="1" x14ac:dyDescent="0.2"/>
    <row r="96" spans="10:13" x14ac:dyDescent="0.2">
      <c r="L96" s="118"/>
    </row>
    <row r="97" spans="10:12" x14ac:dyDescent="0.2">
      <c r="J97" s="118"/>
      <c r="K97" s="118"/>
      <c r="L97" s="118"/>
    </row>
    <row r="98" spans="10:12" x14ac:dyDescent="0.2">
      <c r="J98" s="118"/>
      <c r="K98" s="118"/>
      <c r="L98" s="118"/>
    </row>
    <row r="99" spans="10:12" x14ac:dyDescent="0.2">
      <c r="J99" s="118"/>
      <c r="K99" s="118"/>
      <c r="L99" s="118"/>
    </row>
    <row r="100" spans="10:12" x14ac:dyDescent="0.2">
      <c r="J100" s="118"/>
      <c r="K100" s="118"/>
      <c r="L100" s="118"/>
    </row>
    <row r="101" spans="10:12" x14ac:dyDescent="0.2">
      <c r="J101" s="118"/>
      <c r="K101" s="118"/>
    </row>
  </sheetData>
  <mergeCells count="19">
    <mergeCell ref="A60:A62"/>
    <mergeCell ref="A55:A57"/>
    <mergeCell ref="A58:A59"/>
    <mergeCell ref="B46:E46"/>
    <mergeCell ref="B47:E49"/>
    <mergeCell ref="B45:E45"/>
    <mergeCell ref="A34:A37"/>
    <mergeCell ref="A16:A19"/>
    <mergeCell ref="C24:E24"/>
    <mergeCell ref="C6:E6"/>
    <mergeCell ref="C16:H16"/>
    <mergeCell ref="A12:A15"/>
    <mergeCell ref="C14:H14"/>
    <mergeCell ref="C32:H32"/>
    <mergeCell ref="F6:H6"/>
    <mergeCell ref="F24:H24"/>
    <mergeCell ref="A26:A29"/>
    <mergeCell ref="A8:A11"/>
    <mergeCell ref="A30:A33"/>
  </mergeCells>
  <pageMargins left="0.7" right="0.7" top="0.75" bottom="0.75" header="0.3" footer="0.3"/>
  <pageSetup orientation="portrait" r:id="rId1"/>
  <headerFooter>
    <oddFooter>&amp;R&amp;1#&amp;"Calibri"&amp;10&amp;KA80000Internal Use Only</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D8F29-A2A2-4301-87F2-F30A1E695B43}">
  <sheetPr>
    <tabColor rgb="FF00B0F0"/>
  </sheetPr>
  <dimension ref="A1:W773"/>
  <sheetViews>
    <sheetView zoomScale="75" zoomScaleNormal="75" workbookViewId="0"/>
  </sheetViews>
  <sheetFormatPr defaultColWidth="9" defaultRowHeight="16.5" customHeight="1" x14ac:dyDescent="0.2"/>
  <cols>
    <col min="1" max="1" width="57" style="118" customWidth="1"/>
    <col min="2" max="2" width="20.875" style="118" customWidth="1"/>
    <col min="3" max="3" width="24.875" style="118" customWidth="1"/>
    <col min="4" max="4" width="14.375" style="118" customWidth="1"/>
    <col min="5" max="5" width="12.5" style="118" customWidth="1"/>
    <col min="6" max="8" width="11.875" style="118" customWidth="1"/>
    <col min="9" max="9" width="9" style="118"/>
    <col min="10" max="10" width="10.5" style="118" bestFit="1" customWidth="1"/>
    <col min="11" max="16384" width="9" style="118"/>
  </cols>
  <sheetData>
    <row r="1" spans="1:23" ht="16.5" customHeight="1" x14ac:dyDescent="0.2">
      <c r="A1" s="207" t="s">
        <v>829</v>
      </c>
      <c r="B1" s="207"/>
      <c r="C1" s="207"/>
      <c r="D1" s="207"/>
      <c r="E1" s="207"/>
      <c r="F1" s="207"/>
      <c r="G1" s="207"/>
      <c r="H1" s="207"/>
      <c r="I1" s="207"/>
      <c r="J1" s="207"/>
      <c r="K1" s="207"/>
      <c r="L1" s="207"/>
      <c r="M1" s="207"/>
      <c r="N1" s="207"/>
    </row>
    <row r="2" spans="1:23" s="286" customFormat="1" ht="16.5" customHeight="1" x14ac:dyDescent="0.2">
      <c r="A2" s="210"/>
      <c r="B2" s="210"/>
      <c r="C2" s="210"/>
      <c r="D2" s="210"/>
      <c r="E2" s="210"/>
      <c r="F2" s="210"/>
      <c r="G2" s="210"/>
      <c r="H2" s="210"/>
      <c r="I2" s="118"/>
      <c r="J2" s="118"/>
      <c r="K2" s="118"/>
      <c r="L2" s="118"/>
      <c r="M2" s="118"/>
      <c r="N2" s="118"/>
      <c r="O2" s="118"/>
      <c r="P2" s="118"/>
      <c r="Q2" s="118"/>
      <c r="R2" s="118"/>
      <c r="S2" s="118"/>
      <c r="T2" s="118"/>
      <c r="U2" s="118"/>
      <c r="V2" s="118"/>
      <c r="W2" s="118"/>
    </row>
    <row r="3" spans="1:23" s="286" customFormat="1" ht="26.25" customHeight="1" x14ac:dyDescent="0.2">
      <c r="A3" s="183" t="s">
        <v>621</v>
      </c>
      <c r="B3" s="183"/>
      <c r="C3" s="183"/>
      <c r="D3" s="183"/>
      <c r="E3" s="183"/>
      <c r="F3" s="183"/>
      <c r="G3" s="183"/>
      <c r="H3" s="183"/>
      <c r="I3" s="211"/>
      <c r="J3" s="211"/>
      <c r="K3" s="211"/>
      <c r="L3" s="211"/>
      <c r="M3" s="211"/>
      <c r="N3" s="211"/>
      <c r="O3" s="118"/>
      <c r="P3" s="118"/>
      <c r="Q3" s="118"/>
      <c r="R3" s="118"/>
      <c r="S3" s="118"/>
      <c r="T3" s="118"/>
      <c r="U3" s="118"/>
      <c r="V3" s="118"/>
      <c r="W3" s="118"/>
    </row>
    <row r="5" spans="1:23" ht="16.5" customHeight="1" thickBot="1" x14ac:dyDescent="0.25">
      <c r="A5" s="783" t="s">
        <v>433</v>
      </c>
      <c r="B5" s="783"/>
      <c r="C5" s="783"/>
      <c r="D5" s="783"/>
    </row>
    <row r="6" spans="1:23" s="286" customFormat="1" ht="25.5" x14ac:dyDescent="0.2">
      <c r="A6" s="178" t="s">
        <v>56</v>
      </c>
      <c r="B6" s="129" t="s">
        <v>57</v>
      </c>
      <c r="C6" s="129" t="s">
        <v>58</v>
      </c>
      <c r="D6" s="129" t="s">
        <v>59</v>
      </c>
      <c r="E6" s="129" t="s">
        <v>532</v>
      </c>
    </row>
    <row r="7" spans="1:23" s="286" customFormat="1" ht="16.5" customHeight="1" x14ac:dyDescent="0.2">
      <c r="A7" s="114" t="s">
        <v>61</v>
      </c>
      <c r="B7" s="115">
        <f>'Program Level Tables'!Q5</f>
        <v>233112</v>
      </c>
      <c r="C7" s="115">
        <f>'Program Level Tables'!R5</f>
        <v>147711</v>
      </c>
      <c r="D7" s="115">
        <f>'Program Level Tables'!S5</f>
        <v>76758</v>
      </c>
      <c r="E7" s="115">
        <f>'Program Level Tables'!T5</f>
        <v>8644</v>
      </c>
    </row>
    <row r="8" spans="1:23" s="286" customFormat="1" ht="16.5" customHeight="1" x14ac:dyDescent="0.2">
      <c r="A8" s="784" t="s">
        <v>64</v>
      </c>
      <c r="B8" s="784"/>
      <c r="C8" s="784"/>
      <c r="D8" s="784"/>
      <c r="E8" s="784"/>
    </row>
    <row r="9" spans="1:23" s="307" customFormat="1" ht="16.5" customHeight="1" x14ac:dyDescent="0.2">
      <c r="A9" s="179" t="s">
        <v>65</v>
      </c>
      <c r="B9" s="457">
        <f>'Program Level Tables'!Q7</f>
        <v>32862521.399999991</v>
      </c>
      <c r="C9" s="115">
        <f>'Program Level Tables'!R7</f>
        <v>20355374.999999996</v>
      </c>
      <c r="D9" s="115">
        <f>'Program Level Tables'!S7</f>
        <v>9578999.9999999963</v>
      </c>
      <c r="E9" s="115">
        <f>'Program Level Tables'!T7</f>
        <v>2928146.3999999971</v>
      </c>
      <c r="F9" s="173"/>
      <c r="G9" s="173"/>
      <c r="H9" s="173"/>
    </row>
    <row r="10" spans="1:23" s="286" customFormat="1" ht="16.5" customHeight="1" x14ac:dyDescent="0.2">
      <c r="A10" s="114" t="s">
        <v>66</v>
      </c>
      <c r="B10" s="115">
        <f>'Program Level Tables'!Q8</f>
        <v>34352064</v>
      </c>
      <c r="C10" s="115">
        <f>'Program Level Tables'!R8</f>
        <v>19340629</v>
      </c>
      <c r="D10" s="115">
        <f>'Program Level Tables'!S8</f>
        <v>14637019</v>
      </c>
      <c r="E10" s="115">
        <f>'Program Level Tables'!T8</f>
        <v>374416</v>
      </c>
    </row>
    <row r="11" spans="1:23" s="286" customFormat="1" ht="16.5" customHeight="1" x14ac:dyDescent="0.2">
      <c r="A11" s="114" t="s">
        <v>67</v>
      </c>
      <c r="B11" s="115">
        <f>'Program Level Tables'!Q9</f>
        <v>39330143</v>
      </c>
      <c r="C11" s="383">
        <f>'Program Level Tables'!R9</f>
        <v>24864459</v>
      </c>
      <c r="D11" s="383">
        <f>'Program Level Tables'!S9</f>
        <v>13523117</v>
      </c>
      <c r="E11" s="383">
        <f>'Program Level Tables'!T9</f>
        <v>942567</v>
      </c>
      <c r="F11" s="350"/>
      <c r="G11" s="350"/>
      <c r="H11" s="350"/>
    </row>
    <row r="12" spans="1:23" s="286" customFormat="1" ht="16.5" customHeight="1" x14ac:dyDescent="0.2">
      <c r="A12" s="114" t="s">
        <v>68</v>
      </c>
      <c r="B12" s="115">
        <f>'Program Level Tables'!Q10</f>
        <v>39330143</v>
      </c>
      <c r="C12" s="383">
        <f>'Program Level Tables'!R10</f>
        <v>24864459</v>
      </c>
      <c r="D12" s="383">
        <f>'Program Level Tables'!S10</f>
        <v>13523117</v>
      </c>
      <c r="E12" s="383">
        <f>'Program Level Tables'!T10</f>
        <v>942567</v>
      </c>
      <c r="F12" s="350"/>
      <c r="G12" s="350"/>
      <c r="H12" s="350"/>
    </row>
    <row r="13" spans="1:23" s="286" customFormat="1" ht="16.5" customHeight="1" x14ac:dyDescent="0.2">
      <c r="A13" s="784" t="s">
        <v>69</v>
      </c>
      <c r="B13" s="784"/>
      <c r="C13" s="785"/>
      <c r="D13" s="785"/>
      <c r="E13" s="785"/>
      <c r="F13" s="350"/>
      <c r="G13" s="350"/>
      <c r="H13" s="350"/>
    </row>
    <row r="14" spans="1:23" s="286" customFormat="1" ht="16.5" customHeight="1" x14ac:dyDescent="0.2">
      <c r="A14" s="114" t="s">
        <v>80</v>
      </c>
      <c r="B14" s="117">
        <f>'Program Level Tables'!Q12</f>
        <v>4116.0182999999997</v>
      </c>
      <c r="C14" s="385">
        <f>'Program Level Tables'!R12</f>
        <v>2550</v>
      </c>
      <c r="D14" s="385">
        <f>'Program Level Tables'!S12</f>
        <v>1200.0000000000002</v>
      </c>
      <c r="E14" s="385">
        <f>'Program Level Tables'!T12</f>
        <v>366.01830000000012</v>
      </c>
      <c r="F14" s="350"/>
      <c r="G14" s="384"/>
      <c r="H14" s="350"/>
    </row>
    <row r="15" spans="1:23" s="286" customFormat="1" ht="16.5" customHeight="1" x14ac:dyDescent="0.2">
      <c r="A15" s="114" t="s">
        <v>81</v>
      </c>
      <c r="B15" s="117">
        <f>'Program Level Tables'!Q13</f>
        <v>7718</v>
      </c>
      <c r="C15" s="385">
        <f>'Program Level Tables'!R13</f>
        <v>4037.81</v>
      </c>
      <c r="D15" s="385">
        <f>'Program Level Tables'!S13</f>
        <v>3641.06</v>
      </c>
      <c r="E15" s="385">
        <f>'Program Level Tables'!T13</f>
        <v>39.58</v>
      </c>
      <c r="F15" s="350"/>
      <c r="G15" s="350"/>
      <c r="H15" s="350"/>
    </row>
    <row r="16" spans="1:23" s="286" customFormat="1" ht="16.5" customHeight="1" x14ac:dyDescent="0.2">
      <c r="A16" s="114" t="s">
        <v>82</v>
      </c>
      <c r="B16" s="117">
        <f>'Program Level Tables'!Q14</f>
        <v>6702</v>
      </c>
      <c r="C16" s="385">
        <f>'Program Level Tables'!R14</f>
        <v>3453</v>
      </c>
      <c r="D16" s="385">
        <f>'Program Level Tables'!S14</f>
        <v>3017</v>
      </c>
      <c r="E16" s="385">
        <f>'Program Level Tables'!T14</f>
        <v>232</v>
      </c>
      <c r="F16" s="350"/>
      <c r="G16" s="350"/>
      <c r="H16" s="350"/>
    </row>
    <row r="17" spans="1:11" s="286" customFormat="1" ht="16.5" customHeight="1" x14ac:dyDescent="0.2">
      <c r="A17" s="114" t="s">
        <v>83</v>
      </c>
      <c r="B17" s="117">
        <f>'Program Level Tables'!Q15</f>
        <v>6702</v>
      </c>
      <c r="C17" s="385">
        <f>'Program Level Tables'!R15</f>
        <v>3453</v>
      </c>
      <c r="D17" s="385">
        <f>'Program Level Tables'!S15</f>
        <v>3017</v>
      </c>
      <c r="E17" s="385">
        <f>'Program Level Tables'!T15</f>
        <v>232</v>
      </c>
      <c r="F17" s="350"/>
      <c r="G17" s="350"/>
      <c r="H17" s="350"/>
    </row>
    <row r="18" spans="1:11" s="286" customFormat="1" ht="16.5" customHeight="1" x14ac:dyDescent="0.2">
      <c r="A18" s="792" t="s">
        <v>73</v>
      </c>
      <c r="B18" s="792"/>
      <c r="C18" s="793"/>
      <c r="D18" s="793"/>
      <c r="E18" s="793"/>
      <c r="F18" s="350"/>
      <c r="G18" s="350"/>
      <c r="H18" s="350"/>
    </row>
    <row r="19" spans="1:11" s="286" customFormat="1" ht="16.5" customHeight="1" x14ac:dyDescent="0.2">
      <c r="A19" s="116" t="str">
        <f>'Program Level Tables'!P17</f>
        <v>Total Resource Cost Test Ratio (HER)</v>
      </c>
      <c r="B19" s="117">
        <f>'Program Level Tables'!Q17</f>
        <v>1.2168442704424649</v>
      </c>
      <c r="C19" s="385">
        <f>'Program Level Tables'!R17</f>
        <v>1.2264375811308934</v>
      </c>
      <c r="D19" s="385">
        <f>'Program Level Tables'!S17</f>
        <v>1.2018731519634709</v>
      </c>
      <c r="E19" s="385">
        <f>'Program Level Tables'!T17</f>
        <v>0</v>
      </c>
      <c r="F19" s="350"/>
      <c r="G19" s="350"/>
      <c r="H19" s="350"/>
    </row>
    <row r="20" spans="1:11" s="286" customFormat="1" ht="16.5" customHeight="1" x14ac:dyDescent="0.2">
      <c r="A20" s="116" t="str">
        <f>'Program Level Tables'!P18</f>
        <v>Total Resource Cost Test Ratio (Income-Eligible HER)</v>
      </c>
      <c r="B20" s="117">
        <f>'Program Level Tables'!Q18</f>
        <v>0.28930465056190274</v>
      </c>
      <c r="C20" s="385" t="str">
        <f>'Program Level Tables'!R18</f>
        <v>na</v>
      </c>
      <c r="D20" s="385">
        <f>'Program Level Tables'!S18</f>
        <v>0.28930465056190274</v>
      </c>
      <c r="E20" s="385">
        <f>'Program Level Tables'!T18</f>
        <v>0</v>
      </c>
      <c r="F20" s="350"/>
      <c r="G20" s="350"/>
      <c r="H20" s="350"/>
    </row>
    <row r="21" spans="1:11" s="286" customFormat="1" ht="16.5" customHeight="1" x14ac:dyDescent="0.2">
      <c r="A21" s="118"/>
      <c r="B21" s="118"/>
      <c r="C21" s="189"/>
      <c r="D21" s="189"/>
      <c r="E21" s="189"/>
      <c r="F21" s="189"/>
      <c r="G21" s="189"/>
      <c r="H21" s="189"/>
      <c r="I21" s="118"/>
      <c r="J21" s="118"/>
      <c r="K21" s="118"/>
    </row>
    <row r="22" spans="1:11" s="286" customFormat="1" ht="16.5" customHeight="1" x14ac:dyDescent="0.2">
      <c r="A22" s="287" t="s">
        <v>623</v>
      </c>
      <c r="B22" s="194"/>
      <c r="C22" s="192"/>
      <c r="D22" s="192"/>
      <c r="E22" s="192"/>
      <c r="F22" s="192"/>
      <c r="G22" s="192"/>
      <c r="H22" s="189"/>
      <c r="I22" s="118"/>
      <c r="J22" s="118"/>
      <c r="K22" s="118"/>
    </row>
    <row r="23" spans="1:11" s="286" customFormat="1" ht="28.5" customHeight="1" x14ac:dyDescent="0.2">
      <c r="A23" s="567" t="s">
        <v>215</v>
      </c>
      <c r="B23" s="568" t="s">
        <v>216</v>
      </c>
      <c r="C23" s="569" t="s">
        <v>217</v>
      </c>
      <c r="D23" s="569" t="s">
        <v>218</v>
      </c>
      <c r="E23" s="569"/>
      <c r="F23" s="569" t="s">
        <v>219</v>
      </c>
      <c r="G23" s="569"/>
      <c r="H23" s="189"/>
      <c r="I23" s="354"/>
      <c r="J23" s="354"/>
      <c r="K23" s="354"/>
    </row>
    <row r="24" spans="1:11" s="286" customFormat="1" ht="39" customHeight="1" x14ac:dyDescent="0.2">
      <c r="A24" s="567"/>
      <c r="B24" s="568"/>
      <c r="C24" s="569"/>
      <c r="D24" s="569" t="s">
        <v>220</v>
      </c>
      <c r="E24" s="569" t="s">
        <v>649</v>
      </c>
      <c r="F24" s="569" t="s">
        <v>220</v>
      </c>
      <c r="G24" s="569" t="s">
        <v>649</v>
      </c>
      <c r="H24" s="189"/>
      <c r="I24" s="354"/>
      <c r="J24" s="354"/>
      <c r="K24" s="354"/>
    </row>
    <row r="25" spans="1:11" s="286" customFormat="1" ht="16.5" customHeight="1" x14ac:dyDescent="0.2">
      <c r="A25" s="565" t="s">
        <v>94</v>
      </c>
      <c r="B25" s="176" t="s">
        <v>222</v>
      </c>
      <c r="C25" s="566">
        <v>41518</v>
      </c>
      <c r="D25" s="553">
        <v>59298</v>
      </c>
      <c r="E25" s="553">
        <v>29337</v>
      </c>
      <c r="F25" s="553">
        <v>29763</v>
      </c>
      <c r="G25" s="553">
        <v>14749</v>
      </c>
      <c r="H25" s="189"/>
      <c r="I25" s="354"/>
      <c r="J25" s="354"/>
      <c r="K25" s="354"/>
    </row>
    <row r="26" spans="1:11" s="286" customFormat="1" ht="16.5" customHeight="1" x14ac:dyDescent="0.2">
      <c r="A26" s="565"/>
      <c r="B26" s="176" t="s">
        <v>223</v>
      </c>
      <c r="C26" s="566">
        <v>42064</v>
      </c>
      <c r="D26" s="553">
        <v>13238</v>
      </c>
      <c r="E26" s="553">
        <v>8246</v>
      </c>
      <c r="F26" s="553">
        <v>9660</v>
      </c>
      <c r="G26" s="553">
        <v>5988</v>
      </c>
      <c r="H26" s="189"/>
      <c r="I26" s="354"/>
      <c r="J26" s="354"/>
      <c r="K26" s="354"/>
    </row>
    <row r="27" spans="1:11" s="286" customFormat="1" ht="16.5" customHeight="1" x14ac:dyDescent="0.2">
      <c r="A27" s="565"/>
      <c r="B27" s="176" t="s">
        <v>224</v>
      </c>
      <c r="C27" s="566">
        <v>42461</v>
      </c>
      <c r="D27" s="553">
        <v>77434</v>
      </c>
      <c r="E27" s="553">
        <v>45541</v>
      </c>
      <c r="F27" s="553">
        <v>9705</v>
      </c>
      <c r="G27" s="553">
        <v>5736</v>
      </c>
      <c r="H27" s="189"/>
      <c r="I27" s="354"/>
      <c r="J27" s="354"/>
      <c r="K27" s="354"/>
    </row>
    <row r="28" spans="1:11" s="286" customFormat="1" ht="16.5" customHeight="1" x14ac:dyDescent="0.2">
      <c r="A28" s="565"/>
      <c r="B28" s="176" t="s">
        <v>225</v>
      </c>
      <c r="C28" s="566">
        <v>42887</v>
      </c>
      <c r="D28" s="553">
        <v>25003</v>
      </c>
      <c r="E28" s="553">
        <v>14629</v>
      </c>
      <c r="F28" s="553">
        <v>11597</v>
      </c>
      <c r="G28" s="553">
        <v>6823</v>
      </c>
      <c r="H28" s="189"/>
      <c r="I28" s="354"/>
      <c r="J28" s="354"/>
      <c r="K28" s="354"/>
    </row>
    <row r="29" spans="1:11" s="286" customFormat="1" ht="16.5" customHeight="1" x14ac:dyDescent="0.2">
      <c r="A29" s="565"/>
      <c r="B29" s="176" t="s">
        <v>226</v>
      </c>
      <c r="C29" s="566">
        <v>43556</v>
      </c>
      <c r="D29" s="553">
        <v>59873</v>
      </c>
      <c r="E29" s="553">
        <v>32616</v>
      </c>
      <c r="F29" s="553">
        <v>23505</v>
      </c>
      <c r="G29" s="553">
        <v>12854</v>
      </c>
      <c r="H29" s="189"/>
      <c r="I29" s="354"/>
      <c r="J29" s="354"/>
      <c r="K29" s="354"/>
    </row>
    <row r="30" spans="1:11" s="286" customFormat="1" ht="16.5" customHeight="1" x14ac:dyDescent="0.2">
      <c r="A30" s="565"/>
      <c r="B30" s="176" t="s">
        <v>650</v>
      </c>
      <c r="C30" s="566">
        <v>43891</v>
      </c>
      <c r="D30" s="553">
        <v>9998</v>
      </c>
      <c r="E30" s="553">
        <v>4930</v>
      </c>
      <c r="F30" s="553">
        <v>3926</v>
      </c>
      <c r="G30" s="553">
        <v>1953</v>
      </c>
      <c r="H30" s="189"/>
      <c r="I30" s="354"/>
      <c r="J30" s="354"/>
      <c r="K30" s="354"/>
    </row>
    <row r="31" spans="1:11" s="286" customFormat="1" ht="16.5" customHeight="1" x14ac:dyDescent="0.2">
      <c r="A31" s="565" t="s">
        <v>95</v>
      </c>
      <c r="B31" s="176" t="s">
        <v>229</v>
      </c>
      <c r="C31" s="566">
        <v>41730</v>
      </c>
      <c r="D31" s="553">
        <v>91354</v>
      </c>
      <c r="E31" s="553">
        <v>50144</v>
      </c>
      <c r="F31" s="553">
        <v>12207</v>
      </c>
      <c r="G31" s="553">
        <v>6700</v>
      </c>
      <c r="H31" s="189"/>
      <c r="I31" s="354"/>
      <c r="J31" s="354"/>
      <c r="K31" s="354"/>
    </row>
    <row r="32" spans="1:11" s="286" customFormat="1" ht="16.5" customHeight="1" x14ac:dyDescent="0.2">
      <c r="A32" s="565"/>
      <c r="B32" s="176" t="s">
        <v>230</v>
      </c>
      <c r="C32" s="566">
        <v>42125</v>
      </c>
      <c r="D32" s="553">
        <v>12213</v>
      </c>
      <c r="E32" s="553">
        <v>3256</v>
      </c>
      <c r="F32" s="553">
        <v>9684</v>
      </c>
      <c r="G32" s="553">
        <v>2539</v>
      </c>
      <c r="H32" s="189"/>
      <c r="I32" s="354"/>
      <c r="J32" s="354"/>
      <c r="K32" s="354"/>
    </row>
    <row r="33" spans="1:11" s="286" customFormat="1" ht="16.5" customHeight="1" x14ac:dyDescent="0.2">
      <c r="A33" s="565"/>
      <c r="B33" s="176" t="s">
        <v>231</v>
      </c>
      <c r="C33" s="566">
        <v>42522</v>
      </c>
      <c r="D33" s="553">
        <v>17320</v>
      </c>
      <c r="E33" s="553">
        <v>7084</v>
      </c>
      <c r="F33" s="553">
        <v>11099</v>
      </c>
      <c r="G33" s="553">
        <v>4546</v>
      </c>
      <c r="H33" s="189"/>
      <c r="I33" s="354"/>
      <c r="J33" s="354"/>
      <c r="K33" s="354"/>
    </row>
    <row r="34" spans="1:11" s="286" customFormat="1" ht="16.5" customHeight="1" x14ac:dyDescent="0.2">
      <c r="A34" s="565"/>
      <c r="B34" s="176" t="s">
        <v>232</v>
      </c>
      <c r="C34" s="566">
        <v>44013</v>
      </c>
      <c r="D34" s="553">
        <v>19989</v>
      </c>
      <c r="E34" s="553">
        <v>14411</v>
      </c>
      <c r="F34" s="553">
        <v>9991</v>
      </c>
      <c r="G34" s="553">
        <v>7146</v>
      </c>
      <c r="H34" s="189"/>
      <c r="I34" s="354"/>
      <c r="J34" s="354"/>
      <c r="K34" s="354"/>
    </row>
    <row r="35" spans="1:11" s="286" customFormat="1" ht="16.5" customHeight="1" x14ac:dyDescent="0.2">
      <c r="A35" s="565" t="s">
        <v>651</v>
      </c>
      <c r="B35" s="176" t="s">
        <v>233</v>
      </c>
      <c r="C35" s="566">
        <v>41852</v>
      </c>
      <c r="D35" s="553">
        <v>20381</v>
      </c>
      <c r="E35" s="553">
        <v>8468</v>
      </c>
      <c r="F35" s="553">
        <v>12221</v>
      </c>
      <c r="G35" s="553">
        <v>5162</v>
      </c>
      <c r="H35" s="189"/>
      <c r="I35" s="354"/>
      <c r="J35" s="354"/>
      <c r="K35" s="354"/>
    </row>
    <row r="36" spans="1:11" s="286" customFormat="1" ht="16.5" customHeight="1" x14ac:dyDescent="0.2">
      <c r="A36" s="565" t="s">
        <v>8</v>
      </c>
      <c r="B36" s="176"/>
      <c r="C36" s="401"/>
      <c r="D36" s="553">
        <v>406101</v>
      </c>
      <c r="E36" s="553">
        <v>218662</v>
      </c>
      <c r="F36" s="553">
        <v>143358</v>
      </c>
      <c r="G36" s="553">
        <v>74196</v>
      </c>
      <c r="H36" s="189"/>
      <c r="I36" s="354"/>
      <c r="J36" s="354"/>
      <c r="K36" s="354"/>
    </row>
    <row r="37" spans="1:11" s="286" customFormat="1" ht="16.5" customHeight="1" x14ac:dyDescent="0.2">
      <c r="A37" s="287"/>
      <c r="B37" s="194"/>
      <c r="C37" s="192"/>
      <c r="D37" s="192"/>
      <c r="E37" s="192"/>
      <c r="F37" s="192"/>
      <c r="G37" s="192"/>
      <c r="H37" s="189"/>
      <c r="I37" s="354"/>
      <c r="J37" s="354"/>
      <c r="K37" s="354"/>
    </row>
    <row r="38" spans="1:11" ht="16.5" customHeight="1" x14ac:dyDescent="0.2">
      <c r="A38" s="287" t="s">
        <v>624</v>
      </c>
      <c r="B38" s="194"/>
      <c r="C38" s="192"/>
      <c r="D38" s="192"/>
      <c r="E38" s="192"/>
      <c r="F38" s="477"/>
      <c r="G38" s="192"/>
      <c r="H38" s="189"/>
    </row>
    <row r="39" spans="1:11" ht="46.5" customHeight="1" x14ac:dyDescent="0.2">
      <c r="A39" s="500" t="s">
        <v>234</v>
      </c>
      <c r="B39" s="500" t="s">
        <v>235</v>
      </c>
      <c r="C39" s="500" t="s">
        <v>236</v>
      </c>
      <c r="D39" s="500" t="s">
        <v>237</v>
      </c>
      <c r="E39" s="500" t="s">
        <v>238</v>
      </c>
      <c r="F39" s="500" t="s">
        <v>239</v>
      </c>
      <c r="G39" s="500" t="s">
        <v>240</v>
      </c>
      <c r="H39" s="189"/>
    </row>
    <row r="40" spans="1:11" ht="16.5" customHeight="1" x14ac:dyDescent="0.2">
      <c r="A40" s="278" t="s">
        <v>241</v>
      </c>
      <c r="B40" s="383">
        <v>6707539</v>
      </c>
      <c r="C40" s="385">
        <v>1068.23</v>
      </c>
      <c r="D40" s="383">
        <v>8315900</v>
      </c>
      <c r="E40" s="551">
        <v>979.23</v>
      </c>
      <c r="F40" s="385">
        <v>1.2398</v>
      </c>
      <c r="G40" s="552">
        <v>0.91669999999999996</v>
      </c>
      <c r="H40" s="189"/>
    </row>
    <row r="41" spans="1:11" ht="16.5" customHeight="1" x14ac:dyDescent="0.2">
      <c r="A41" s="278" t="s">
        <v>242</v>
      </c>
      <c r="B41" s="383">
        <v>2246308</v>
      </c>
      <c r="C41" s="551">
        <v>432.27</v>
      </c>
      <c r="D41" s="383">
        <v>2766753</v>
      </c>
      <c r="E41" s="551">
        <v>361.39</v>
      </c>
      <c r="F41" s="385">
        <v>1.2317</v>
      </c>
      <c r="G41" s="552">
        <v>0.83599999999999997</v>
      </c>
      <c r="H41" s="189"/>
    </row>
    <row r="42" spans="1:11" ht="16.5" customHeight="1" x14ac:dyDescent="0.2">
      <c r="A42" s="278" t="s">
        <v>243</v>
      </c>
      <c r="B42" s="383">
        <v>4633486</v>
      </c>
      <c r="C42" s="385">
        <v>1055.6300000000001</v>
      </c>
      <c r="D42" s="383">
        <v>5460203</v>
      </c>
      <c r="E42" s="551">
        <v>766.6</v>
      </c>
      <c r="F42" s="552">
        <v>1.1783999999999999</v>
      </c>
      <c r="G42" s="552">
        <v>0.72619999999999996</v>
      </c>
    </row>
    <row r="43" spans="1:11" ht="16.5" customHeight="1" x14ac:dyDescent="0.2">
      <c r="A43" s="278" t="s">
        <v>244</v>
      </c>
      <c r="B43" s="383">
        <v>1666987</v>
      </c>
      <c r="C43" s="551">
        <v>470.27</v>
      </c>
      <c r="D43" s="383">
        <v>2090151</v>
      </c>
      <c r="E43" s="551">
        <v>348.6</v>
      </c>
      <c r="F43" s="552">
        <v>1.2538</v>
      </c>
      <c r="G43" s="552">
        <v>0.74129999999999996</v>
      </c>
    </row>
    <row r="44" spans="1:11" ht="16.5" customHeight="1" x14ac:dyDescent="0.2">
      <c r="A44" s="278" t="s">
        <v>245</v>
      </c>
      <c r="B44" s="383">
        <v>3835393</v>
      </c>
      <c r="C44" s="551">
        <v>957.41</v>
      </c>
      <c r="D44" s="383">
        <v>4791719</v>
      </c>
      <c r="E44" s="551">
        <v>877.35</v>
      </c>
      <c r="F44" s="552">
        <v>1.2493000000000001</v>
      </c>
      <c r="G44" s="552">
        <v>0.91639999999999999</v>
      </c>
    </row>
    <row r="45" spans="1:11" ht="16.5" customHeight="1" x14ac:dyDescent="0.2">
      <c r="A45" s="278" t="s">
        <v>246</v>
      </c>
      <c r="B45" s="383">
        <v>250916</v>
      </c>
      <c r="C45" s="551">
        <v>54</v>
      </c>
      <c r="D45" s="383">
        <v>1439733</v>
      </c>
      <c r="E45" s="551">
        <v>120.04</v>
      </c>
      <c r="F45" s="552">
        <v>5.7378999999999998</v>
      </c>
      <c r="G45" s="552">
        <v>2.2391000000000001</v>
      </c>
    </row>
    <row r="46" spans="1:11" ht="16.5" customHeight="1" x14ac:dyDescent="0.2">
      <c r="A46" s="278" t="s">
        <v>247</v>
      </c>
      <c r="B46" s="383">
        <v>12274496</v>
      </c>
      <c r="C46" s="385">
        <v>3242.01</v>
      </c>
      <c r="D46" s="383">
        <v>9060748</v>
      </c>
      <c r="E46" s="551">
        <v>2276.38</v>
      </c>
      <c r="F46" s="552">
        <v>0.73819999999999997</v>
      </c>
      <c r="G46" s="552">
        <v>0.70220000000000005</v>
      </c>
    </row>
    <row r="47" spans="1:11" ht="16.5" customHeight="1" x14ac:dyDescent="0.2">
      <c r="A47" s="278" t="s">
        <v>248</v>
      </c>
      <c r="B47" s="383">
        <v>816666</v>
      </c>
      <c r="C47" s="551">
        <v>45.96</v>
      </c>
      <c r="D47" s="383">
        <v>632929</v>
      </c>
      <c r="E47" s="551">
        <v>68.27</v>
      </c>
      <c r="F47" s="552">
        <v>0.77500000000000002</v>
      </c>
      <c r="G47" s="552">
        <v>1.4855</v>
      </c>
    </row>
    <row r="48" spans="1:11" ht="16.5" customHeight="1" x14ac:dyDescent="0.2">
      <c r="A48" s="278" t="s">
        <v>249</v>
      </c>
      <c r="B48" s="383">
        <v>1586226</v>
      </c>
      <c r="C48" s="551">
        <v>228.09</v>
      </c>
      <c r="D48" s="383">
        <v>2742333</v>
      </c>
      <c r="E48" s="551">
        <v>312.04000000000002</v>
      </c>
      <c r="F48" s="552">
        <v>1.7287999999999999</v>
      </c>
      <c r="G48" s="552">
        <v>1.3680000000000001</v>
      </c>
    </row>
    <row r="49" spans="1:7" ht="16.5" customHeight="1" x14ac:dyDescent="0.2">
      <c r="A49" s="278" t="s">
        <v>250</v>
      </c>
      <c r="B49" s="383">
        <v>-40369</v>
      </c>
      <c r="C49" s="551">
        <v>125</v>
      </c>
      <c r="D49" s="383">
        <v>1087107</v>
      </c>
      <c r="E49" s="551">
        <v>360.59</v>
      </c>
      <c r="F49" s="552">
        <v>-26.929300000000001</v>
      </c>
      <c r="G49" s="552">
        <v>2.8780999999999999</v>
      </c>
    </row>
    <row r="50" spans="1:7" ht="16.5" customHeight="1" x14ac:dyDescent="0.2">
      <c r="A50" s="114" t="s">
        <v>251</v>
      </c>
      <c r="B50" s="553">
        <v>374416</v>
      </c>
      <c r="C50" s="401">
        <v>39.58</v>
      </c>
      <c r="D50" s="553">
        <v>942567</v>
      </c>
      <c r="E50" s="401">
        <v>231.77</v>
      </c>
      <c r="F50" s="554">
        <v>2.5173999999999999</v>
      </c>
      <c r="G50" s="552">
        <v>5.8562000000000003</v>
      </c>
    </row>
    <row r="51" spans="1:7" ht="16.5" customHeight="1" x14ac:dyDescent="0.2">
      <c r="A51" s="555" t="s">
        <v>8</v>
      </c>
      <c r="B51" s="556">
        <v>34352064</v>
      </c>
      <c r="C51" s="556">
        <v>7718</v>
      </c>
      <c r="D51" s="556">
        <v>39330143</v>
      </c>
      <c r="E51" s="557">
        <v>6702.28</v>
      </c>
      <c r="F51" s="558">
        <v>1.1449</v>
      </c>
      <c r="G51" s="559">
        <v>0.86839999999999995</v>
      </c>
    </row>
    <row r="54" spans="1:7" s="286" customFormat="1" ht="16.5" customHeight="1" x14ac:dyDescent="0.2">
      <c r="A54" s="488" t="s">
        <v>625</v>
      </c>
      <c r="B54" s="422"/>
      <c r="C54" s="422"/>
      <c r="D54" s="422"/>
      <c r="E54" s="422"/>
      <c r="F54" s="422"/>
      <c r="G54" s="422"/>
    </row>
    <row r="55" spans="1:7" s="286" customFormat="1" ht="16.5" customHeight="1" x14ac:dyDescent="0.2">
      <c r="A55" s="550" t="s">
        <v>252</v>
      </c>
      <c r="B55" s="550" t="s">
        <v>253</v>
      </c>
      <c r="C55" s="550" t="s">
        <v>254</v>
      </c>
      <c r="D55" s="550" t="s">
        <v>255</v>
      </c>
      <c r="E55" s="550" t="s">
        <v>256</v>
      </c>
      <c r="F55" s="550" t="s">
        <v>257</v>
      </c>
      <c r="G55" s="550" t="s">
        <v>258</v>
      </c>
    </row>
    <row r="56" spans="1:7" s="286" customFormat="1" ht="16.5" customHeight="1" x14ac:dyDescent="0.2">
      <c r="A56" s="423" t="s">
        <v>259</v>
      </c>
      <c r="B56" s="424">
        <v>59298</v>
      </c>
      <c r="C56" s="424">
        <v>13238</v>
      </c>
      <c r="D56" s="424">
        <v>77434</v>
      </c>
      <c r="E56" s="424">
        <v>25003</v>
      </c>
      <c r="F56" s="424">
        <v>59873</v>
      </c>
      <c r="G56" s="424">
        <v>9998</v>
      </c>
    </row>
    <row r="57" spans="1:7" ht="16.5" customHeight="1" x14ac:dyDescent="0.2">
      <c r="A57" s="288" t="s">
        <v>260</v>
      </c>
      <c r="B57" s="289">
        <v>59298</v>
      </c>
      <c r="C57" s="289">
        <v>13238</v>
      </c>
      <c r="D57" s="289">
        <v>77434</v>
      </c>
      <c r="E57" s="289">
        <v>25003</v>
      </c>
      <c r="F57" s="289">
        <v>59873</v>
      </c>
      <c r="G57" s="289">
        <v>9998</v>
      </c>
    </row>
    <row r="58" spans="1:7" ht="16.5" customHeight="1" x14ac:dyDescent="0.2">
      <c r="A58" s="288" t="s">
        <v>261</v>
      </c>
      <c r="B58" s="289">
        <v>59287</v>
      </c>
      <c r="C58" s="289">
        <v>13237</v>
      </c>
      <c r="D58" s="289">
        <v>77420</v>
      </c>
      <c r="E58" s="289">
        <v>24995</v>
      </c>
      <c r="F58" s="289">
        <v>59845</v>
      </c>
      <c r="G58" s="289">
        <v>9992</v>
      </c>
    </row>
    <row r="59" spans="1:7" ht="16.5" customHeight="1" x14ac:dyDescent="0.2">
      <c r="A59" s="288" t="s">
        <v>262</v>
      </c>
      <c r="B59" s="289">
        <v>59271</v>
      </c>
      <c r="C59" s="289">
        <v>13234</v>
      </c>
      <c r="D59" s="289">
        <v>77405</v>
      </c>
      <c r="E59" s="289">
        <v>24989</v>
      </c>
      <c r="F59" s="289">
        <v>59811</v>
      </c>
      <c r="G59" s="289">
        <v>9989</v>
      </c>
    </row>
    <row r="60" spans="1:7" ht="16.5" customHeight="1" x14ac:dyDescent="0.2">
      <c r="A60" s="288" t="s">
        <v>263</v>
      </c>
      <c r="B60" s="289">
        <v>59268</v>
      </c>
      <c r="C60" s="289">
        <v>13234</v>
      </c>
      <c r="D60" s="289">
        <v>77405</v>
      </c>
      <c r="E60" s="289">
        <v>24989</v>
      </c>
      <c r="F60" s="289">
        <v>59808</v>
      </c>
      <c r="G60" s="289">
        <v>9989</v>
      </c>
    </row>
    <row r="61" spans="1:7" ht="16.5" customHeight="1" x14ac:dyDescent="0.2">
      <c r="A61" s="288" t="s">
        <v>264</v>
      </c>
      <c r="B61" s="289">
        <v>59268</v>
      </c>
      <c r="C61" s="289">
        <v>13234</v>
      </c>
      <c r="D61" s="289">
        <v>77405</v>
      </c>
      <c r="E61" s="289">
        <v>24989</v>
      </c>
      <c r="F61" s="289">
        <v>59808</v>
      </c>
      <c r="G61" s="289">
        <v>9989</v>
      </c>
    </row>
    <row r="62" spans="1:7" ht="16.5" customHeight="1" x14ac:dyDescent="0.2">
      <c r="A62" s="288" t="s">
        <v>265</v>
      </c>
      <c r="B62" s="289">
        <v>59262</v>
      </c>
      <c r="C62" s="289">
        <v>13232</v>
      </c>
      <c r="D62" s="289">
        <v>77394</v>
      </c>
      <c r="E62" s="289">
        <v>24986</v>
      </c>
      <c r="F62" s="289">
        <v>59783</v>
      </c>
      <c r="G62" s="289">
        <v>9986</v>
      </c>
    </row>
    <row r="63" spans="1:7" ht="16.5" customHeight="1" x14ac:dyDescent="0.2">
      <c r="A63" s="288" t="s">
        <v>266</v>
      </c>
      <c r="B63" s="289">
        <v>59226</v>
      </c>
      <c r="C63" s="289">
        <v>13223</v>
      </c>
      <c r="D63" s="289">
        <v>77332</v>
      </c>
      <c r="E63" s="289">
        <v>24958</v>
      </c>
      <c r="F63" s="289">
        <v>59718</v>
      </c>
      <c r="G63" s="289">
        <v>9986</v>
      </c>
    </row>
    <row r="64" spans="1:7" ht="16.5" customHeight="1" x14ac:dyDescent="0.2">
      <c r="A64" s="288" t="s">
        <v>267</v>
      </c>
      <c r="B64" s="289">
        <v>29337</v>
      </c>
      <c r="C64" s="289">
        <v>8246</v>
      </c>
      <c r="D64" s="289">
        <v>45541</v>
      </c>
      <c r="E64" s="289">
        <v>14629</v>
      </c>
      <c r="F64" s="289">
        <v>32616</v>
      </c>
      <c r="G64" s="289">
        <v>4930</v>
      </c>
    </row>
    <row r="65" spans="1:7" ht="16.5" customHeight="1" x14ac:dyDescent="0.2">
      <c r="A65" s="194" t="s">
        <v>148</v>
      </c>
      <c r="B65" s="194"/>
      <c r="C65" s="194"/>
      <c r="D65" s="194"/>
      <c r="E65" s="194"/>
      <c r="F65" s="194"/>
      <c r="G65" s="194"/>
    </row>
    <row r="66" spans="1:7" ht="16.5" customHeight="1" x14ac:dyDescent="0.2">
      <c r="A66" s="290" t="s">
        <v>626</v>
      </c>
      <c r="B66" s="194"/>
      <c r="C66" s="194"/>
      <c r="D66" s="194"/>
      <c r="E66" s="194"/>
      <c r="F66" s="194"/>
      <c r="G66" s="194"/>
    </row>
    <row r="67" spans="1:7" s="286" customFormat="1" ht="46.5" customHeight="1" x14ac:dyDescent="0.2">
      <c r="A67" s="550" t="s">
        <v>252</v>
      </c>
      <c r="B67" s="550" t="s">
        <v>229</v>
      </c>
      <c r="C67" s="550" t="s">
        <v>230</v>
      </c>
      <c r="D67" s="550" t="s">
        <v>231</v>
      </c>
      <c r="E67" s="550" t="s">
        <v>232</v>
      </c>
      <c r="F67" s="422"/>
      <c r="G67" s="422"/>
    </row>
    <row r="68" spans="1:7" s="286" customFormat="1" ht="16.5" customHeight="1" x14ac:dyDescent="0.2">
      <c r="A68" s="423" t="s">
        <v>260</v>
      </c>
      <c r="B68" s="424">
        <v>59298</v>
      </c>
      <c r="C68" s="424">
        <v>13238</v>
      </c>
      <c r="D68" s="424">
        <v>77434</v>
      </c>
      <c r="E68" s="424">
        <v>25003</v>
      </c>
      <c r="F68" s="422"/>
      <c r="G68" s="422"/>
    </row>
    <row r="69" spans="1:7" s="286" customFormat="1" ht="16.5" customHeight="1" x14ac:dyDescent="0.2">
      <c r="A69" s="423" t="s">
        <v>261</v>
      </c>
      <c r="B69" s="424">
        <v>59287</v>
      </c>
      <c r="C69" s="424">
        <v>13237</v>
      </c>
      <c r="D69" s="424">
        <v>77420</v>
      </c>
      <c r="E69" s="424">
        <v>24995</v>
      </c>
      <c r="F69" s="422"/>
      <c r="G69" s="422"/>
    </row>
    <row r="70" spans="1:7" s="286" customFormat="1" ht="16.5" customHeight="1" x14ac:dyDescent="0.2">
      <c r="A70" s="445" t="s">
        <v>262</v>
      </c>
      <c r="B70" s="446">
        <v>59271</v>
      </c>
      <c r="C70" s="446">
        <v>13234</v>
      </c>
      <c r="D70" s="446">
        <v>77405</v>
      </c>
      <c r="E70" s="446">
        <v>24989</v>
      </c>
      <c r="F70" s="447"/>
      <c r="G70" s="422"/>
    </row>
    <row r="71" spans="1:7" s="286" customFormat="1" ht="16.5" customHeight="1" x14ac:dyDescent="0.2">
      <c r="A71" s="423" t="s">
        <v>263</v>
      </c>
      <c r="B71" s="424">
        <v>59268</v>
      </c>
      <c r="C71" s="424">
        <v>13234</v>
      </c>
      <c r="D71" s="424">
        <v>77405</v>
      </c>
      <c r="E71" s="424">
        <v>24989</v>
      </c>
      <c r="F71" s="422"/>
      <c r="G71" s="422"/>
    </row>
    <row r="72" spans="1:7" s="286" customFormat="1" ht="16.5" customHeight="1" x14ac:dyDescent="0.2">
      <c r="A72" s="423" t="s">
        <v>264</v>
      </c>
      <c r="B72" s="424">
        <v>59268</v>
      </c>
      <c r="C72" s="424">
        <v>13234</v>
      </c>
      <c r="D72" s="424">
        <v>77405</v>
      </c>
      <c r="E72" s="424">
        <v>24989</v>
      </c>
      <c r="F72" s="422"/>
      <c r="G72" s="422"/>
    </row>
    <row r="73" spans="1:7" s="286" customFormat="1" ht="16.5" customHeight="1" x14ac:dyDescent="0.2">
      <c r="A73" s="423" t="s">
        <v>265</v>
      </c>
      <c r="B73" s="424">
        <v>59262</v>
      </c>
      <c r="C73" s="424">
        <v>13232</v>
      </c>
      <c r="D73" s="424">
        <v>77394</v>
      </c>
      <c r="E73" s="424">
        <v>24986</v>
      </c>
      <c r="F73" s="422"/>
      <c r="G73" s="422"/>
    </row>
    <row r="74" spans="1:7" s="286" customFormat="1" ht="16.5" customHeight="1" x14ac:dyDescent="0.2">
      <c r="A74" s="423" t="s">
        <v>266</v>
      </c>
      <c r="B74" s="424">
        <v>59226</v>
      </c>
      <c r="C74" s="424">
        <v>13223</v>
      </c>
      <c r="D74" s="424">
        <v>77332</v>
      </c>
      <c r="E74" s="424">
        <v>24958</v>
      </c>
      <c r="F74" s="422"/>
      <c r="G74" s="422"/>
    </row>
    <row r="75" spans="1:7" ht="16.5" customHeight="1" x14ac:dyDescent="0.2">
      <c r="A75" s="288" t="s">
        <v>267</v>
      </c>
      <c r="B75" s="289">
        <v>29337</v>
      </c>
      <c r="C75" s="289">
        <v>8246</v>
      </c>
      <c r="D75" s="289">
        <v>45541</v>
      </c>
      <c r="E75" s="289">
        <v>14629</v>
      </c>
      <c r="F75" s="194"/>
      <c r="G75" s="194"/>
    </row>
    <row r="76" spans="1:7" ht="16.5" customHeight="1" x14ac:dyDescent="0.2">
      <c r="A76" s="194" t="s">
        <v>148</v>
      </c>
      <c r="B76" s="194"/>
      <c r="C76" s="194"/>
      <c r="D76" s="194"/>
      <c r="E76" s="194"/>
      <c r="F76" s="194"/>
      <c r="G76" s="194"/>
    </row>
    <row r="77" spans="1:7" ht="16.5" customHeight="1" x14ac:dyDescent="0.2">
      <c r="A77" s="290" t="s">
        <v>627</v>
      </c>
      <c r="B77" s="194"/>
      <c r="C77" s="194"/>
      <c r="D77" s="194"/>
      <c r="E77" s="194"/>
      <c r="F77" s="194"/>
      <c r="G77" s="194"/>
    </row>
    <row r="78" spans="1:7" ht="33.75" customHeight="1" x14ac:dyDescent="0.2">
      <c r="A78" s="550" t="s">
        <v>252</v>
      </c>
      <c r="B78" s="550" t="s">
        <v>233</v>
      </c>
      <c r="C78" s="194"/>
      <c r="D78" s="194"/>
      <c r="E78" s="194"/>
      <c r="F78" s="194"/>
      <c r="G78" s="194"/>
    </row>
    <row r="79" spans="1:7" ht="16.5" customHeight="1" x14ac:dyDescent="0.2">
      <c r="A79" s="288" t="s">
        <v>259</v>
      </c>
      <c r="B79" s="289">
        <v>59298</v>
      </c>
      <c r="C79" s="194"/>
      <c r="D79" s="194"/>
      <c r="E79" s="194"/>
      <c r="F79" s="194"/>
      <c r="G79" s="194"/>
    </row>
    <row r="80" spans="1:7" ht="16.5" customHeight="1" x14ac:dyDescent="0.2">
      <c r="A80" s="288" t="s">
        <v>260</v>
      </c>
      <c r="B80" s="289">
        <v>59298</v>
      </c>
      <c r="C80" s="194"/>
      <c r="D80" s="194"/>
      <c r="E80" s="194"/>
      <c r="F80" s="194"/>
      <c r="G80" s="194"/>
    </row>
    <row r="81" spans="1:7" ht="16.5" customHeight="1" x14ac:dyDescent="0.2">
      <c r="A81" s="288" t="s">
        <v>261</v>
      </c>
      <c r="B81" s="289">
        <v>59287</v>
      </c>
      <c r="C81" s="194"/>
      <c r="D81" s="194"/>
      <c r="E81" s="194"/>
      <c r="F81" s="194"/>
      <c r="G81" s="194"/>
    </row>
    <row r="82" spans="1:7" ht="16.5" customHeight="1" x14ac:dyDescent="0.2">
      <c r="A82" s="288" t="s">
        <v>262</v>
      </c>
      <c r="B82" s="289">
        <v>59271</v>
      </c>
      <c r="C82" s="194"/>
      <c r="D82" s="194"/>
      <c r="E82" s="194"/>
      <c r="F82" s="194"/>
      <c r="G82" s="194"/>
    </row>
    <row r="83" spans="1:7" ht="16.5" customHeight="1" x14ac:dyDescent="0.2">
      <c r="A83" s="288" t="s">
        <v>263</v>
      </c>
      <c r="B83" s="289">
        <v>59268</v>
      </c>
      <c r="C83" s="194"/>
      <c r="D83" s="194"/>
      <c r="E83" s="194"/>
      <c r="F83" s="194"/>
      <c r="G83" s="194"/>
    </row>
    <row r="84" spans="1:7" ht="16.5" customHeight="1" x14ac:dyDescent="0.2">
      <c r="A84" s="288" t="s">
        <v>264</v>
      </c>
      <c r="B84" s="289">
        <v>59268</v>
      </c>
      <c r="C84" s="194"/>
      <c r="D84" s="194"/>
      <c r="E84" s="194"/>
      <c r="F84" s="194"/>
      <c r="G84" s="194"/>
    </row>
    <row r="85" spans="1:7" ht="16.5" customHeight="1" x14ac:dyDescent="0.2">
      <c r="A85" s="288" t="s">
        <v>265</v>
      </c>
      <c r="B85" s="289">
        <v>59262</v>
      </c>
      <c r="C85" s="194"/>
      <c r="D85" s="194"/>
      <c r="E85" s="194"/>
      <c r="F85" s="194"/>
      <c r="G85" s="194"/>
    </row>
    <row r="86" spans="1:7" ht="16.5" customHeight="1" x14ac:dyDescent="0.2">
      <c r="A86" s="288" t="s">
        <v>266</v>
      </c>
      <c r="B86" s="289">
        <v>59226</v>
      </c>
      <c r="C86" s="194"/>
      <c r="D86" s="194"/>
      <c r="E86" s="194"/>
      <c r="F86" s="194"/>
      <c r="G86" s="194"/>
    </row>
    <row r="87" spans="1:7" ht="16.5" customHeight="1" x14ac:dyDescent="0.2">
      <c r="A87" s="288" t="s">
        <v>267</v>
      </c>
      <c r="B87" s="289">
        <v>29337</v>
      </c>
      <c r="C87" s="194"/>
      <c r="D87" s="194"/>
      <c r="E87" s="194"/>
      <c r="F87" s="194"/>
      <c r="G87" s="194"/>
    </row>
    <row r="89" spans="1:7" ht="16.5" customHeight="1" x14ac:dyDescent="0.2">
      <c r="A89" s="290" t="s">
        <v>628</v>
      </c>
      <c r="B89" s="194"/>
      <c r="C89" s="194"/>
      <c r="D89" s="194"/>
      <c r="E89" s="194"/>
      <c r="F89" s="194"/>
    </row>
    <row r="90" spans="1:7" ht="51" x14ac:dyDescent="0.2">
      <c r="A90" s="550" t="s">
        <v>268</v>
      </c>
      <c r="B90" s="550" t="s">
        <v>269</v>
      </c>
      <c r="C90" s="550" t="s">
        <v>270</v>
      </c>
      <c r="D90" s="550" t="s">
        <v>271</v>
      </c>
      <c r="E90" s="550" t="s">
        <v>272</v>
      </c>
      <c r="F90" s="550" t="s">
        <v>574</v>
      </c>
    </row>
    <row r="91" spans="1:7" ht="16.5" customHeight="1" x14ac:dyDescent="0.2">
      <c r="A91" s="114" t="s">
        <v>273</v>
      </c>
      <c r="B91" s="114">
        <v>52.24</v>
      </c>
      <c r="C91" s="114">
        <v>52.36</v>
      </c>
      <c r="D91" s="114">
        <v>-0.12720000000000001</v>
      </c>
      <c r="E91" s="114">
        <v>0.7127</v>
      </c>
      <c r="F91" s="291" t="s">
        <v>48</v>
      </c>
    </row>
    <row r="92" spans="1:7" ht="16.5" customHeight="1" x14ac:dyDescent="0.2">
      <c r="A92" s="114" t="s">
        <v>274</v>
      </c>
      <c r="B92" s="114">
        <v>49.46</v>
      </c>
      <c r="C92" s="114">
        <v>49.58</v>
      </c>
      <c r="D92" s="114">
        <v>-0.1193</v>
      </c>
      <c r="E92" s="114">
        <v>0.71719999999999995</v>
      </c>
      <c r="F92" s="291" t="s">
        <v>48</v>
      </c>
    </row>
    <row r="93" spans="1:7" ht="16.5" customHeight="1" x14ac:dyDescent="0.2">
      <c r="A93" s="114" t="s">
        <v>275</v>
      </c>
      <c r="B93" s="114">
        <v>45.77</v>
      </c>
      <c r="C93" s="114">
        <v>45.98</v>
      </c>
      <c r="D93" s="114">
        <v>-0.20549999999999999</v>
      </c>
      <c r="E93" s="114">
        <v>0.47960000000000003</v>
      </c>
      <c r="F93" s="291" t="s">
        <v>48</v>
      </c>
    </row>
    <row r="94" spans="1:7" ht="16.5" customHeight="1" x14ac:dyDescent="0.2">
      <c r="A94" s="114" t="s">
        <v>276</v>
      </c>
      <c r="B94" s="114">
        <v>37.97</v>
      </c>
      <c r="C94" s="114">
        <v>38.08</v>
      </c>
      <c r="D94" s="114">
        <v>-0.1159</v>
      </c>
      <c r="E94" s="114">
        <v>0.55989999999999995</v>
      </c>
      <c r="F94" s="291" t="s">
        <v>48</v>
      </c>
    </row>
    <row r="95" spans="1:7" ht="16.5" customHeight="1" x14ac:dyDescent="0.2">
      <c r="A95" s="114" t="s">
        <v>277</v>
      </c>
      <c r="B95" s="114">
        <v>37.119999999999997</v>
      </c>
      <c r="C95" s="114">
        <v>37.32</v>
      </c>
      <c r="D95" s="114">
        <v>-0.1976</v>
      </c>
      <c r="E95" s="114">
        <v>0.21829999999999999</v>
      </c>
      <c r="F95" s="291" t="s">
        <v>48</v>
      </c>
    </row>
    <row r="96" spans="1:7" ht="16.5" customHeight="1" x14ac:dyDescent="0.2">
      <c r="A96" s="114" t="s">
        <v>278</v>
      </c>
      <c r="B96" s="114">
        <v>47.66</v>
      </c>
      <c r="C96" s="114">
        <v>48.01</v>
      </c>
      <c r="D96" s="114">
        <v>-0.35139999999999999</v>
      </c>
      <c r="E96" s="114">
        <v>7.46E-2</v>
      </c>
      <c r="F96" s="291" t="s">
        <v>48</v>
      </c>
    </row>
    <row r="97" spans="1:6" ht="16.5" customHeight="1" x14ac:dyDescent="0.2">
      <c r="A97" s="114" t="s">
        <v>279</v>
      </c>
      <c r="B97" s="114">
        <v>57.49</v>
      </c>
      <c r="C97" s="114">
        <v>57.96</v>
      </c>
      <c r="D97" s="114">
        <v>-0.46410000000000001</v>
      </c>
      <c r="E97" s="114">
        <v>4.9599999999999998E-2</v>
      </c>
      <c r="F97" s="114" t="s">
        <v>280</v>
      </c>
    </row>
    <row r="98" spans="1:6" ht="16.5" customHeight="1" x14ac:dyDescent="0.2">
      <c r="A98" s="114" t="s">
        <v>281</v>
      </c>
      <c r="B98" s="114">
        <v>56.29</v>
      </c>
      <c r="C98" s="114">
        <v>56.7</v>
      </c>
      <c r="D98" s="114">
        <v>-0.40489999999999998</v>
      </c>
      <c r="E98" s="114">
        <v>5.9900000000000002E-2</v>
      </c>
      <c r="F98" s="291" t="s">
        <v>48</v>
      </c>
    </row>
    <row r="99" spans="1:6" ht="16.5" customHeight="1" x14ac:dyDescent="0.2">
      <c r="A99" s="114" t="s">
        <v>282</v>
      </c>
      <c r="B99" s="114">
        <v>40.18</v>
      </c>
      <c r="C99" s="114">
        <v>40.44</v>
      </c>
      <c r="D99" s="114">
        <v>-0.25879999999999997</v>
      </c>
      <c r="E99" s="114">
        <v>0.1124</v>
      </c>
      <c r="F99" s="291" t="s">
        <v>48</v>
      </c>
    </row>
    <row r="100" spans="1:6" ht="16.5" customHeight="1" x14ac:dyDescent="0.2">
      <c r="A100" s="114" t="s">
        <v>283</v>
      </c>
      <c r="B100" s="114">
        <v>33.130000000000003</v>
      </c>
      <c r="C100" s="114">
        <v>33.22</v>
      </c>
      <c r="D100" s="114">
        <v>-8.48E-2</v>
      </c>
      <c r="E100" s="114">
        <v>0.56020000000000003</v>
      </c>
      <c r="F100" s="291" t="s">
        <v>48</v>
      </c>
    </row>
    <row r="101" spans="1:6" ht="16.5" customHeight="1" x14ac:dyDescent="0.2">
      <c r="A101" s="114" t="s">
        <v>284</v>
      </c>
      <c r="B101" s="114">
        <v>39.369999999999997</v>
      </c>
      <c r="C101" s="114">
        <v>39.46</v>
      </c>
      <c r="D101" s="114">
        <v>-9.1600000000000001E-2</v>
      </c>
      <c r="E101" s="114">
        <v>0.64790000000000003</v>
      </c>
      <c r="F101" s="291" t="s">
        <v>48</v>
      </c>
    </row>
    <row r="102" spans="1:6" ht="16.5" customHeight="1" x14ac:dyDescent="0.2">
      <c r="A102" s="114" t="s">
        <v>285</v>
      </c>
      <c r="B102" s="114">
        <v>49.06</v>
      </c>
      <c r="C102" s="114">
        <v>49.16</v>
      </c>
      <c r="D102" s="114">
        <v>-9.8900000000000002E-2</v>
      </c>
      <c r="E102" s="114">
        <v>0.74</v>
      </c>
      <c r="F102" s="291" t="s">
        <v>48</v>
      </c>
    </row>
    <row r="103" spans="1:6" ht="16.5" customHeight="1" x14ac:dyDescent="0.2">
      <c r="A103" s="290" t="s">
        <v>286</v>
      </c>
    </row>
    <row r="105" spans="1:6" ht="16.5" customHeight="1" x14ac:dyDescent="0.2">
      <c r="A105" s="290" t="s">
        <v>629</v>
      </c>
      <c r="B105" s="194"/>
      <c r="C105" s="194"/>
      <c r="D105" s="194"/>
      <c r="E105" s="194"/>
      <c r="F105" s="194"/>
    </row>
    <row r="106" spans="1:6" ht="51" x14ac:dyDescent="0.2">
      <c r="A106" s="550" t="s">
        <v>268</v>
      </c>
      <c r="B106" s="550" t="s">
        <v>269</v>
      </c>
      <c r="C106" s="550" t="s">
        <v>270</v>
      </c>
      <c r="D106" s="550" t="s">
        <v>271</v>
      </c>
      <c r="E106" s="550" t="s">
        <v>272</v>
      </c>
      <c r="F106" s="550" t="s">
        <v>287</v>
      </c>
    </row>
    <row r="107" spans="1:6" ht="16.5" customHeight="1" x14ac:dyDescent="0.2">
      <c r="A107" s="114" t="s">
        <v>273</v>
      </c>
      <c r="B107" s="114">
        <v>82.81</v>
      </c>
      <c r="C107" s="114">
        <v>82.81</v>
      </c>
      <c r="D107" s="114">
        <v>2.0000000000000001E-4</v>
      </c>
      <c r="E107" s="114">
        <v>0.99970000000000003</v>
      </c>
      <c r="F107" s="291" t="s">
        <v>48</v>
      </c>
    </row>
    <row r="108" spans="1:6" ht="16.5" customHeight="1" x14ac:dyDescent="0.2">
      <c r="A108" s="114" t="s">
        <v>274</v>
      </c>
      <c r="B108" s="114">
        <v>80.72</v>
      </c>
      <c r="C108" s="114">
        <v>81.790000000000006</v>
      </c>
      <c r="D108" s="114">
        <v>-1.07</v>
      </c>
      <c r="E108" s="114">
        <v>0.54059999999999997</v>
      </c>
      <c r="F108" s="291" t="s">
        <v>48</v>
      </c>
    </row>
    <row r="109" spans="1:6" ht="16.5" customHeight="1" x14ac:dyDescent="0.2">
      <c r="A109" s="114" t="s">
        <v>275</v>
      </c>
      <c r="B109" s="114">
        <v>66.92</v>
      </c>
      <c r="C109" s="114">
        <v>67.260000000000005</v>
      </c>
      <c r="D109" s="114">
        <v>-0.34189999999999998</v>
      </c>
      <c r="E109" s="114">
        <v>0.4481</v>
      </c>
      <c r="F109" s="291" t="s">
        <v>48</v>
      </c>
    </row>
    <row r="110" spans="1:6" ht="16.5" customHeight="1" x14ac:dyDescent="0.2">
      <c r="A110" s="114" t="s">
        <v>276</v>
      </c>
      <c r="B110" s="114">
        <v>47.82</v>
      </c>
      <c r="C110" s="114">
        <v>47.91</v>
      </c>
      <c r="D110" s="114">
        <v>-8.5500000000000007E-2</v>
      </c>
      <c r="E110" s="114">
        <v>0.73939999999999995</v>
      </c>
      <c r="F110" s="291" t="s">
        <v>48</v>
      </c>
    </row>
    <row r="111" spans="1:6" ht="16.5" customHeight="1" x14ac:dyDescent="0.2">
      <c r="A111" s="114" t="s">
        <v>277</v>
      </c>
      <c r="B111" s="114">
        <v>51.05</v>
      </c>
      <c r="C111" s="114">
        <v>51.25</v>
      </c>
      <c r="D111" s="114">
        <v>-0.20250000000000001</v>
      </c>
      <c r="E111" s="114">
        <v>0.51170000000000004</v>
      </c>
      <c r="F111" s="291" t="s">
        <v>48</v>
      </c>
    </row>
    <row r="112" spans="1:6" ht="16.5" customHeight="1" x14ac:dyDescent="0.2">
      <c r="A112" s="114" t="s">
        <v>278</v>
      </c>
      <c r="B112" s="114">
        <v>61.18</v>
      </c>
      <c r="C112" s="114">
        <v>61.58</v>
      </c>
      <c r="D112" s="114">
        <v>-0.39379999999999998</v>
      </c>
      <c r="E112" s="114">
        <v>0.32490000000000002</v>
      </c>
      <c r="F112" s="291" t="s">
        <v>48</v>
      </c>
    </row>
    <row r="113" spans="1:6" ht="16.5" customHeight="1" x14ac:dyDescent="0.2">
      <c r="A113" s="114" t="s">
        <v>279</v>
      </c>
      <c r="B113" s="114">
        <v>64.91</v>
      </c>
      <c r="C113" s="114">
        <v>65.45</v>
      </c>
      <c r="D113" s="114">
        <v>-0.53749999999999998</v>
      </c>
      <c r="E113" s="114">
        <v>0.20430000000000001</v>
      </c>
      <c r="F113" s="291" t="s">
        <v>48</v>
      </c>
    </row>
    <row r="114" spans="1:6" ht="16.5" customHeight="1" x14ac:dyDescent="0.2">
      <c r="A114" s="114" t="s">
        <v>281</v>
      </c>
      <c r="B114" s="114">
        <v>67.05</v>
      </c>
      <c r="C114" s="114">
        <v>67.73</v>
      </c>
      <c r="D114" s="114">
        <v>-0.67849999999999999</v>
      </c>
      <c r="E114" s="114">
        <v>0.1134</v>
      </c>
      <c r="F114" s="291" t="s">
        <v>48</v>
      </c>
    </row>
    <row r="115" spans="1:6" ht="16.5" customHeight="1" x14ac:dyDescent="0.2">
      <c r="A115" s="114" t="s">
        <v>282</v>
      </c>
      <c r="B115" s="114">
        <v>49.81</v>
      </c>
      <c r="C115" s="114">
        <v>50.01</v>
      </c>
      <c r="D115" s="114">
        <v>-0.20630000000000001</v>
      </c>
      <c r="E115" s="114">
        <v>0.52110000000000001</v>
      </c>
      <c r="F115" s="291" t="s">
        <v>48</v>
      </c>
    </row>
    <row r="116" spans="1:6" ht="16.5" customHeight="1" x14ac:dyDescent="0.2">
      <c r="A116" s="114" t="s">
        <v>283</v>
      </c>
      <c r="B116" s="114">
        <v>42.75</v>
      </c>
      <c r="C116" s="114">
        <v>42.82</v>
      </c>
      <c r="D116" s="114">
        <v>-7.0300000000000001E-2</v>
      </c>
      <c r="E116" s="114">
        <v>0.77429999999999999</v>
      </c>
      <c r="F116" s="291" t="s">
        <v>48</v>
      </c>
    </row>
    <row r="117" spans="1:6" ht="16.5" customHeight="1" x14ac:dyDescent="0.2">
      <c r="A117" s="114" t="s">
        <v>284</v>
      </c>
      <c r="B117" s="114">
        <v>68.650000000000006</v>
      </c>
      <c r="C117" s="114">
        <v>68.81</v>
      </c>
      <c r="D117" s="114">
        <v>-0.15240000000000001</v>
      </c>
      <c r="E117" s="114">
        <v>0.74419999999999997</v>
      </c>
      <c r="F117" s="291" t="s">
        <v>48</v>
      </c>
    </row>
    <row r="118" spans="1:6" ht="16.5" customHeight="1" x14ac:dyDescent="0.2">
      <c r="A118" s="114" t="s">
        <v>285</v>
      </c>
      <c r="B118" s="114">
        <v>80.239999999999995</v>
      </c>
      <c r="C118" s="114">
        <v>80.430000000000007</v>
      </c>
      <c r="D118" s="114">
        <v>-0.19220000000000001</v>
      </c>
      <c r="E118" s="114">
        <v>0.73480000000000001</v>
      </c>
      <c r="F118" s="291" t="s">
        <v>48</v>
      </c>
    </row>
    <row r="119" spans="1:6" ht="16.5" customHeight="1" x14ac:dyDescent="0.2">
      <c r="A119" s="290" t="s">
        <v>286</v>
      </c>
      <c r="B119" s="194"/>
      <c r="C119" s="194"/>
      <c r="D119" s="194"/>
      <c r="E119" s="194"/>
      <c r="F119" s="194"/>
    </row>
    <row r="122" spans="1:6" ht="16.5" customHeight="1" x14ac:dyDescent="0.2">
      <c r="A122" s="290" t="s">
        <v>630</v>
      </c>
      <c r="B122" s="194"/>
      <c r="C122" s="194"/>
      <c r="D122" s="194"/>
      <c r="E122" s="194"/>
      <c r="F122" s="194"/>
    </row>
    <row r="123" spans="1:6" ht="51" x14ac:dyDescent="0.2">
      <c r="A123" s="550" t="s">
        <v>268</v>
      </c>
      <c r="B123" s="550" t="s">
        <v>269</v>
      </c>
      <c r="C123" s="550" t="s">
        <v>270</v>
      </c>
      <c r="D123" s="550" t="s">
        <v>271</v>
      </c>
      <c r="E123" s="550" t="s">
        <v>272</v>
      </c>
      <c r="F123" s="550" t="s">
        <v>287</v>
      </c>
    </row>
    <row r="124" spans="1:6" ht="16.5" customHeight="1" x14ac:dyDescent="0.2">
      <c r="A124" s="114" t="s">
        <v>273</v>
      </c>
      <c r="B124" s="114">
        <v>31.54</v>
      </c>
      <c r="C124" s="114">
        <v>31.59</v>
      </c>
      <c r="D124" s="114">
        <v>-5.0999999999999997E-2</v>
      </c>
      <c r="E124" s="114">
        <v>0.86470000000000002</v>
      </c>
      <c r="F124" s="291" t="s">
        <v>48</v>
      </c>
    </row>
    <row r="125" spans="1:6" ht="16.5" customHeight="1" x14ac:dyDescent="0.2">
      <c r="A125" s="114" t="s">
        <v>274</v>
      </c>
      <c r="B125" s="114">
        <v>27.51</v>
      </c>
      <c r="C125" s="114">
        <v>27.39</v>
      </c>
      <c r="D125" s="114">
        <v>0.1183</v>
      </c>
      <c r="E125" s="114">
        <v>0.62909999999999999</v>
      </c>
      <c r="F125" s="291" t="s">
        <v>48</v>
      </c>
    </row>
    <row r="126" spans="1:6" ht="16.5" customHeight="1" x14ac:dyDescent="0.2">
      <c r="A126" s="114" t="s">
        <v>275</v>
      </c>
      <c r="B126" s="114">
        <v>22.05</v>
      </c>
      <c r="C126" s="114">
        <v>21.91</v>
      </c>
      <c r="D126" s="114">
        <v>0.1336</v>
      </c>
      <c r="E126" s="114">
        <v>0.60009999999999997</v>
      </c>
      <c r="F126" s="291" t="s">
        <v>48</v>
      </c>
    </row>
    <row r="127" spans="1:6" ht="16.5" customHeight="1" x14ac:dyDescent="0.2">
      <c r="A127" s="114" t="s">
        <v>276</v>
      </c>
      <c r="B127" s="114">
        <v>20.88</v>
      </c>
      <c r="C127" s="114">
        <v>20.84</v>
      </c>
      <c r="D127" s="114">
        <v>4.3299999999999998E-2</v>
      </c>
      <c r="E127" s="114">
        <v>0.74050000000000005</v>
      </c>
      <c r="F127" s="291" t="s">
        <v>48</v>
      </c>
    </row>
    <row r="128" spans="1:6" ht="16.5" customHeight="1" x14ac:dyDescent="0.2">
      <c r="A128" s="114" t="s">
        <v>277</v>
      </c>
      <c r="B128" s="114">
        <v>23.64</v>
      </c>
      <c r="C128" s="114">
        <v>23.51</v>
      </c>
      <c r="D128" s="114">
        <v>0.12920000000000001</v>
      </c>
      <c r="E128" s="114">
        <v>0.36780000000000002</v>
      </c>
      <c r="F128" s="291" t="s">
        <v>48</v>
      </c>
    </row>
    <row r="129" spans="1:6" ht="16.5" customHeight="1" x14ac:dyDescent="0.2">
      <c r="A129" s="114" t="s">
        <v>278</v>
      </c>
      <c r="B129" s="114">
        <v>37.090000000000003</v>
      </c>
      <c r="C129" s="114">
        <v>36.880000000000003</v>
      </c>
      <c r="D129" s="114">
        <v>0.20849999999999999</v>
      </c>
      <c r="E129" s="114">
        <v>0.30759999999999998</v>
      </c>
      <c r="F129" s="291" t="s">
        <v>48</v>
      </c>
    </row>
    <row r="130" spans="1:6" ht="16.5" customHeight="1" x14ac:dyDescent="0.2">
      <c r="A130" s="114" t="s">
        <v>279</v>
      </c>
      <c r="B130" s="114">
        <v>45.53</v>
      </c>
      <c r="C130" s="114">
        <v>45.43</v>
      </c>
      <c r="D130" s="114">
        <v>9.7799999999999998E-2</v>
      </c>
      <c r="E130" s="114">
        <v>0.68220000000000003</v>
      </c>
      <c r="F130" s="291" t="s">
        <v>48</v>
      </c>
    </row>
    <row r="131" spans="1:6" ht="16.5" customHeight="1" x14ac:dyDescent="0.2">
      <c r="A131" s="114" t="s">
        <v>281</v>
      </c>
      <c r="B131" s="114">
        <v>40.549999999999997</v>
      </c>
      <c r="C131" s="114">
        <v>40.43</v>
      </c>
      <c r="D131" s="114">
        <v>0.12590000000000001</v>
      </c>
      <c r="E131" s="114">
        <v>0.56220000000000003</v>
      </c>
      <c r="F131" s="291" t="s">
        <v>48</v>
      </c>
    </row>
    <row r="132" spans="1:6" ht="16.5" customHeight="1" x14ac:dyDescent="0.2">
      <c r="A132" s="114" t="s">
        <v>282</v>
      </c>
      <c r="B132" s="114">
        <v>31.81</v>
      </c>
      <c r="C132" s="114">
        <v>31.75</v>
      </c>
      <c r="D132" s="114">
        <v>5.7500000000000002E-2</v>
      </c>
      <c r="E132" s="114">
        <v>0.75270000000000004</v>
      </c>
      <c r="F132" s="291" t="s">
        <v>48</v>
      </c>
    </row>
    <row r="133" spans="1:6" ht="16.5" customHeight="1" x14ac:dyDescent="0.2">
      <c r="A133" s="114" t="s">
        <v>283</v>
      </c>
      <c r="B133" s="114">
        <v>22.3</v>
      </c>
      <c r="C133" s="114">
        <v>22.23</v>
      </c>
      <c r="D133" s="114">
        <v>7.7499999999999999E-2</v>
      </c>
      <c r="E133" s="114">
        <v>0.55779999999999996</v>
      </c>
      <c r="F133" s="291" t="s">
        <v>48</v>
      </c>
    </row>
    <row r="134" spans="1:6" ht="16.5" customHeight="1" x14ac:dyDescent="0.2">
      <c r="A134" s="114" t="s">
        <v>284</v>
      </c>
      <c r="B134" s="114">
        <v>24.8</v>
      </c>
      <c r="C134" s="114">
        <v>24.68</v>
      </c>
      <c r="D134" s="114">
        <v>0.11840000000000001</v>
      </c>
      <c r="E134" s="114">
        <v>0.49859999999999999</v>
      </c>
      <c r="F134" s="291" t="s">
        <v>48</v>
      </c>
    </row>
    <row r="135" spans="1:6" ht="16.5" customHeight="1" x14ac:dyDescent="0.2">
      <c r="A135" s="114" t="s">
        <v>285</v>
      </c>
      <c r="B135" s="114">
        <v>29.56</v>
      </c>
      <c r="C135" s="114">
        <v>29.48</v>
      </c>
      <c r="D135" s="114">
        <v>8.6099999999999996E-2</v>
      </c>
      <c r="E135" s="114">
        <v>0.72819999999999996</v>
      </c>
      <c r="F135" s="291" t="s">
        <v>48</v>
      </c>
    </row>
    <row r="136" spans="1:6" ht="16.5" customHeight="1" x14ac:dyDescent="0.2">
      <c r="A136" s="290" t="s">
        <v>286</v>
      </c>
      <c r="B136" s="194"/>
      <c r="C136" s="194"/>
      <c r="D136" s="194"/>
      <c r="E136" s="194"/>
      <c r="F136" s="194"/>
    </row>
    <row r="138" spans="1:6" ht="16.5" customHeight="1" x14ac:dyDescent="0.2">
      <c r="A138" s="290" t="s">
        <v>631</v>
      </c>
      <c r="B138" s="194"/>
      <c r="C138" s="194"/>
      <c r="D138" s="194"/>
      <c r="E138" s="194"/>
      <c r="F138" s="194"/>
    </row>
    <row r="139" spans="1:6" ht="51" x14ac:dyDescent="0.2">
      <c r="A139" s="550" t="s">
        <v>268</v>
      </c>
      <c r="B139" s="550" t="s">
        <v>575</v>
      </c>
      <c r="C139" s="550" t="s">
        <v>270</v>
      </c>
      <c r="D139" s="550" t="s">
        <v>271</v>
      </c>
      <c r="E139" s="550" t="s">
        <v>272</v>
      </c>
      <c r="F139" s="550" t="s">
        <v>287</v>
      </c>
    </row>
    <row r="140" spans="1:6" ht="16.5" customHeight="1" x14ac:dyDescent="0.2">
      <c r="A140" s="114" t="s">
        <v>273</v>
      </c>
      <c r="B140" s="114">
        <v>27.44</v>
      </c>
      <c r="C140" s="114">
        <v>27.45</v>
      </c>
      <c r="D140" s="114">
        <v>-7.4000000000000003E-3</v>
      </c>
      <c r="E140" s="114">
        <v>0.98640000000000005</v>
      </c>
      <c r="F140" s="291" t="s">
        <v>48</v>
      </c>
    </row>
    <row r="141" spans="1:6" ht="16.5" customHeight="1" x14ac:dyDescent="0.2">
      <c r="A141" s="114" t="s">
        <v>274</v>
      </c>
      <c r="B141" s="114">
        <v>22.37</v>
      </c>
      <c r="C141" s="114">
        <v>22.22</v>
      </c>
      <c r="D141" s="114">
        <v>0.1467</v>
      </c>
      <c r="E141" s="114">
        <v>0.64910000000000001</v>
      </c>
      <c r="F141" s="291" t="s">
        <v>48</v>
      </c>
    </row>
    <row r="142" spans="1:6" ht="16.5" customHeight="1" x14ac:dyDescent="0.2">
      <c r="A142" s="114" t="s">
        <v>275</v>
      </c>
      <c r="B142" s="114">
        <v>19.96</v>
      </c>
      <c r="C142" s="114">
        <v>19.829999999999998</v>
      </c>
      <c r="D142" s="114">
        <v>0.1356</v>
      </c>
      <c r="E142" s="114">
        <v>0.60799999999999998</v>
      </c>
      <c r="F142" s="291" t="s">
        <v>48</v>
      </c>
    </row>
    <row r="143" spans="1:6" ht="16.5" customHeight="1" x14ac:dyDescent="0.2">
      <c r="A143" s="114" t="s">
        <v>276</v>
      </c>
      <c r="B143" s="114">
        <v>18.260000000000002</v>
      </c>
      <c r="C143" s="114">
        <v>18.170000000000002</v>
      </c>
      <c r="D143" s="114">
        <v>8.6699999999999999E-2</v>
      </c>
      <c r="E143" s="114">
        <v>0.6895</v>
      </c>
      <c r="F143" s="291" t="s">
        <v>48</v>
      </c>
    </row>
    <row r="144" spans="1:6" ht="16.5" customHeight="1" x14ac:dyDescent="0.2">
      <c r="A144" s="114" t="s">
        <v>277</v>
      </c>
      <c r="B144" s="114">
        <v>20.6</v>
      </c>
      <c r="C144" s="114">
        <v>20.62</v>
      </c>
      <c r="D144" s="114">
        <v>-1.9E-2</v>
      </c>
      <c r="E144" s="114">
        <v>0.93620000000000003</v>
      </c>
      <c r="F144" s="291" t="s">
        <v>48</v>
      </c>
    </row>
    <row r="145" spans="1:6" ht="16.5" customHeight="1" x14ac:dyDescent="0.2">
      <c r="A145" s="114" t="s">
        <v>278</v>
      </c>
      <c r="B145" s="114">
        <v>27.59</v>
      </c>
      <c r="C145" s="114">
        <v>28.03</v>
      </c>
      <c r="D145" s="114">
        <v>-0.43609999999999999</v>
      </c>
      <c r="E145" s="114">
        <v>0.40860000000000002</v>
      </c>
      <c r="F145" s="291" t="s">
        <v>48</v>
      </c>
    </row>
    <row r="146" spans="1:6" ht="16.5" customHeight="1" x14ac:dyDescent="0.2">
      <c r="A146" s="114" t="s">
        <v>279</v>
      </c>
      <c r="B146" s="114">
        <v>37.32</v>
      </c>
      <c r="C146" s="114">
        <v>37.21</v>
      </c>
      <c r="D146" s="114">
        <v>0.1149</v>
      </c>
      <c r="E146" s="114">
        <v>0.74429999999999996</v>
      </c>
      <c r="F146" s="291" t="s">
        <v>48</v>
      </c>
    </row>
    <row r="147" spans="1:6" ht="16.5" customHeight="1" x14ac:dyDescent="0.2">
      <c r="A147" s="114" t="s">
        <v>281</v>
      </c>
      <c r="B147" s="114">
        <v>33.19</v>
      </c>
      <c r="C147" s="114">
        <v>33.19</v>
      </c>
      <c r="D147" s="114">
        <v>8.9999999999999998E-4</v>
      </c>
      <c r="E147" s="114">
        <v>0.99790000000000001</v>
      </c>
      <c r="F147" s="291" t="s">
        <v>48</v>
      </c>
    </row>
    <row r="148" spans="1:6" ht="16.5" customHeight="1" x14ac:dyDescent="0.2">
      <c r="A148" s="114" t="s">
        <v>282</v>
      </c>
      <c r="B148" s="114">
        <v>25.6</v>
      </c>
      <c r="C148" s="114">
        <v>25.55</v>
      </c>
      <c r="D148" s="114">
        <v>5.7799999999999997E-2</v>
      </c>
      <c r="E148" s="114">
        <v>0.8276</v>
      </c>
      <c r="F148" s="291" t="s">
        <v>48</v>
      </c>
    </row>
    <row r="149" spans="1:6" ht="16.5" customHeight="1" x14ac:dyDescent="0.2">
      <c r="A149" s="114" t="s">
        <v>283</v>
      </c>
      <c r="B149" s="114">
        <v>18.5</v>
      </c>
      <c r="C149" s="114">
        <v>18.45</v>
      </c>
      <c r="D149" s="114">
        <v>4.8300000000000003E-2</v>
      </c>
      <c r="E149" s="114">
        <v>0.81430000000000002</v>
      </c>
      <c r="F149" s="291" t="s">
        <v>48</v>
      </c>
    </row>
    <row r="150" spans="1:6" ht="16.5" customHeight="1" x14ac:dyDescent="0.2">
      <c r="A150" s="114" t="s">
        <v>284</v>
      </c>
      <c r="B150" s="114">
        <v>20.77</v>
      </c>
      <c r="C150" s="114">
        <v>20.65</v>
      </c>
      <c r="D150" s="114">
        <v>0.12039999999999999</v>
      </c>
      <c r="E150" s="114">
        <v>0.65</v>
      </c>
      <c r="F150" s="291" t="s">
        <v>48</v>
      </c>
    </row>
    <row r="151" spans="1:6" ht="16.5" customHeight="1" x14ac:dyDescent="0.2">
      <c r="A151" s="114" t="s">
        <v>285</v>
      </c>
      <c r="B151" s="114">
        <v>28.44</v>
      </c>
      <c r="C151" s="114">
        <v>28.18</v>
      </c>
      <c r="D151" s="114">
        <v>0.26029999999999998</v>
      </c>
      <c r="E151" s="114">
        <v>0.55089999999999995</v>
      </c>
      <c r="F151" s="291" t="s">
        <v>48</v>
      </c>
    </row>
    <row r="152" spans="1:6" ht="16.5" customHeight="1" x14ac:dyDescent="0.2">
      <c r="A152" s="290" t="s">
        <v>286</v>
      </c>
      <c r="B152" s="194"/>
      <c r="C152" s="194"/>
      <c r="D152" s="194"/>
      <c r="E152" s="194"/>
      <c r="F152" s="194"/>
    </row>
    <row r="154" spans="1:6" ht="16.5" customHeight="1" x14ac:dyDescent="0.2">
      <c r="A154" s="290" t="s">
        <v>632</v>
      </c>
      <c r="B154" s="194"/>
      <c r="C154" s="194"/>
      <c r="D154" s="194"/>
      <c r="E154" s="194"/>
      <c r="F154" s="194"/>
    </row>
    <row r="155" spans="1:6" ht="51" x14ac:dyDescent="0.2">
      <c r="A155" s="550" t="s">
        <v>268</v>
      </c>
      <c r="B155" s="550" t="s">
        <v>269</v>
      </c>
      <c r="C155" s="550" t="s">
        <v>270</v>
      </c>
      <c r="D155" s="550" t="s">
        <v>271</v>
      </c>
      <c r="E155" s="550" t="s">
        <v>272</v>
      </c>
      <c r="F155" s="550" t="s">
        <v>287</v>
      </c>
    </row>
    <row r="156" spans="1:6" ht="16.5" customHeight="1" x14ac:dyDescent="0.2">
      <c r="A156" s="114" t="s">
        <v>273</v>
      </c>
      <c r="B156" s="114">
        <v>40.21</v>
      </c>
      <c r="C156" s="114">
        <v>40.1</v>
      </c>
      <c r="D156" s="114">
        <v>0.108</v>
      </c>
      <c r="E156" s="114">
        <v>0.75380000000000003</v>
      </c>
      <c r="F156" s="291" t="s">
        <v>48</v>
      </c>
    </row>
    <row r="157" spans="1:6" ht="16.5" customHeight="1" x14ac:dyDescent="0.2">
      <c r="A157" s="114" t="s">
        <v>274</v>
      </c>
      <c r="B157" s="114">
        <v>41.32</v>
      </c>
      <c r="C157" s="114">
        <v>41.33</v>
      </c>
      <c r="D157" s="114">
        <v>-8.9999999999999993E-3</v>
      </c>
      <c r="E157" s="114">
        <v>0.98040000000000005</v>
      </c>
      <c r="F157" s="291" t="s">
        <v>48</v>
      </c>
    </row>
    <row r="158" spans="1:6" ht="16.5" customHeight="1" x14ac:dyDescent="0.2">
      <c r="A158" s="114" t="s">
        <v>275</v>
      </c>
      <c r="B158" s="114">
        <v>34.6</v>
      </c>
      <c r="C158" s="114">
        <v>34.520000000000003</v>
      </c>
      <c r="D158" s="114">
        <v>8.3099999999999993E-2</v>
      </c>
      <c r="E158" s="114">
        <v>0.77429999999999999</v>
      </c>
      <c r="F158" s="291" t="s">
        <v>48</v>
      </c>
    </row>
    <row r="159" spans="1:6" ht="16.5" customHeight="1" x14ac:dyDescent="0.2">
      <c r="A159" s="114" t="s">
        <v>276</v>
      </c>
      <c r="B159" s="114">
        <v>23.76</v>
      </c>
      <c r="C159" s="114">
        <v>23.6</v>
      </c>
      <c r="D159" s="114">
        <v>0.15890000000000001</v>
      </c>
      <c r="E159" s="114">
        <v>0.65610000000000002</v>
      </c>
      <c r="F159" s="291" t="s">
        <v>48</v>
      </c>
    </row>
    <row r="160" spans="1:6" ht="16.5" customHeight="1" x14ac:dyDescent="0.2">
      <c r="A160" s="114" t="s">
        <v>277</v>
      </c>
      <c r="B160" s="114">
        <v>34.93</v>
      </c>
      <c r="C160" s="114">
        <v>35.090000000000003</v>
      </c>
      <c r="D160" s="114">
        <v>-0.16350000000000001</v>
      </c>
      <c r="E160" s="114">
        <v>0.41799999999999998</v>
      </c>
      <c r="F160" s="291" t="s">
        <v>48</v>
      </c>
    </row>
    <row r="161" spans="1:6" ht="16.5" customHeight="1" x14ac:dyDescent="0.2">
      <c r="A161" s="114" t="s">
        <v>278</v>
      </c>
      <c r="B161" s="114">
        <v>46.15</v>
      </c>
      <c r="C161" s="114">
        <v>46.27</v>
      </c>
      <c r="D161" s="114">
        <v>-0.1211</v>
      </c>
      <c r="E161" s="114">
        <v>0.62370000000000003</v>
      </c>
      <c r="F161" s="291" t="s">
        <v>48</v>
      </c>
    </row>
    <row r="162" spans="1:6" ht="16.5" customHeight="1" x14ac:dyDescent="0.2">
      <c r="A162" s="114" t="s">
        <v>279</v>
      </c>
      <c r="B162" s="114">
        <v>46.82</v>
      </c>
      <c r="C162" s="114">
        <v>46.69</v>
      </c>
      <c r="D162" s="114">
        <v>0.1293</v>
      </c>
      <c r="E162" s="114">
        <v>0.58950000000000002</v>
      </c>
      <c r="F162" s="291" t="s">
        <v>48</v>
      </c>
    </row>
    <row r="163" spans="1:6" ht="16.5" customHeight="1" x14ac:dyDescent="0.2">
      <c r="A163" s="114" t="s">
        <v>281</v>
      </c>
      <c r="B163" s="114">
        <v>41.5</v>
      </c>
      <c r="C163" s="114">
        <v>41.39</v>
      </c>
      <c r="D163" s="114">
        <v>0.10929999999999999</v>
      </c>
      <c r="E163" s="114">
        <v>0.61439999999999995</v>
      </c>
      <c r="F163" s="291" t="s">
        <v>48</v>
      </c>
    </row>
    <row r="164" spans="1:6" ht="16.5" customHeight="1" x14ac:dyDescent="0.2">
      <c r="A164" s="114" t="s">
        <v>282</v>
      </c>
      <c r="B164" s="114">
        <v>33.65</v>
      </c>
      <c r="C164" s="114">
        <v>33.49</v>
      </c>
      <c r="D164" s="114">
        <v>0.16239999999999999</v>
      </c>
      <c r="E164" s="114">
        <v>0.36330000000000001</v>
      </c>
      <c r="F164" s="291" t="s">
        <v>48</v>
      </c>
    </row>
    <row r="165" spans="1:6" ht="16.5" customHeight="1" x14ac:dyDescent="0.2">
      <c r="A165" s="114" t="s">
        <v>283</v>
      </c>
      <c r="B165" s="114">
        <v>26.52</v>
      </c>
      <c r="C165" s="114">
        <v>26.28</v>
      </c>
      <c r="D165" s="114">
        <v>0.23830000000000001</v>
      </c>
      <c r="E165" s="114">
        <v>0.1245</v>
      </c>
      <c r="F165" s="291" t="s">
        <v>48</v>
      </c>
    </row>
    <row r="166" spans="1:6" ht="16.5" customHeight="1" x14ac:dyDescent="0.2">
      <c r="A166" s="114" t="s">
        <v>284</v>
      </c>
      <c r="B166" s="114">
        <v>33.26</v>
      </c>
      <c r="C166" s="114">
        <v>33.090000000000003</v>
      </c>
      <c r="D166" s="114">
        <v>0.1711</v>
      </c>
      <c r="E166" s="114">
        <v>0.50019999999999998</v>
      </c>
      <c r="F166" s="291" t="s">
        <v>48</v>
      </c>
    </row>
    <row r="167" spans="1:6" ht="16.5" customHeight="1" x14ac:dyDescent="0.2">
      <c r="A167" s="114" t="s">
        <v>285</v>
      </c>
      <c r="B167" s="114">
        <v>37.07</v>
      </c>
      <c r="C167" s="114">
        <v>36.81</v>
      </c>
      <c r="D167" s="114">
        <v>0.26150000000000001</v>
      </c>
      <c r="E167" s="114">
        <v>0.37290000000000001</v>
      </c>
      <c r="F167" s="291" t="s">
        <v>48</v>
      </c>
    </row>
    <row r="168" spans="1:6" ht="16.5" customHeight="1" x14ac:dyDescent="0.2">
      <c r="A168" s="290" t="s">
        <v>286</v>
      </c>
      <c r="B168" s="194"/>
      <c r="C168" s="194"/>
      <c r="D168" s="194"/>
      <c r="E168" s="194"/>
      <c r="F168" s="194"/>
    </row>
    <row r="170" spans="1:6" ht="16.5" customHeight="1" x14ac:dyDescent="0.2">
      <c r="A170" s="290" t="s">
        <v>633</v>
      </c>
      <c r="B170" s="194"/>
      <c r="C170" s="194"/>
      <c r="D170" s="194"/>
      <c r="E170" s="194"/>
      <c r="F170" s="194"/>
    </row>
    <row r="171" spans="1:6" ht="51" x14ac:dyDescent="0.2">
      <c r="A171" s="550" t="s">
        <v>268</v>
      </c>
      <c r="B171" s="550" t="s">
        <v>269</v>
      </c>
      <c r="C171" s="550" t="s">
        <v>270</v>
      </c>
      <c r="D171" s="550" t="s">
        <v>271</v>
      </c>
      <c r="E171" s="550" t="s">
        <v>272</v>
      </c>
      <c r="F171" s="550" t="s">
        <v>287</v>
      </c>
    </row>
    <row r="172" spans="1:6" ht="16.5" customHeight="1" x14ac:dyDescent="0.2">
      <c r="A172" s="114" t="s">
        <v>273</v>
      </c>
      <c r="B172" s="114">
        <v>60.25</v>
      </c>
      <c r="C172" s="114">
        <v>60.05</v>
      </c>
      <c r="D172" s="114">
        <v>0.19520000000000001</v>
      </c>
      <c r="E172" s="114">
        <v>0.8337</v>
      </c>
      <c r="F172" s="291" t="s">
        <v>48</v>
      </c>
    </row>
    <row r="173" spans="1:6" ht="16.5" customHeight="1" x14ac:dyDescent="0.2">
      <c r="A173" s="114" t="s">
        <v>274</v>
      </c>
      <c r="B173" s="114">
        <v>56.64</v>
      </c>
      <c r="C173" s="114">
        <v>56.24</v>
      </c>
      <c r="D173" s="114">
        <v>0.39419999999999999</v>
      </c>
      <c r="E173" s="114">
        <v>0.65110000000000001</v>
      </c>
      <c r="F173" s="291" t="s">
        <v>48</v>
      </c>
    </row>
    <row r="174" spans="1:6" ht="16.5" customHeight="1" x14ac:dyDescent="0.2">
      <c r="A174" s="114" t="s">
        <v>275</v>
      </c>
      <c r="B174" s="114">
        <v>44.59</v>
      </c>
      <c r="C174" s="114">
        <v>44.26</v>
      </c>
      <c r="D174" s="114">
        <v>0.33079999999999998</v>
      </c>
      <c r="E174" s="114">
        <v>0.56279999999999997</v>
      </c>
      <c r="F174" s="291" t="s">
        <v>48</v>
      </c>
    </row>
    <row r="175" spans="1:6" ht="16.5" customHeight="1" x14ac:dyDescent="0.2">
      <c r="A175" s="114" t="s">
        <v>276</v>
      </c>
      <c r="B175" s="114">
        <v>40.54</v>
      </c>
      <c r="C175" s="114">
        <v>40.24</v>
      </c>
      <c r="D175" s="114">
        <v>0.29899999999999999</v>
      </c>
      <c r="E175" s="114">
        <v>0.59089999999999998</v>
      </c>
      <c r="F175" s="291" t="s">
        <v>48</v>
      </c>
    </row>
    <row r="176" spans="1:6" ht="16.5" customHeight="1" x14ac:dyDescent="0.2">
      <c r="A176" s="114" t="s">
        <v>277</v>
      </c>
      <c r="B176" s="114">
        <v>38.04</v>
      </c>
      <c r="C176" s="114">
        <v>37.69</v>
      </c>
      <c r="D176" s="114">
        <v>0.34939999999999999</v>
      </c>
      <c r="E176" s="114">
        <v>0.53120000000000001</v>
      </c>
      <c r="F176" s="291" t="s">
        <v>48</v>
      </c>
    </row>
    <row r="177" spans="1:6" ht="16.5" customHeight="1" x14ac:dyDescent="0.2">
      <c r="A177" s="114" t="s">
        <v>278</v>
      </c>
      <c r="B177" s="114">
        <v>49.75</v>
      </c>
      <c r="C177" s="114">
        <v>49.5</v>
      </c>
      <c r="D177" s="114">
        <v>0.2462</v>
      </c>
      <c r="E177" s="114">
        <v>0.70850000000000002</v>
      </c>
      <c r="F177" s="291" t="s">
        <v>48</v>
      </c>
    </row>
    <row r="178" spans="1:6" ht="16.5" customHeight="1" x14ac:dyDescent="0.2">
      <c r="A178" s="114" t="s">
        <v>279</v>
      </c>
      <c r="B178" s="114">
        <v>56.94</v>
      </c>
      <c r="C178" s="114">
        <v>56.43</v>
      </c>
      <c r="D178" s="114">
        <v>0.5081</v>
      </c>
      <c r="E178" s="114">
        <v>0.42680000000000001</v>
      </c>
      <c r="F178" s="291" t="s">
        <v>48</v>
      </c>
    </row>
    <row r="179" spans="1:6" ht="16.5" customHeight="1" x14ac:dyDescent="0.2">
      <c r="A179" s="114" t="s">
        <v>281</v>
      </c>
      <c r="B179" s="114">
        <v>52.2</v>
      </c>
      <c r="C179" s="114">
        <v>51.81</v>
      </c>
      <c r="D179" s="114">
        <v>0.3906</v>
      </c>
      <c r="E179" s="114">
        <v>0.47989999999999999</v>
      </c>
      <c r="F179" s="291" t="s">
        <v>48</v>
      </c>
    </row>
    <row r="180" spans="1:6" ht="16.5" customHeight="1" x14ac:dyDescent="0.2">
      <c r="A180" s="114" t="s">
        <v>282</v>
      </c>
      <c r="B180" s="114">
        <v>46.54</v>
      </c>
      <c r="C180" s="114">
        <v>46.03</v>
      </c>
      <c r="D180" s="114">
        <v>0.51019999999999999</v>
      </c>
      <c r="E180" s="114">
        <v>0.28599999999999998</v>
      </c>
      <c r="F180" s="291" t="s">
        <v>48</v>
      </c>
    </row>
    <row r="181" spans="1:6" ht="16.5" customHeight="1" x14ac:dyDescent="0.2">
      <c r="A181" s="114" t="s">
        <v>283</v>
      </c>
      <c r="B181" s="114">
        <v>39.69</v>
      </c>
      <c r="C181" s="114">
        <v>39.68</v>
      </c>
      <c r="D181" s="114">
        <v>4.4999999999999997E-3</v>
      </c>
      <c r="E181" s="114">
        <v>0.99150000000000005</v>
      </c>
      <c r="F181" s="291" t="s">
        <v>48</v>
      </c>
    </row>
    <row r="182" spans="1:6" ht="16.5" customHeight="1" x14ac:dyDescent="0.2">
      <c r="A182" s="114" t="s">
        <v>284</v>
      </c>
      <c r="B182" s="114">
        <v>49.45</v>
      </c>
      <c r="C182" s="114">
        <v>49.52</v>
      </c>
      <c r="D182" s="114">
        <v>-6.2700000000000006E-2</v>
      </c>
      <c r="E182" s="114">
        <v>0.92849999999999999</v>
      </c>
      <c r="F182" s="291" t="s">
        <v>48</v>
      </c>
    </row>
    <row r="183" spans="1:6" ht="16.5" customHeight="1" x14ac:dyDescent="0.2">
      <c r="A183" s="114" t="s">
        <v>285</v>
      </c>
      <c r="B183" s="114">
        <v>55.52</v>
      </c>
      <c r="C183" s="114">
        <v>55.26</v>
      </c>
      <c r="D183" s="114">
        <v>0.2591</v>
      </c>
      <c r="E183" s="114">
        <v>0.74739999999999995</v>
      </c>
      <c r="F183" s="291" t="s">
        <v>48</v>
      </c>
    </row>
    <row r="184" spans="1:6" ht="16.5" customHeight="1" x14ac:dyDescent="0.2">
      <c r="A184" s="292" t="s">
        <v>286</v>
      </c>
      <c r="B184" s="194"/>
      <c r="C184" s="194"/>
      <c r="D184" s="194"/>
      <c r="E184" s="194"/>
      <c r="F184" s="194"/>
    </row>
    <row r="186" spans="1:6" ht="16.5" customHeight="1" x14ac:dyDescent="0.2">
      <c r="A186" s="290" t="s">
        <v>634</v>
      </c>
      <c r="B186" s="194"/>
      <c r="C186" s="194"/>
      <c r="D186" s="194"/>
      <c r="E186" s="194"/>
      <c r="F186" s="194"/>
    </row>
    <row r="187" spans="1:6" ht="51" x14ac:dyDescent="0.2">
      <c r="A187" s="550" t="s">
        <v>268</v>
      </c>
      <c r="B187" s="550" t="s">
        <v>269</v>
      </c>
      <c r="C187" s="550" t="s">
        <v>270</v>
      </c>
      <c r="D187" s="550" t="s">
        <v>271</v>
      </c>
      <c r="E187" s="550" t="s">
        <v>272</v>
      </c>
      <c r="F187" s="550" t="s">
        <v>287</v>
      </c>
    </row>
    <row r="188" spans="1:6" ht="16.5" customHeight="1" x14ac:dyDescent="0.2">
      <c r="A188" s="114" t="s">
        <v>273</v>
      </c>
      <c r="B188" s="114">
        <v>36.71</v>
      </c>
      <c r="C188" s="114">
        <v>36.33</v>
      </c>
      <c r="D188" s="114">
        <v>0.3785</v>
      </c>
      <c r="E188" s="114">
        <v>0.2918</v>
      </c>
      <c r="F188" s="291" t="s">
        <v>48</v>
      </c>
    </row>
    <row r="189" spans="1:6" ht="16.5" customHeight="1" x14ac:dyDescent="0.2">
      <c r="A189" s="114" t="s">
        <v>274</v>
      </c>
      <c r="B189" s="114">
        <v>34.799999999999997</v>
      </c>
      <c r="C189" s="114">
        <v>34.380000000000003</v>
      </c>
      <c r="D189" s="114">
        <v>0.42049999999999998</v>
      </c>
      <c r="E189" s="114">
        <v>0.22470000000000001</v>
      </c>
      <c r="F189" s="291" t="s">
        <v>48</v>
      </c>
    </row>
    <row r="190" spans="1:6" ht="16.5" customHeight="1" x14ac:dyDescent="0.2">
      <c r="A190" s="114" t="s">
        <v>275</v>
      </c>
      <c r="B190" s="114">
        <v>28.51</v>
      </c>
      <c r="C190" s="114">
        <v>28.25</v>
      </c>
      <c r="D190" s="114">
        <v>0.25640000000000002</v>
      </c>
      <c r="E190" s="114">
        <v>0.30719999999999997</v>
      </c>
      <c r="F190" s="291" t="s">
        <v>48</v>
      </c>
    </row>
    <row r="191" spans="1:6" ht="16.5" customHeight="1" x14ac:dyDescent="0.2">
      <c r="A191" s="114" t="s">
        <v>276</v>
      </c>
      <c r="B191" s="114">
        <v>24.74</v>
      </c>
      <c r="C191" s="114">
        <v>24.56</v>
      </c>
      <c r="D191" s="114">
        <v>0.18360000000000001</v>
      </c>
      <c r="E191" s="114">
        <v>0.32179999999999997</v>
      </c>
      <c r="F191" s="291" t="s">
        <v>48</v>
      </c>
    </row>
    <row r="192" spans="1:6" ht="16.5" customHeight="1" x14ac:dyDescent="0.2">
      <c r="A192" s="114" t="s">
        <v>277</v>
      </c>
      <c r="B192" s="114">
        <v>30.59</v>
      </c>
      <c r="C192" s="114">
        <v>30.36</v>
      </c>
      <c r="D192" s="114">
        <v>0.2306</v>
      </c>
      <c r="E192" s="114">
        <v>0.29899999999999999</v>
      </c>
      <c r="F192" s="291" t="s">
        <v>48</v>
      </c>
    </row>
    <row r="193" spans="1:6" ht="16.5" customHeight="1" x14ac:dyDescent="0.2">
      <c r="A193" s="114" t="s">
        <v>278</v>
      </c>
      <c r="B193" s="114">
        <v>37.049999999999997</v>
      </c>
      <c r="C193" s="114">
        <v>36.42</v>
      </c>
      <c r="D193" s="114">
        <v>0.63419999999999999</v>
      </c>
      <c r="E193" s="114">
        <v>7.1499999999999994E-2</v>
      </c>
      <c r="F193" s="291" t="s">
        <v>48</v>
      </c>
    </row>
    <row r="194" spans="1:6" ht="16.5" customHeight="1" x14ac:dyDescent="0.2">
      <c r="A194" s="114" t="s">
        <v>279</v>
      </c>
      <c r="B194" s="114">
        <v>46.79</v>
      </c>
      <c r="C194" s="114">
        <v>46.37</v>
      </c>
      <c r="D194" s="114">
        <v>0.42420000000000002</v>
      </c>
      <c r="E194" s="114">
        <v>0.16159999999999999</v>
      </c>
      <c r="F194" s="291" t="s">
        <v>48</v>
      </c>
    </row>
    <row r="195" spans="1:6" ht="16.5" customHeight="1" x14ac:dyDescent="0.2">
      <c r="A195" s="114" t="s">
        <v>281</v>
      </c>
      <c r="B195" s="114">
        <v>45.33</v>
      </c>
      <c r="C195" s="114">
        <v>44.96</v>
      </c>
      <c r="D195" s="114">
        <v>0.3664</v>
      </c>
      <c r="E195" s="114">
        <v>0.2162</v>
      </c>
      <c r="F195" s="291" t="s">
        <v>48</v>
      </c>
    </row>
    <row r="196" spans="1:6" ht="16.5" customHeight="1" x14ac:dyDescent="0.2">
      <c r="A196" s="114" t="s">
        <v>282</v>
      </c>
      <c r="B196" s="114">
        <v>37.4</v>
      </c>
      <c r="C196" s="114">
        <v>37.06</v>
      </c>
      <c r="D196" s="114">
        <v>0.33689999999999998</v>
      </c>
      <c r="E196" s="114">
        <v>0.18279999999999999</v>
      </c>
      <c r="F196" s="291" t="s">
        <v>48</v>
      </c>
    </row>
    <row r="197" spans="1:6" ht="16.5" customHeight="1" x14ac:dyDescent="0.2">
      <c r="A197" s="114" t="s">
        <v>283</v>
      </c>
      <c r="B197" s="114">
        <v>26.03</v>
      </c>
      <c r="C197" s="114">
        <v>25.82</v>
      </c>
      <c r="D197" s="114">
        <v>0.2089</v>
      </c>
      <c r="E197" s="114">
        <v>0.26529999999999998</v>
      </c>
      <c r="F197" s="291" t="s">
        <v>48</v>
      </c>
    </row>
    <row r="198" spans="1:6" ht="16.5" customHeight="1" x14ac:dyDescent="0.2">
      <c r="A198" s="114" t="s">
        <v>284</v>
      </c>
      <c r="B198" s="114">
        <v>29.95</v>
      </c>
      <c r="C198" s="114">
        <v>29.7</v>
      </c>
      <c r="D198" s="114">
        <v>0.25440000000000002</v>
      </c>
      <c r="E198" s="114">
        <v>0.31440000000000001</v>
      </c>
      <c r="F198" s="291" t="s">
        <v>48</v>
      </c>
    </row>
    <row r="199" spans="1:6" ht="16.5" customHeight="1" x14ac:dyDescent="0.2">
      <c r="A199" s="114" t="s">
        <v>285</v>
      </c>
      <c r="B199" s="114">
        <v>36.17</v>
      </c>
      <c r="C199" s="114">
        <v>35.76</v>
      </c>
      <c r="D199" s="114">
        <v>0.41189999999999999</v>
      </c>
      <c r="E199" s="114">
        <v>0.22869999999999999</v>
      </c>
      <c r="F199" s="291" t="s">
        <v>48</v>
      </c>
    </row>
    <row r="200" spans="1:6" ht="16.5" customHeight="1" x14ac:dyDescent="0.2">
      <c r="A200" s="290" t="s">
        <v>286</v>
      </c>
    </row>
    <row r="202" spans="1:6" ht="16.5" customHeight="1" x14ac:dyDescent="0.2">
      <c r="A202" s="290" t="s">
        <v>635</v>
      </c>
      <c r="B202" s="194"/>
      <c r="C202" s="194"/>
      <c r="D202" s="194"/>
      <c r="E202" s="194"/>
      <c r="F202" s="194"/>
    </row>
    <row r="203" spans="1:6" ht="51" x14ac:dyDescent="0.2">
      <c r="A203" s="550" t="s">
        <v>268</v>
      </c>
      <c r="B203" s="550" t="s">
        <v>269</v>
      </c>
      <c r="C203" s="550" t="s">
        <v>270</v>
      </c>
      <c r="D203" s="550" t="s">
        <v>271</v>
      </c>
      <c r="E203" s="550" t="s">
        <v>272</v>
      </c>
      <c r="F203" s="550" t="s">
        <v>287</v>
      </c>
    </row>
    <row r="204" spans="1:6" ht="16.5" customHeight="1" x14ac:dyDescent="0.2">
      <c r="A204" s="114" t="s">
        <v>273</v>
      </c>
      <c r="B204" s="114">
        <v>34.67</v>
      </c>
      <c r="C204" s="114">
        <v>34.67</v>
      </c>
      <c r="D204" s="114">
        <v>-8.0000000000000004E-4</v>
      </c>
      <c r="E204" s="114">
        <v>0.99909999999999999</v>
      </c>
      <c r="F204" s="291" t="s">
        <v>48</v>
      </c>
    </row>
    <row r="205" spans="1:6" ht="16.5" customHeight="1" x14ac:dyDescent="0.2">
      <c r="A205" s="114" t="s">
        <v>274</v>
      </c>
      <c r="B205" s="114">
        <v>32.380000000000003</v>
      </c>
      <c r="C205" s="114">
        <v>33.65</v>
      </c>
      <c r="D205" s="114">
        <v>-1.2745</v>
      </c>
      <c r="E205" s="114">
        <v>0.22189999999999999</v>
      </c>
      <c r="F205" s="291" t="s">
        <v>48</v>
      </c>
    </row>
    <row r="206" spans="1:6" ht="16.5" customHeight="1" x14ac:dyDescent="0.2">
      <c r="A206" s="114" t="s">
        <v>275</v>
      </c>
      <c r="B206" s="114">
        <v>27.94</v>
      </c>
      <c r="C206" s="114">
        <v>28.11</v>
      </c>
      <c r="D206" s="114">
        <v>-0.1734</v>
      </c>
      <c r="E206" s="114">
        <v>0.76570000000000005</v>
      </c>
      <c r="F206" s="291" t="s">
        <v>48</v>
      </c>
    </row>
    <row r="207" spans="1:6" ht="16.5" customHeight="1" x14ac:dyDescent="0.2">
      <c r="A207" s="114" t="s">
        <v>276</v>
      </c>
      <c r="B207" s="114">
        <v>23.29</v>
      </c>
      <c r="C207" s="114">
        <v>23.43</v>
      </c>
      <c r="D207" s="114">
        <v>-0.13850000000000001</v>
      </c>
      <c r="E207" s="114">
        <v>0.73429999999999995</v>
      </c>
      <c r="F207" s="291" t="s">
        <v>48</v>
      </c>
    </row>
    <row r="208" spans="1:6" ht="16.5" customHeight="1" x14ac:dyDescent="0.2">
      <c r="A208" s="114" t="s">
        <v>277</v>
      </c>
      <c r="B208" s="114">
        <v>28.2</v>
      </c>
      <c r="C208" s="114">
        <v>28.14</v>
      </c>
      <c r="D208" s="114">
        <v>5.7099999999999998E-2</v>
      </c>
      <c r="E208" s="114">
        <v>0.90239999999999998</v>
      </c>
      <c r="F208" s="291" t="s">
        <v>48</v>
      </c>
    </row>
    <row r="209" spans="1:6" ht="16.5" customHeight="1" x14ac:dyDescent="0.2">
      <c r="A209" s="114" t="s">
        <v>278</v>
      </c>
      <c r="B209" s="114">
        <v>36.68</v>
      </c>
      <c r="C209" s="114">
        <v>36.700000000000003</v>
      </c>
      <c r="D209" s="114">
        <v>-1.66E-2</v>
      </c>
      <c r="E209" s="114">
        <v>0.97709999999999997</v>
      </c>
      <c r="F209" s="291" t="s">
        <v>48</v>
      </c>
    </row>
    <row r="210" spans="1:6" ht="16.5" customHeight="1" x14ac:dyDescent="0.2">
      <c r="A210" s="114" t="s">
        <v>279</v>
      </c>
      <c r="B210" s="114">
        <v>40.049999999999997</v>
      </c>
      <c r="C210" s="114">
        <v>40.1</v>
      </c>
      <c r="D210" s="114">
        <v>-4.8500000000000001E-2</v>
      </c>
      <c r="E210" s="114">
        <v>0.93630000000000002</v>
      </c>
      <c r="F210" s="291" t="s">
        <v>48</v>
      </c>
    </row>
    <row r="211" spans="1:6" ht="16.5" customHeight="1" x14ac:dyDescent="0.2">
      <c r="A211" s="114" t="s">
        <v>281</v>
      </c>
      <c r="B211" s="114">
        <v>40.98</v>
      </c>
      <c r="C211" s="114">
        <v>41.14</v>
      </c>
      <c r="D211" s="114">
        <v>-0.15720000000000001</v>
      </c>
      <c r="E211" s="114">
        <v>0.79769999999999996</v>
      </c>
      <c r="F211" s="291" t="s">
        <v>48</v>
      </c>
    </row>
    <row r="212" spans="1:6" ht="16.5" customHeight="1" x14ac:dyDescent="0.2">
      <c r="A212" s="114" t="s">
        <v>282</v>
      </c>
      <c r="B212" s="114">
        <v>29.72</v>
      </c>
      <c r="C212" s="114">
        <v>29.77</v>
      </c>
      <c r="D212" s="114">
        <v>-4.7300000000000002E-2</v>
      </c>
      <c r="E212" s="114">
        <v>0.91930000000000001</v>
      </c>
      <c r="F212" s="291" t="s">
        <v>48</v>
      </c>
    </row>
    <row r="213" spans="1:6" ht="16.5" customHeight="1" x14ac:dyDescent="0.2">
      <c r="A213" s="114" t="s">
        <v>283</v>
      </c>
      <c r="B213" s="114">
        <v>23.34</v>
      </c>
      <c r="C213" s="114">
        <v>23.46</v>
      </c>
      <c r="D213" s="114">
        <v>-0.11360000000000001</v>
      </c>
      <c r="E213" s="114">
        <v>0.77010000000000001</v>
      </c>
      <c r="F213" s="291" t="s">
        <v>48</v>
      </c>
    </row>
    <row r="214" spans="1:6" ht="16.5" customHeight="1" x14ac:dyDescent="0.2">
      <c r="A214" s="114" t="s">
        <v>284</v>
      </c>
      <c r="B214" s="114">
        <v>30.52</v>
      </c>
      <c r="C214" s="114">
        <v>30.77</v>
      </c>
      <c r="D214" s="114">
        <v>-0.2505</v>
      </c>
      <c r="E214" s="114">
        <v>0.68259999999999998</v>
      </c>
      <c r="F214" s="291" t="s">
        <v>48</v>
      </c>
    </row>
    <row r="215" spans="1:6" ht="16.5" customHeight="1" x14ac:dyDescent="0.2">
      <c r="A215" s="114" t="s">
        <v>285</v>
      </c>
      <c r="B215" s="114">
        <v>34.85</v>
      </c>
      <c r="C215" s="114">
        <v>35.31</v>
      </c>
      <c r="D215" s="114">
        <v>-0.4572</v>
      </c>
      <c r="E215" s="114">
        <v>0.53849999999999998</v>
      </c>
      <c r="F215" s="291" t="s">
        <v>48</v>
      </c>
    </row>
    <row r="216" spans="1:6" ht="16.5" customHeight="1" x14ac:dyDescent="0.2">
      <c r="A216" s="290" t="s">
        <v>286</v>
      </c>
      <c r="B216" s="194"/>
      <c r="C216" s="194"/>
      <c r="D216" s="194"/>
      <c r="E216" s="194"/>
      <c r="F216" s="194"/>
    </row>
    <row r="218" spans="1:6" ht="16.5" customHeight="1" x14ac:dyDescent="0.2">
      <c r="A218" s="290" t="s">
        <v>636</v>
      </c>
      <c r="B218" s="194"/>
      <c r="C218" s="194"/>
      <c r="D218" s="194"/>
      <c r="E218" s="194"/>
      <c r="F218" s="194"/>
    </row>
    <row r="219" spans="1:6" ht="51" x14ac:dyDescent="0.2">
      <c r="A219" s="550" t="s">
        <v>268</v>
      </c>
      <c r="B219" s="550" t="s">
        <v>269</v>
      </c>
      <c r="C219" s="550" t="s">
        <v>270</v>
      </c>
      <c r="D219" s="550" t="s">
        <v>271</v>
      </c>
      <c r="E219" s="550" t="s">
        <v>272</v>
      </c>
      <c r="F219" s="550" t="s">
        <v>287</v>
      </c>
    </row>
    <row r="220" spans="1:6" ht="16.5" customHeight="1" x14ac:dyDescent="0.2">
      <c r="A220" s="114" t="s">
        <v>273</v>
      </c>
      <c r="B220" s="114">
        <v>30.1</v>
      </c>
      <c r="C220" s="114">
        <v>31.06</v>
      </c>
      <c r="D220" s="114">
        <v>-0.95920000000000005</v>
      </c>
      <c r="E220" s="114">
        <v>0.1255</v>
      </c>
      <c r="F220" s="291" t="s">
        <v>48</v>
      </c>
    </row>
    <row r="221" spans="1:6" ht="16.5" customHeight="1" x14ac:dyDescent="0.2">
      <c r="A221" s="114" t="s">
        <v>274</v>
      </c>
      <c r="B221" s="114">
        <v>26.31</v>
      </c>
      <c r="C221" s="114">
        <v>26.73</v>
      </c>
      <c r="D221" s="114">
        <v>-0.42580000000000001</v>
      </c>
      <c r="E221" s="114">
        <v>0.42530000000000001</v>
      </c>
      <c r="F221" s="291" t="s">
        <v>48</v>
      </c>
    </row>
    <row r="222" spans="1:6" ht="16.5" customHeight="1" x14ac:dyDescent="0.2">
      <c r="A222" s="114" t="s">
        <v>275</v>
      </c>
      <c r="B222" s="114">
        <v>20.8</v>
      </c>
      <c r="C222" s="114">
        <v>20.96</v>
      </c>
      <c r="D222" s="114">
        <v>-0.16270000000000001</v>
      </c>
      <c r="E222" s="114">
        <v>0.65720000000000001</v>
      </c>
      <c r="F222" s="291" t="s">
        <v>48</v>
      </c>
    </row>
    <row r="223" spans="1:6" ht="16.5" customHeight="1" x14ac:dyDescent="0.2">
      <c r="A223" s="114" t="s">
        <v>276</v>
      </c>
      <c r="B223" s="114">
        <v>18.37</v>
      </c>
      <c r="C223" s="114">
        <v>18.62</v>
      </c>
      <c r="D223" s="114">
        <v>-0.2445</v>
      </c>
      <c r="E223" s="114">
        <v>0.41070000000000001</v>
      </c>
      <c r="F223" s="291" t="s">
        <v>48</v>
      </c>
    </row>
    <row r="224" spans="1:6" ht="16.5" customHeight="1" x14ac:dyDescent="0.2">
      <c r="A224" s="114" t="s">
        <v>277</v>
      </c>
      <c r="B224" s="114">
        <v>21.43</v>
      </c>
      <c r="C224" s="114">
        <v>21.67</v>
      </c>
      <c r="D224" s="114">
        <v>-0.2429</v>
      </c>
      <c r="E224" s="114">
        <v>0.45050000000000001</v>
      </c>
      <c r="F224" s="291" t="s">
        <v>48</v>
      </c>
    </row>
    <row r="225" spans="1:6" ht="16.5" customHeight="1" x14ac:dyDescent="0.2">
      <c r="A225" s="114" t="s">
        <v>278</v>
      </c>
      <c r="B225" s="114">
        <v>31.2</v>
      </c>
      <c r="C225" s="114">
        <v>31.68</v>
      </c>
      <c r="D225" s="114">
        <v>-0.48170000000000002</v>
      </c>
      <c r="E225" s="114">
        <v>0.40160000000000001</v>
      </c>
      <c r="F225" s="291" t="s">
        <v>48</v>
      </c>
    </row>
    <row r="226" spans="1:6" ht="16.5" customHeight="1" x14ac:dyDescent="0.2">
      <c r="A226" s="114" t="s">
        <v>279</v>
      </c>
      <c r="B226" s="114">
        <v>35.33</v>
      </c>
      <c r="C226" s="114">
        <v>35.26</v>
      </c>
      <c r="D226" s="114">
        <v>7.0199999999999999E-2</v>
      </c>
      <c r="E226" s="114">
        <v>0.88319999999999999</v>
      </c>
      <c r="F226" s="291" t="s">
        <v>48</v>
      </c>
    </row>
    <row r="227" spans="1:6" ht="16.5" customHeight="1" x14ac:dyDescent="0.2">
      <c r="A227" s="114" t="s">
        <v>281</v>
      </c>
      <c r="B227" s="114">
        <v>32.11</v>
      </c>
      <c r="C227" s="114">
        <v>32.090000000000003</v>
      </c>
      <c r="D227" s="114">
        <v>1.34E-2</v>
      </c>
      <c r="E227" s="114">
        <v>0.9758</v>
      </c>
      <c r="F227" s="291" t="s">
        <v>48</v>
      </c>
    </row>
    <row r="228" spans="1:6" ht="16.5" customHeight="1" x14ac:dyDescent="0.2">
      <c r="A228" s="114" t="s">
        <v>282</v>
      </c>
      <c r="B228" s="114">
        <v>24.96</v>
      </c>
      <c r="C228" s="114">
        <v>24.92</v>
      </c>
      <c r="D228" s="114">
        <v>4.0599999999999997E-2</v>
      </c>
      <c r="E228" s="114">
        <v>0.91190000000000004</v>
      </c>
      <c r="F228" s="291" t="s">
        <v>48</v>
      </c>
    </row>
    <row r="229" spans="1:6" ht="16.5" customHeight="1" x14ac:dyDescent="0.2">
      <c r="A229" s="114" t="s">
        <v>283</v>
      </c>
      <c r="B229" s="114">
        <v>19.14</v>
      </c>
      <c r="C229" s="114">
        <v>19.260000000000002</v>
      </c>
      <c r="D229" s="114">
        <v>-0.1216</v>
      </c>
      <c r="E229" s="114">
        <v>0.68200000000000005</v>
      </c>
      <c r="F229" s="291" t="s">
        <v>48</v>
      </c>
    </row>
    <row r="230" spans="1:6" ht="16.5" customHeight="1" x14ac:dyDescent="0.2">
      <c r="A230" s="114" t="s">
        <v>284</v>
      </c>
      <c r="B230" s="114">
        <v>22.65</v>
      </c>
      <c r="C230" s="114">
        <v>22.91</v>
      </c>
      <c r="D230" s="114">
        <v>-0.26419999999999999</v>
      </c>
      <c r="E230" s="114">
        <v>0.50329999999999997</v>
      </c>
      <c r="F230" s="291" t="s">
        <v>48</v>
      </c>
    </row>
    <row r="231" spans="1:6" ht="16.5" customHeight="1" x14ac:dyDescent="0.2">
      <c r="A231" s="114" t="s">
        <v>285</v>
      </c>
      <c r="B231" s="114">
        <v>28.05</v>
      </c>
      <c r="C231" s="114">
        <v>28.56</v>
      </c>
      <c r="D231" s="114">
        <v>-0.50819999999999999</v>
      </c>
      <c r="E231" s="114">
        <v>0.3553</v>
      </c>
      <c r="F231" s="291" t="s">
        <v>48</v>
      </c>
    </row>
    <row r="232" spans="1:6" ht="16.5" customHeight="1" x14ac:dyDescent="0.2">
      <c r="A232" s="290" t="s">
        <v>286</v>
      </c>
      <c r="B232" s="194"/>
      <c r="C232" s="194"/>
      <c r="D232" s="194"/>
      <c r="E232" s="194"/>
      <c r="F232" s="194"/>
    </row>
    <row r="234" spans="1:6" ht="16.5" customHeight="1" x14ac:dyDescent="0.2">
      <c r="A234" s="290" t="s">
        <v>637</v>
      </c>
      <c r="B234" s="194"/>
      <c r="C234" s="194"/>
      <c r="D234" s="194"/>
      <c r="E234" s="194"/>
      <c r="F234" s="194"/>
    </row>
    <row r="235" spans="1:6" ht="51" x14ac:dyDescent="0.2">
      <c r="A235" s="550" t="s">
        <v>268</v>
      </c>
      <c r="B235" s="550" t="s">
        <v>269</v>
      </c>
      <c r="C235" s="550" t="s">
        <v>270</v>
      </c>
      <c r="D235" s="550" t="s">
        <v>271</v>
      </c>
      <c r="E235" s="550" t="s">
        <v>272</v>
      </c>
      <c r="F235" s="550" t="s">
        <v>287</v>
      </c>
    </row>
    <row r="236" spans="1:6" ht="16.5" customHeight="1" x14ac:dyDescent="0.2">
      <c r="A236" s="114" t="s">
        <v>273</v>
      </c>
      <c r="B236" s="114">
        <v>53.69</v>
      </c>
      <c r="C236" s="114">
        <v>53.29</v>
      </c>
      <c r="D236" s="114">
        <v>0.40770000000000001</v>
      </c>
      <c r="E236" s="114">
        <v>0.37030000000000002</v>
      </c>
      <c r="F236" s="291" t="s">
        <v>48</v>
      </c>
    </row>
    <row r="237" spans="1:6" ht="16.5" customHeight="1" x14ac:dyDescent="0.2">
      <c r="A237" s="114" t="s">
        <v>274</v>
      </c>
      <c r="B237" s="114">
        <v>49.57</v>
      </c>
      <c r="C237" s="114">
        <v>49.41</v>
      </c>
      <c r="D237" s="114">
        <v>0.16739999999999999</v>
      </c>
      <c r="E237" s="114">
        <v>0.69330000000000003</v>
      </c>
      <c r="F237" s="291" t="s">
        <v>48</v>
      </c>
    </row>
    <row r="238" spans="1:6" ht="16.5" customHeight="1" x14ac:dyDescent="0.2">
      <c r="A238" s="114" t="s">
        <v>275</v>
      </c>
      <c r="B238" s="114">
        <v>40.36</v>
      </c>
      <c r="C238" s="114">
        <v>40.07</v>
      </c>
      <c r="D238" s="114">
        <v>0.2893</v>
      </c>
      <c r="E238" s="114">
        <v>0.3049</v>
      </c>
      <c r="F238" s="291" t="s">
        <v>48</v>
      </c>
    </row>
    <row r="239" spans="1:6" ht="16.5" customHeight="1" x14ac:dyDescent="0.2">
      <c r="A239" s="114" t="s">
        <v>276</v>
      </c>
      <c r="B239" s="114">
        <v>37.119999999999997</v>
      </c>
      <c r="C239" s="114">
        <v>36.729999999999997</v>
      </c>
      <c r="D239" s="114">
        <v>0.38979999999999998</v>
      </c>
      <c r="E239" s="114">
        <v>0.15210000000000001</v>
      </c>
      <c r="F239" s="291" t="s">
        <v>48</v>
      </c>
    </row>
    <row r="240" spans="1:6" ht="16.5" customHeight="1" x14ac:dyDescent="0.2">
      <c r="A240" s="114" t="s">
        <v>277</v>
      </c>
      <c r="B240" s="114">
        <v>36.630000000000003</v>
      </c>
      <c r="C240" s="114">
        <v>36.700000000000003</v>
      </c>
      <c r="D240" s="114">
        <v>-6.8099999999999994E-2</v>
      </c>
      <c r="E240" s="114">
        <v>0.75719999999999998</v>
      </c>
      <c r="F240" s="291" t="s">
        <v>48</v>
      </c>
    </row>
    <row r="241" spans="1:6" ht="16.5" customHeight="1" x14ac:dyDescent="0.2">
      <c r="A241" s="114" t="s">
        <v>278</v>
      </c>
      <c r="B241" s="114">
        <v>49.91</v>
      </c>
      <c r="C241" s="114">
        <v>50.03</v>
      </c>
      <c r="D241" s="114">
        <v>-0.1211</v>
      </c>
      <c r="E241" s="114">
        <v>0.68159999999999998</v>
      </c>
      <c r="F241" s="291" t="s">
        <v>48</v>
      </c>
    </row>
    <row r="242" spans="1:6" ht="16.5" customHeight="1" x14ac:dyDescent="0.2">
      <c r="A242" s="114" t="s">
        <v>279</v>
      </c>
      <c r="B242" s="114">
        <v>58.5</v>
      </c>
      <c r="C242" s="114">
        <v>58.7</v>
      </c>
      <c r="D242" s="114">
        <v>-0.20119999999999999</v>
      </c>
      <c r="E242" s="114">
        <v>0.54930000000000001</v>
      </c>
      <c r="F242" s="291" t="s">
        <v>48</v>
      </c>
    </row>
    <row r="243" spans="1:6" ht="16.5" customHeight="1" x14ac:dyDescent="0.2">
      <c r="A243" s="114" t="s">
        <v>281</v>
      </c>
      <c r="B243" s="114">
        <v>54</v>
      </c>
      <c r="C243" s="114">
        <v>54.24</v>
      </c>
      <c r="D243" s="114">
        <v>-0.2329</v>
      </c>
      <c r="E243" s="114">
        <v>0.4501</v>
      </c>
      <c r="F243" s="291" t="s">
        <v>48</v>
      </c>
    </row>
    <row r="244" spans="1:6" ht="16.5" customHeight="1" x14ac:dyDescent="0.2">
      <c r="A244" s="114" t="s">
        <v>282</v>
      </c>
      <c r="B244" s="114">
        <v>47.33</v>
      </c>
      <c r="C244" s="114">
        <v>47.45</v>
      </c>
      <c r="D244" s="114">
        <v>-0.1212</v>
      </c>
      <c r="E244" s="114">
        <v>0.65239999999999998</v>
      </c>
      <c r="F244" s="291" t="s">
        <v>48</v>
      </c>
    </row>
    <row r="245" spans="1:6" ht="16.5" customHeight="1" x14ac:dyDescent="0.2">
      <c r="A245" s="114" t="s">
        <v>283</v>
      </c>
      <c r="B245" s="114">
        <v>38.64</v>
      </c>
      <c r="C245" s="114">
        <v>38.659999999999997</v>
      </c>
      <c r="D245" s="114">
        <v>-2.1100000000000001E-2</v>
      </c>
      <c r="E245" s="114">
        <v>0.92310000000000003</v>
      </c>
      <c r="F245" s="291" t="s">
        <v>48</v>
      </c>
    </row>
    <row r="246" spans="1:6" ht="16.5" customHeight="1" x14ac:dyDescent="0.2">
      <c r="A246" s="114" t="s">
        <v>284</v>
      </c>
      <c r="B246" s="114">
        <v>45.58</v>
      </c>
      <c r="C246" s="114">
        <v>45.4</v>
      </c>
      <c r="D246" s="114">
        <v>0.18</v>
      </c>
      <c r="E246" s="114">
        <v>0.61309999999999998</v>
      </c>
      <c r="F246" s="291" t="s">
        <v>48</v>
      </c>
    </row>
    <row r="247" spans="1:6" ht="16.5" customHeight="1" x14ac:dyDescent="0.2">
      <c r="A247" s="114" t="s">
        <v>285</v>
      </c>
      <c r="B247" s="114">
        <v>50.25</v>
      </c>
      <c r="C247" s="114">
        <v>50.02</v>
      </c>
      <c r="D247" s="114">
        <v>0.22670000000000001</v>
      </c>
      <c r="E247" s="114">
        <v>0.57289999999999996</v>
      </c>
      <c r="F247" s="291" t="s">
        <v>48</v>
      </c>
    </row>
    <row r="248" spans="1:6" ht="16.5" customHeight="1" x14ac:dyDescent="0.2">
      <c r="A248" s="290" t="s">
        <v>286</v>
      </c>
      <c r="B248" s="194"/>
      <c r="C248" s="194"/>
      <c r="D248" s="194"/>
      <c r="E248" s="194"/>
      <c r="F248" s="194"/>
    </row>
    <row r="250" spans="1:6" ht="16.5" customHeight="1" x14ac:dyDescent="0.2">
      <c r="A250" s="287" t="s">
        <v>638</v>
      </c>
      <c r="B250" s="194"/>
      <c r="C250" s="194"/>
      <c r="D250" s="194"/>
      <c r="E250" s="194"/>
      <c r="F250" s="194"/>
    </row>
    <row r="251" spans="1:6" ht="51" x14ac:dyDescent="0.2">
      <c r="A251" s="550" t="s">
        <v>268</v>
      </c>
      <c r="B251" s="550" t="s">
        <v>269</v>
      </c>
      <c r="C251" s="550" t="s">
        <v>270</v>
      </c>
      <c r="D251" s="550" t="s">
        <v>271</v>
      </c>
      <c r="E251" s="550" t="s">
        <v>272</v>
      </c>
      <c r="F251" s="550" t="s">
        <v>287</v>
      </c>
    </row>
    <row r="252" spans="1:6" ht="16.5" customHeight="1" x14ac:dyDescent="0.2">
      <c r="A252" s="114" t="s">
        <v>273</v>
      </c>
      <c r="B252" s="114">
        <v>53.69</v>
      </c>
      <c r="C252" s="114">
        <v>53.29</v>
      </c>
      <c r="D252" s="114">
        <v>0.40770000000000001</v>
      </c>
      <c r="E252" s="114">
        <v>0.37030000000000002</v>
      </c>
      <c r="F252" s="291" t="s">
        <v>48</v>
      </c>
    </row>
    <row r="253" spans="1:6" ht="16.5" customHeight="1" x14ac:dyDescent="0.2">
      <c r="A253" s="114" t="s">
        <v>274</v>
      </c>
      <c r="B253" s="114">
        <v>49.57</v>
      </c>
      <c r="C253" s="114">
        <v>49.41</v>
      </c>
      <c r="D253" s="114">
        <v>0.16739999999999999</v>
      </c>
      <c r="E253" s="114">
        <v>0.69330000000000003</v>
      </c>
      <c r="F253" s="291" t="s">
        <v>48</v>
      </c>
    </row>
    <row r="254" spans="1:6" ht="16.5" customHeight="1" x14ac:dyDescent="0.2">
      <c r="A254" s="114" t="s">
        <v>275</v>
      </c>
      <c r="B254" s="114">
        <v>40.36</v>
      </c>
      <c r="C254" s="114">
        <v>40.07</v>
      </c>
      <c r="D254" s="114">
        <v>0.2893</v>
      </c>
      <c r="E254" s="114">
        <v>0.3049</v>
      </c>
      <c r="F254" s="291" t="s">
        <v>48</v>
      </c>
    </row>
    <row r="255" spans="1:6" ht="16.5" customHeight="1" x14ac:dyDescent="0.2">
      <c r="A255" s="114" t="s">
        <v>276</v>
      </c>
      <c r="B255" s="114">
        <v>37.119999999999997</v>
      </c>
      <c r="C255" s="114">
        <v>36.729999999999997</v>
      </c>
      <c r="D255" s="114">
        <v>0.38979999999999998</v>
      </c>
      <c r="E255" s="114">
        <v>0.15210000000000001</v>
      </c>
      <c r="F255" s="291" t="s">
        <v>48</v>
      </c>
    </row>
    <row r="256" spans="1:6" ht="16.5" customHeight="1" x14ac:dyDescent="0.2">
      <c r="A256" s="114" t="s">
        <v>277</v>
      </c>
      <c r="B256" s="114">
        <v>36.630000000000003</v>
      </c>
      <c r="C256" s="114">
        <v>36.700000000000003</v>
      </c>
      <c r="D256" s="114">
        <v>-6.8099999999999994E-2</v>
      </c>
      <c r="E256" s="114">
        <v>0.75719999999999998</v>
      </c>
      <c r="F256" s="291" t="s">
        <v>48</v>
      </c>
    </row>
    <row r="257" spans="1:6" ht="16.5" customHeight="1" x14ac:dyDescent="0.2">
      <c r="A257" s="114" t="s">
        <v>278</v>
      </c>
      <c r="B257" s="114">
        <v>49.91</v>
      </c>
      <c r="C257" s="114">
        <v>50.03</v>
      </c>
      <c r="D257" s="114">
        <v>-0.1211</v>
      </c>
      <c r="E257" s="114">
        <v>0.68159999999999998</v>
      </c>
      <c r="F257" s="291" t="s">
        <v>48</v>
      </c>
    </row>
    <row r="258" spans="1:6" ht="16.5" customHeight="1" x14ac:dyDescent="0.2">
      <c r="A258" s="114" t="s">
        <v>279</v>
      </c>
      <c r="B258" s="114">
        <v>58.5</v>
      </c>
      <c r="C258" s="114">
        <v>58.7</v>
      </c>
      <c r="D258" s="114">
        <v>-0.20119999999999999</v>
      </c>
      <c r="E258" s="114">
        <v>0.54930000000000001</v>
      </c>
      <c r="F258" s="291" t="s">
        <v>48</v>
      </c>
    </row>
    <row r="259" spans="1:6" ht="16.5" customHeight="1" x14ac:dyDescent="0.2">
      <c r="A259" s="114" t="s">
        <v>281</v>
      </c>
      <c r="B259" s="114">
        <v>54</v>
      </c>
      <c r="C259" s="114">
        <v>54.24</v>
      </c>
      <c r="D259" s="114">
        <v>-0.2329</v>
      </c>
      <c r="E259" s="114">
        <v>0.4501</v>
      </c>
      <c r="F259" s="291" t="s">
        <v>48</v>
      </c>
    </row>
    <row r="260" spans="1:6" ht="16.5" customHeight="1" x14ac:dyDescent="0.2">
      <c r="A260" s="114" t="s">
        <v>282</v>
      </c>
      <c r="B260" s="114">
        <v>47.33</v>
      </c>
      <c r="C260" s="114">
        <v>47.45</v>
      </c>
      <c r="D260" s="114">
        <v>-0.1212</v>
      </c>
      <c r="E260" s="114">
        <v>0.65239999999999998</v>
      </c>
      <c r="F260" s="291" t="s">
        <v>48</v>
      </c>
    </row>
    <row r="261" spans="1:6" ht="16.5" customHeight="1" x14ac:dyDescent="0.2">
      <c r="A261" s="114" t="s">
        <v>283</v>
      </c>
      <c r="B261" s="114">
        <v>38.64</v>
      </c>
      <c r="C261" s="114">
        <v>38.659999999999997</v>
      </c>
      <c r="D261" s="114">
        <v>-2.1100000000000001E-2</v>
      </c>
      <c r="E261" s="114">
        <v>0.92310000000000003</v>
      </c>
      <c r="F261" s="291" t="s">
        <v>48</v>
      </c>
    </row>
    <row r="262" spans="1:6" ht="16.5" customHeight="1" x14ac:dyDescent="0.2">
      <c r="A262" s="114" t="s">
        <v>284</v>
      </c>
      <c r="B262" s="114">
        <v>45.58</v>
      </c>
      <c r="C262" s="114">
        <v>45.4</v>
      </c>
      <c r="D262" s="114">
        <v>0.18</v>
      </c>
      <c r="E262" s="114">
        <v>0.61309999999999998</v>
      </c>
      <c r="F262" s="291" t="s">
        <v>48</v>
      </c>
    </row>
    <row r="263" spans="1:6" ht="16.5" customHeight="1" x14ac:dyDescent="0.2">
      <c r="A263" s="114" t="s">
        <v>285</v>
      </c>
      <c r="B263" s="114">
        <v>50.25</v>
      </c>
      <c r="C263" s="114">
        <v>50.02</v>
      </c>
      <c r="D263" s="114">
        <v>0.22670000000000001</v>
      </c>
      <c r="E263" s="114">
        <v>0.57289999999999996</v>
      </c>
      <c r="F263" s="291" t="s">
        <v>48</v>
      </c>
    </row>
    <row r="264" spans="1:6" ht="16.5" customHeight="1" x14ac:dyDescent="0.2">
      <c r="A264" s="290" t="s">
        <v>286</v>
      </c>
      <c r="B264" s="194"/>
      <c r="C264" s="194"/>
      <c r="D264" s="194"/>
      <c r="E264" s="194"/>
      <c r="F264" s="194"/>
    </row>
    <row r="266" spans="1:6" ht="16.5" customHeight="1" x14ac:dyDescent="0.2">
      <c r="A266" s="290" t="s">
        <v>639</v>
      </c>
      <c r="B266" s="194"/>
      <c r="C266" s="194"/>
    </row>
    <row r="267" spans="1:6" ht="16.5" customHeight="1" x14ac:dyDescent="0.2">
      <c r="A267" s="550" t="s">
        <v>288</v>
      </c>
      <c r="B267" s="550" t="s">
        <v>289</v>
      </c>
      <c r="C267" s="550" t="s">
        <v>290</v>
      </c>
    </row>
    <row r="268" spans="1:6" ht="34.5" customHeight="1" x14ac:dyDescent="0.2">
      <c r="A268" s="114" t="s">
        <v>291</v>
      </c>
      <c r="B268" s="114" t="s">
        <v>292</v>
      </c>
      <c r="C268" s="114" t="s">
        <v>293</v>
      </c>
    </row>
    <row r="269" spans="1:6" ht="34.5" customHeight="1" x14ac:dyDescent="0.2">
      <c r="A269" s="114" t="s">
        <v>294</v>
      </c>
      <c r="B269" s="114" t="s">
        <v>295</v>
      </c>
      <c r="C269" s="114" t="s">
        <v>296</v>
      </c>
    </row>
    <row r="270" spans="1:6" ht="34.5" customHeight="1" x14ac:dyDescent="0.2">
      <c r="A270" s="114" t="s">
        <v>297</v>
      </c>
      <c r="B270" s="114" t="s">
        <v>298</v>
      </c>
      <c r="C270" s="114" t="s">
        <v>299</v>
      </c>
    </row>
    <row r="271" spans="1:6" ht="34.5" customHeight="1" x14ac:dyDescent="0.2">
      <c r="A271" s="114" t="s">
        <v>300</v>
      </c>
      <c r="B271" s="114" t="s">
        <v>301</v>
      </c>
      <c r="C271" s="114" t="s">
        <v>299</v>
      </c>
    </row>
    <row r="272" spans="1:6" ht="16.5" customHeight="1" x14ac:dyDescent="0.2">
      <c r="A272" s="175"/>
      <c r="B272" s="175"/>
      <c r="C272" s="175"/>
    </row>
    <row r="273" spans="1:6" ht="16.5" customHeight="1" x14ac:dyDescent="0.2">
      <c r="A273" s="290" t="s">
        <v>640</v>
      </c>
      <c r="B273" s="194"/>
      <c r="C273" s="194"/>
    </row>
    <row r="274" spans="1:6" ht="16.5" customHeight="1" x14ac:dyDescent="0.2">
      <c r="A274" s="550" t="s">
        <v>288</v>
      </c>
      <c r="B274" s="550" t="s">
        <v>289</v>
      </c>
      <c r="C274" s="550" t="s">
        <v>290</v>
      </c>
    </row>
    <row r="275" spans="1:6" ht="16.5" customHeight="1" x14ac:dyDescent="0.2">
      <c r="A275" s="114" t="s">
        <v>302</v>
      </c>
      <c r="B275" s="114" t="s">
        <v>292</v>
      </c>
      <c r="C275" s="114" t="s">
        <v>303</v>
      </c>
    </row>
    <row r="276" spans="1:6" ht="16.5" customHeight="1" x14ac:dyDescent="0.2">
      <c r="A276" s="114" t="s">
        <v>304</v>
      </c>
      <c r="B276" s="114" t="s">
        <v>295</v>
      </c>
      <c r="C276" s="114" t="s">
        <v>305</v>
      </c>
    </row>
    <row r="277" spans="1:6" ht="16.5" customHeight="1" x14ac:dyDescent="0.2">
      <c r="A277" s="114" t="s">
        <v>306</v>
      </c>
      <c r="B277" s="114" t="s">
        <v>298</v>
      </c>
      <c r="C277" s="114" t="s">
        <v>307</v>
      </c>
    </row>
    <row r="278" spans="1:6" ht="16.5" customHeight="1" x14ac:dyDescent="0.2">
      <c r="A278" s="114" t="s">
        <v>308</v>
      </c>
      <c r="B278" s="114" t="s">
        <v>301</v>
      </c>
      <c r="C278" s="114" t="s">
        <v>309</v>
      </c>
    </row>
    <row r="279" spans="1:6" ht="16.5" customHeight="1" x14ac:dyDescent="0.2">
      <c r="A279" s="114" t="s">
        <v>310</v>
      </c>
      <c r="B279" s="114" t="s">
        <v>311</v>
      </c>
      <c r="C279" s="114" t="s">
        <v>312</v>
      </c>
    </row>
    <row r="280" spans="1:6" ht="16.5" customHeight="1" x14ac:dyDescent="0.2">
      <c r="A280" s="114" t="s">
        <v>313</v>
      </c>
      <c r="B280" s="114" t="s">
        <v>314</v>
      </c>
      <c r="C280" s="114" t="s">
        <v>315</v>
      </c>
    </row>
    <row r="281" spans="1:6" ht="16.5" customHeight="1" x14ac:dyDescent="0.2">
      <c r="A281" s="114" t="s">
        <v>316</v>
      </c>
      <c r="B281" s="114" t="s">
        <v>317</v>
      </c>
      <c r="C281" s="114" t="s">
        <v>318</v>
      </c>
    </row>
    <row r="282" spans="1:6" ht="16.5" customHeight="1" x14ac:dyDescent="0.2">
      <c r="A282" s="114" t="s">
        <v>319</v>
      </c>
      <c r="B282" s="114" t="s">
        <v>320</v>
      </c>
      <c r="C282" s="114" t="s">
        <v>321</v>
      </c>
    </row>
    <row r="284" spans="1:6" ht="16.5" customHeight="1" x14ac:dyDescent="0.2">
      <c r="A284" s="290" t="s">
        <v>641</v>
      </c>
      <c r="B284" s="194"/>
      <c r="C284" s="194"/>
      <c r="D284" s="194"/>
      <c r="E284" s="194"/>
      <c r="F284" s="194"/>
    </row>
    <row r="285" spans="1:6" ht="16.5" customHeight="1" x14ac:dyDescent="0.2">
      <c r="A285" s="550" t="s">
        <v>322</v>
      </c>
      <c r="B285" s="550" t="s">
        <v>323</v>
      </c>
      <c r="C285" s="550" t="s">
        <v>324</v>
      </c>
      <c r="D285" s="550" t="s">
        <v>325</v>
      </c>
      <c r="E285" s="550">
        <v>0.05</v>
      </c>
      <c r="F285" s="550">
        <v>0.95</v>
      </c>
    </row>
    <row r="286" spans="1:6" ht="16.5" customHeight="1" x14ac:dyDescent="0.2">
      <c r="A286" s="114" t="s">
        <v>291</v>
      </c>
      <c r="B286" s="401">
        <v>-0.75</v>
      </c>
      <c r="C286" s="401">
        <v>0.05</v>
      </c>
      <c r="D286" s="401" t="s">
        <v>326</v>
      </c>
      <c r="E286" s="401">
        <v>-0.83</v>
      </c>
      <c r="F286" s="401">
        <v>-0.68</v>
      </c>
    </row>
    <row r="287" spans="1:6" ht="16.5" customHeight="1" x14ac:dyDescent="0.2">
      <c r="A287" s="114" t="s">
        <v>274</v>
      </c>
      <c r="B287" s="401">
        <v>0.42</v>
      </c>
      <c r="C287" s="401">
        <v>0.19</v>
      </c>
      <c r="D287" s="401">
        <v>0.03</v>
      </c>
      <c r="E287" s="401">
        <v>0.11</v>
      </c>
      <c r="F287" s="401">
        <v>0.74</v>
      </c>
    </row>
    <row r="288" spans="1:6" ht="16.5" customHeight="1" x14ac:dyDescent="0.2">
      <c r="A288" s="114" t="s">
        <v>275</v>
      </c>
      <c r="B288" s="401">
        <v>4.33</v>
      </c>
      <c r="C288" s="401">
        <v>0.19</v>
      </c>
      <c r="D288" s="401" t="s">
        <v>326</v>
      </c>
      <c r="E288" s="401">
        <v>4.01</v>
      </c>
      <c r="F288" s="401">
        <v>4.6500000000000004</v>
      </c>
    </row>
    <row r="289" spans="1:6" ht="16.5" customHeight="1" x14ac:dyDescent="0.2">
      <c r="A289" s="114" t="s">
        <v>276</v>
      </c>
      <c r="B289" s="401">
        <v>3.97</v>
      </c>
      <c r="C289" s="401">
        <v>0.21</v>
      </c>
      <c r="D289" s="401" t="s">
        <v>326</v>
      </c>
      <c r="E289" s="401">
        <v>3.62</v>
      </c>
      <c r="F289" s="401">
        <v>4.3099999999999996</v>
      </c>
    </row>
    <row r="290" spans="1:6" ht="16.5" customHeight="1" x14ac:dyDescent="0.2">
      <c r="A290" s="114" t="s">
        <v>277</v>
      </c>
      <c r="B290" s="401">
        <v>4.9400000000000004</v>
      </c>
      <c r="C290" s="401">
        <v>0.23</v>
      </c>
      <c r="D290" s="401" t="s">
        <v>326</v>
      </c>
      <c r="E290" s="401">
        <v>4.5599999999999996</v>
      </c>
      <c r="F290" s="401">
        <v>5.32</v>
      </c>
    </row>
    <row r="291" spans="1:6" ht="16.5" customHeight="1" x14ac:dyDescent="0.2">
      <c r="A291" s="114" t="s">
        <v>278</v>
      </c>
      <c r="B291" s="401">
        <v>8.74</v>
      </c>
      <c r="C291" s="401">
        <v>0.24</v>
      </c>
      <c r="D291" s="401" t="s">
        <v>326</v>
      </c>
      <c r="E291" s="401">
        <v>8.35</v>
      </c>
      <c r="F291" s="401">
        <v>9.14</v>
      </c>
    </row>
    <row r="292" spans="1:6" ht="16.5" customHeight="1" x14ac:dyDescent="0.2">
      <c r="A292" s="114" t="s">
        <v>279</v>
      </c>
      <c r="B292" s="401">
        <v>9.9700000000000006</v>
      </c>
      <c r="C292" s="401">
        <v>0.25</v>
      </c>
      <c r="D292" s="401" t="s">
        <v>326</v>
      </c>
      <c r="E292" s="401">
        <v>9.56</v>
      </c>
      <c r="F292" s="401">
        <v>10.38</v>
      </c>
    </row>
    <row r="293" spans="1:6" ht="16.5" customHeight="1" x14ac:dyDescent="0.2">
      <c r="A293" s="114" t="s">
        <v>281</v>
      </c>
      <c r="B293" s="401">
        <v>6.05</v>
      </c>
      <c r="C293" s="401">
        <v>0.25</v>
      </c>
      <c r="D293" s="401" t="s">
        <v>326</v>
      </c>
      <c r="E293" s="401">
        <v>5.64</v>
      </c>
      <c r="F293" s="401">
        <v>6.47</v>
      </c>
    </row>
    <row r="294" spans="1:6" ht="16.5" customHeight="1" x14ac:dyDescent="0.2">
      <c r="A294" s="114" t="s">
        <v>282</v>
      </c>
      <c r="B294" s="401">
        <v>5.17</v>
      </c>
      <c r="C294" s="401">
        <v>0.24</v>
      </c>
      <c r="D294" s="401" t="s">
        <v>326</v>
      </c>
      <c r="E294" s="401">
        <v>4.7699999999999996</v>
      </c>
      <c r="F294" s="401">
        <v>5.56</v>
      </c>
    </row>
    <row r="295" spans="1:6" ht="16.5" customHeight="1" x14ac:dyDescent="0.2">
      <c r="A295" s="114" t="s">
        <v>283</v>
      </c>
      <c r="B295" s="401">
        <v>2.95</v>
      </c>
      <c r="C295" s="401">
        <v>0.23</v>
      </c>
      <c r="D295" s="401" t="s">
        <v>326</v>
      </c>
      <c r="E295" s="401">
        <v>2.57</v>
      </c>
      <c r="F295" s="401">
        <v>3.33</v>
      </c>
    </row>
    <row r="296" spans="1:6" ht="16.5" customHeight="1" x14ac:dyDescent="0.2">
      <c r="A296" s="114" t="s">
        <v>284</v>
      </c>
      <c r="B296" s="401">
        <v>-0.22</v>
      </c>
      <c r="C296" s="401">
        <v>0.21</v>
      </c>
      <c r="D296" s="401">
        <v>0.3</v>
      </c>
      <c r="E296" s="401">
        <v>-0.56999999999999995</v>
      </c>
      <c r="F296" s="401">
        <v>0.13</v>
      </c>
    </row>
    <row r="297" spans="1:6" ht="16.5" customHeight="1" x14ac:dyDescent="0.2">
      <c r="A297" s="114" t="s">
        <v>285</v>
      </c>
      <c r="B297" s="401">
        <v>2.36</v>
      </c>
      <c r="C297" s="401">
        <v>0.2</v>
      </c>
      <c r="D297" s="401" t="s">
        <v>326</v>
      </c>
      <c r="E297" s="401">
        <v>2.0299999999999998</v>
      </c>
      <c r="F297" s="401">
        <v>2.69</v>
      </c>
    </row>
    <row r="298" spans="1:6" ht="16.5" customHeight="1" x14ac:dyDescent="0.2">
      <c r="A298" s="114" t="s">
        <v>327</v>
      </c>
      <c r="B298" s="401">
        <v>0.81</v>
      </c>
      <c r="C298" s="401">
        <v>0</v>
      </c>
      <c r="D298" s="401" t="s">
        <v>326</v>
      </c>
      <c r="E298" s="401">
        <v>0.81</v>
      </c>
      <c r="F298" s="401">
        <v>0.82</v>
      </c>
    </row>
    <row r="299" spans="1:6" ht="16.5" customHeight="1" x14ac:dyDescent="0.2">
      <c r="A299" s="114" t="s">
        <v>328</v>
      </c>
      <c r="B299" s="401">
        <v>-0.02</v>
      </c>
      <c r="C299" s="401">
        <v>0</v>
      </c>
      <c r="D299" s="401" t="s">
        <v>326</v>
      </c>
      <c r="E299" s="401">
        <v>-0.02</v>
      </c>
      <c r="F299" s="401">
        <v>-0.01</v>
      </c>
    </row>
    <row r="300" spans="1:6" ht="16.5" customHeight="1" x14ac:dyDescent="0.2">
      <c r="A300" s="114" t="s">
        <v>329</v>
      </c>
      <c r="B300" s="401">
        <v>-0.21</v>
      </c>
      <c r="C300" s="401">
        <v>0</v>
      </c>
      <c r="D300" s="401" t="s">
        <v>326</v>
      </c>
      <c r="E300" s="401">
        <v>-0.21</v>
      </c>
      <c r="F300" s="401">
        <v>-0.2</v>
      </c>
    </row>
    <row r="301" spans="1:6" ht="16.5" customHeight="1" x14ac:dyDescent="0.2">
      <c r="A301" s="114" t="s">
        <v>330</v>
      </c>
      <c r="B301" s="401">
        <v>-0.18</v>
      </c>
      <c r="C301" s="401">
        <v>0</v>
      </c>
      <c r="D301" s="401" t="s">
        <v>326</v>
      </c>
      <c r="E301" s="401">
        <v>-0.19</v>
      </c>
      <c r="F301" s="401">
        <v>-0.18</v>
      </c>
    </row>
    <row r="302" spans="1:6" ht="16.5" customHeight="1" x14ac:dyDescent="0.2">
      <c r="A302" s="114" t="s">
        <v>331</v>
      </c>
      <c r="B302" s="401">
        <v>-0.09</v>
      </c>
      <c r="C302" s="401">
        <v>0.01</v>
      </c>
      <c r="D302" s="401" t="s">
        <v>326</v>
      </c>
      <c r="E302" s="401">
        <v>-0.1</v>
      </c>
      <c r="F302" s="401">
        <v>-0.08</v>
      </c>
    </row>
    <row r="303" spans="1:6" ht="16.5" customHeight="1" x14ac:dyDescent="0.2">
      <c r="A303" s="114" t="s">
        <v>332</v>
      </c>
      <c r="B303" s="401">
        <v>-0.02</v>
      </c>
      <c r="C303" s="401">
        <v>0</v>
      </c>
      <c r="D303" s="401" t="s">
        <v>326</v>
      </c>
      <c r="E303" s="401">
        <v>-0.02</v>
      </c>
      <c r="F303" s="401">
        <v>-0.01</v>
      </c>
    </row>
    <row r="304" spans="1:6" ht="16.5" customHeight="1" x14ac:dyDescent="0.2">
      <c r="A304" s="114" t="s">
        <v>333</v>
      </c>
      <c r="B304" s="401">
        <v>-0.1</v>
      </c>
      <c r="C304" s="401">
        <v>0</v>
      </c>
      <c r="D304" s="401" t="s">
        <v>326</v>
      </c>
      <c r="E304" s="401">
        <v>-0.11</v>
      </c>
      <c r="F304" s="401">
        <v>-0.1</v>
      </c>
    </row>
    <row r="305" spans="1:8" ht="16.5" customHeight="1" x14ac:dyDescent="0.2">
      <c r="A305" s="114" t="s">
        <v>334</v>
      </c>
      <c r="B305" s="401">
        <v>-0.15</v>
      </c>
      <c r="C305" s="401">
        <v>0</v>
      </c>
      <c r="D305" s="401" t="s">
        <v>326</v>
      </c>
      <c r="E305" s="401">
        <v>-0.15</v>
      </c>
      <c r="F305" s="401">
        <v>-0.14000000000000001</v>
      </c>
    </row>
    <row r="306" spans="1:8" ht="16.5" customHeight="1" x14ac:dyDescent="0.2">
      <c r="A306" s="114" t="s">
        <v>335</v>
      </c>
      <c r="B306" s="401">
        <v>-0.12</v>
      </c>
      <c r="C306" s="401">
        <v>0.01</v>
      </c>
      <c r="D306" s="401" t="s">
        <v>326</v>
      </c>
      <c r="E306" s="401">
        <v>-0.13</v>
      </c>
      <c r="F306" s="401">
        <v>-0.11</v>
      </c>
    </row>
    <row r="307" spans="1:8" ht="16.5" customHeight="1" x14ac:dyDescent="0.2">
      <c r="A307" s="114" t="s">
        <v>336</v>
      </c>
      <c r="B307" s="401">
        <v>-7.0000000000000007E-2</v>
      </c>
      <c r="C307" s="401">
        <v>0.01</v>
      </c>
      <c r="D307" s="401" t="s">
        <v>326</v>
      </c>
      <c r="E307" s="401">
        <v>-0.08</v>
      </c>
      <c r="F307" s="401">
        <v>-0.06</v>
      </c>
    </row>
    <row r="308" spans="1:8" ht="18.75" customHeight="1" x14ac:dyDescent="0.2">
      <c r="A308" s="114" t="s">
        <v>337</v>
      </c>
      <c r="B308" s="401">
        <v>0.03</v>
      </c>
      <c r="C308" s="401">
        <v>0</v>
      </c>
      <c r="D308" s="401" t="s">
        <v>326</v>
      </c>
      <c r="E308" s="401">
        <v>0.02</v>
      </c>
      <c r="F308" s="401">
        <v>0.04</v>
      </c>
    </row>
    <row r="309" spans="1:8" ht="16.5" customHeight="1" x14ac:dyDescent="0.2">
      <c r="A309" s="114" t="s">
        <v>338</v>
      </c>
      <c r="B309" s="401">
        <v>-0.09</v>
      </c>
      <c r="C309" s="401">
        <v>0</v>
      </c>
      <c r="D309" s="401" t="s">
        <v>326</v>
      </c>
      <c r="E309" s="401">
        <v>-0.1</v>
      </c>
      <c r="F309" s="401">
        <v>-0.09</v>
      </c>
    </row>
    <row r="310" spans="1:8" ht="16.5" customHeight="1" x14ac:dyDescent="0.2">
      <c r="A310" s="781" t="s">
        <v>339</v>
      </c>
      <c r="B310" s="782"/>
      <c r="C310" s="782"/>
      <c r="D310" s="782"/>
      <c r="E310" s="782"/>
      <c r="F310" s="780"/>
    </row>
    <row r="312" spans="1:8" ht="16.5" customHeight="1" x14ac:dyDescent="0.2">
      <c r="A312" s="290" t="s">
        <v>642</v>
      </c>
      <c r="B312" s="194"/>
      <c r="C312" s="194"/>
      <c r="D312" s="194"/>
      <c r="E312" s="194"/>
      <c r="F312" s="194"/>
      <c r="G312" s="194"/>
      <c r="H312" s="194"/>
    </row>
    <row r="313" spans="1:8" s="462" customFormat="1" ht="95.25" customHeight="1" x14ac:dyDescent="0.2">
      <c r="A313" s="562" t="s">
        <v>216</v>
      </c>
      <c r="B313" s="562" t="s">
        <v>340</v>
      </c>
      <c r="C313" s="562" t="s">
        <v>341</v>
      </c>
      <c r="D313" s="562" t="s">
        <v>342</v>
      </c>
      <c r="E313" s="562" t="s">
        <v>343</v>
      </c>
      <c r="F313" s="562" t="s">
        <v>344</v>
      </c>
      <c r="G313" s="562" t="s">
        <v>345</v>
      </c>
      <c r="H313" s="562" t="s">
        <v>346</v>
      </c>
    </row>
    <row r="314" spans="1:8" ht="16.5" customHeight="1" x14ac:dyDescent="0.2">
      <c r="A314" s="114" t="s">
        <v>222</v>
      </c>
      <c r="B314" s="114">
        <v>274.42</v>
      </c>
      <c r="C314" s="114">
        <v>242.02</v>
      </c>
      <c r="D314" s="114">
        <v>306.83</v>
      </c>
      <c r="E314" s="114">
        <v>-4.79</v>
      </c>
      <c r="F314" s="114">
        <v>279.22000000000003</v>
      </c>
      <c r="G314" s="293">
        <v>16731.18</v>
      </c>
      <c r="H314" s="294">
        <v>1.67E-2</v>
      </c>
    </row>
    <row r="315" spans="1:8" ht="16.5" customHeight="1" x14ac:dyDescent="0.2">
      <c r="A315" s="175"/>
      <c r="B315" s="175"/>
      <c r="C315" s="175"/>
      <c r="D315" s="175"/>
      <c r="E315" s="175"/>
      <c r="F315" s="175"/>
      <c r="G315" s="295"/>
      <c r="H315" s="296"/>
    </row>
    <row r="316" spans="1:8" ht="16.5" customHeight="1" x14ac:dyDescent="0.2">
      <c r="A316" s="290" t="s">
        <v>643</v>
      </c>
      <c r="B316" s="194"/>
      <c r="C316" s="194"/>
      <c r="D316" s="194"/>
      <c r="E316" s="194"/>
      <c r="F316" s="194"/>
      <c r="G316" s="194"/>
      <c r="H316" s="194"/>
    </row>
    <row r="317" spans="1:8" s="462" customFormat="1" ht="70.5" customHeight="1" x14ac:dyDescent="0.2">
      <c r="A317" s="562" t="s">
        <v>216</v>
      </c>
      <c r="B317" s="562" t="s">
        <v>347</v>
      </c>
      <c r="C317" s="562" t="s">
        <v>348</v>
      </c>
      <c r="D317" s="562" t="s">
        <v>349</v>
      </c>
      <c r="E317" s="562" t="s">
        <v>350</v>
      </c>
      <c r="F317" s="562" t="s">
        <v>351</v>
      </c>
      <c r="G317" s="563"/>
      <c r="H317" s="563"/>
    </row>
    <row r="318" spans="1:8" ht="16.5" customHeight="1" x14ac:dyDescent="0.2">
      <c r="A318" s="114" t="s">
        <v>222</v>
      </c>
      <c r="B318" s="114">
        <v>279.22000000000003</v>
      </c>
      <c r="C318" s="180">
        <v>29783</v>
      </c>
      <c r="D318" s="293">
        <v>8315899.9299999997</v>
      </c>
      <c r="E318" s="293">
        <v>7350674.2300000004</v>
      </c>
      <c r="F318" s="293">
        <v>9281125.6400000006</v>
      </c>
      <c r="G318" s="194"/>
      <c r="H318" s="194"/>
    </row>
    <row r="320" spans="1:8" ht="16.5" customHeight="1" x14ac:dyDescent="0.2">
      <c r="A320" s="290" t="s">
        <v>644</v>
      </c>
      <c r="B320" s="194"/>
      <c r="C320" s="194"/>
      <c r="D320" s="194"/>
      <c r="E320" s="194"/>
      <c r="F320" s="194"/>
    </row>
    <row r="321" spans="1:6" s="462" customFormat="1" ht="37.5" customHeight="1" x14ac:dyDescent="0.2">
      <c r="A321" s="562" t="s">
        <v>322</v>
      </c>
      <c r="B321" s="562" t="s">
        <v>323</v>
      </c>
      <c r="C321" s="562" t="s">
        <v>324</v>
      </c>
      <c r="D321" s="562" t="s">
        <v>325</v>
      </c>
      <c r="E321" s="564">
        <v>0.05</v>
      </c>
      <c r="F321" s="564">
        <v>0.95</v>
      </c>
    </row>
    <row r="322" spans="1:6" ht="16.5" customHeight="1" x14ac:dyDescent="0.2">
      <c r="A322" s="114" t="s">
        <v>291</v>
      </c>
      <c r="B322" s="401">
        <v>-0.9</v>
      </c>
      <c r="C322" s="401">
        <v>0.1</v>
      </c>
      <c r="D322" s="401" t="s">
        <v>326</v>
      </c>
      <c r="E322" s="401">
        <v>-1.06</v>
      </c>
      <c r="F322" s="401">
        <v>-0.74</v>
      </c>
    </row>
    <row r="323" spans="1:6" ht="16.5" customHeight="1" x14ac:dyDescent="0.2">
      <c r="A323" s="114" t="s">
        <v>274</v>
      </c>
      <c r="B323" s="401">
        <v>5.82</v>
      </c>
      <c r="C323" s="401">
        <v>1.02</v>
      </c>
      <c r="D323" s="401" t="s">
        <v>326</v>
      </c>
      <c r="E323" s="401">
        <v>4.1500000000000004</v>
      </c>
      <c r="F323" s="401">
        <v>7.5</v>
      </c>
    </row>
    <row r="324" spans="1:6" ht="16.5" customHeight="1" x14ac:dyDescent="0.2">
      <c r="A324" s="114" t="s">
        <v>275</v>
      </c>
      <c r="B324" s="401">
        <v>6.06</v>
      </c>
      <c r="C324" s="401">
        <v>0.56999999999999995</v>
      </c>
      <c r="D324" s="401" t="s">
        <v>326</v>
      </c>
      <c r="E324" s="401">
        <v>5.12</v>
      </c>
      <c r="F324" s="401">
        <v>6.99</v>
      </c>
    </row>
    <row r="325" spans="1:6" ht="16.5" customHeight="1" x14ac:dyDescent="0.2">
      <c r="A325" s="114" t="s">
        <v>276</v>
      </c>
      <c r="B325" s="401">
        <v>5.84</v>
      </c>
      <c r="C325" s="401">
        <v>0.64</v>
      </c>
      <c r="D325" s="401" t="s">
        <v>326</v>
      </c>
      <c r="E325" s="401">
        <v>4.79</v>
      </c>
      <c r="F325" s="401">
        <v>6.9</v>
      </c>
    </row>
    <row r="326" spans="1:6" ht="16.5" customHeight="1" x14ac:dyDescent="0.2">
      <c r="A326" s="114" t="s">
        <v>277</v>
      </c>
      <c r="B326" s="401">
        <v>6.63</v>
      </c>
      <c r="C326" s="401">
        <v>0.6</v>
      </c>
      <c r="D326" s="401" t="s">
        <v>326</v>
      </c>
      <c r="E326" s="401">
        <v>5.64</v>
      </c>
      <c r="F326" s="401">
        <v>7.61</v>
      </c>
    </row>
    <row r="327" spans="1:6" ht="16.5" customHeight="1" x14ac:dyDescent="0.2">
      <c r="A327" s="114" t="s">
        <v>278</v>
      </c>
      <c r="B327" s="401">
        <v>8.27</v>
      </c>
      <c r="C327" s="401">
        <v>0.57999999999999996</v>
      </c>
      <c r="D327" s="401" t="s">
        <v>326</v>
      </c>
      <c r="E327" s="401">
        <v>7.32</v>
      </c>
      <c r="F327" s="401">
        <v>9.2200000000000006</v>
      </c>
    </row>
    <row r="328" spans="1:6" ht="16.5" customHeight="1" x14ac:dyDescent="0.2">
      <c r="A328" s="114" t="s">
        <v>279</v>
      </c>
      <c r="B328" s="401">
        <v>8.73</v>
      </c>
      <c r="C328" s="401">
        <v>0.57999999999999996</v>
      </c>
      <c r="D328" s="401" t="s">
        <v>326</v>
      </c>
      <c r="E328" s="401">
        <v>7.78</v>
      </c>
      <c r="F328" s="401">
        <v>9.69</v>
      </c>
    </row>
    <row r="329" spans="1:6" ht="16.5" customHeight="1" x14ac:dyDescent="0.2">
      <c r="A329" s="114" t="s">
        <v>281</v>
      </c>
      <c r="B329" s="401">
        <v>5.21</v>
      </c>
      <c r="C329" s="401">
        <v>0.59</v>
      </c>
      <c r="D329" s="401" t="s">
        <v>326</v>
      </c>
      <c r="E329" s="401">
        <v>4.25</v>
      </c>
      <c r="F329" s="401">
        <v>6.17</v>
      </c>
    </row>
    <row r="330" spans="1:6" ht="16.5" customHeight="1" x14ac:dyDescent="0.2">
      <c r="A330" s="114" t="s">
        <v>282</v>
      </c>
      <c r="B330" s="401">
        <v>3.4</v>
      </c>
      <c r="C330" s="401">
        <v>0.57999999999999996</v>
      </c>
      <c r="D330" s="401" t="s">
        <v>326</v>
      </c>
      <c r="E330" s="401">
        <v>2.44</v>
      </c>
      <c r="F330" s="401">
        <v>4.3600000000000003</v>
      </c>
    </row>
    <row r="331" spans="1:6" ht="16.5" customHeight="1" x14ac:dyDescent="0.2">
      <c r="A331" s="114" t="s">
        <v>283</v>
      </c>
      <c r="B331" s="401">
        <v>11.67</v>
      </c>
      <c r="C331" s="401">
        <v>0.62</v>
      </c>
      <c r="D331" s="401" t="s">
        <v>326</v>
      </c>
      <c r="E331" s="401">
        <v>10.65</v>
      </c>
      <c r="F331" s="401">
        <v>12.68</v>
      </c>
    </row>
    <row r="332" spans="1:6" ht="16.5" customHeight="1" x14ac:dyDescent="0.2">
      <c r="A332" s="114" t="s">
        <v>284</v>
      </c>
      <c r="B332" s="401">
        <v>8.5</v>
      </c>
      <c r="C332" s="401">
        <v>0.56999999999999995</v>
      </c>
      <c r="D332" s="401" t="s">
        <v>326</v>
      </c>
      <c r="E332" s="401">
        <v>7.57</v>
      </c>
      <c r="F332" s="401">
        <v>9.43</v>
      </c>
    </row>
    <row r="333" spans="1:6" ht="16.5" customHeight="1" x14ac:dyDescent="0.2">
      <c r="A333" s="114" t="s">
        <v>285</v>
      </c>
      <c r="B333" s="401">
        <v>3.37</v>
      </c>
      <c r="C333" s="401">
        <v>0.63</v>
      </c>
      <c r="D333" s="401" t="s">
        <v>326</v>
      </c>
      <c r="E333" s="401">
        <v>2.3199999999999998</v>
      </c>
      <c r="F333" s="401">
        <v>4.41</v>
      </c>
    </row>
    <row r="334" spans="1:6" ht="16.5" customHeight="1" x14ac:dyDescent="0.2">
      <c r="A334" s="114" t="s">
        <v>327</v>
      </c>
      <c r="B334" s="401">
        <v>0.8</v>
      </c>
      <c r="C334" s="401">
        <v>0</v>
      </c>
      <c r="D334" s="401" t="s">
        <v>326</v>
      </c>
      <c r="E334" s="401">
        <v>0.79</v>
      </c>
      <c r="F334" s="401">
        <v>0.8</v>
      </c>
    </row>
    <row r="335" spans="1:6" ht="16.5" customHeight="1" x14ac:dyDescent="0.2">
      <c r="A335" s="114" t="s">
        <v>328</v>
      </c>
      <c r="B335" s="401">
        <v>-0.15</v>
      </c>
      <c r="C335" s="401">
        <v>0.01</v>
      </c>
      <c r="D335" s="401" t="s">
        <v>326</v>
      </c>
      <c r="E335" s="401">
        <v>-0.17</v>
      </c>
      <c r="F335" s="401">
        <v>-0.13</v>
      </c>
    </row>
    <row r="336" spans="1:6" ht="16.5" customHeight="1" x14ac:dyDescent="0.2">
      <c r="A336" s="114" t="s">
        <v>329</v>
      </c>
      <c r="B336" s="401">
        <v>-0.22</v>
      </c>
      <c r="C336" s="401">
        <v>0.01</v>
      </c>
      <c r="D336" s="401" t="s">
        <v>326</v>
      </c>
      <c r="E336" s="401">
        <v>-0.23</v>
      </c>
      <c r="F336" s="401">
        <v>-0.21</v>
      </c>
    </row>
    <row r="337" spans="1:8" ht="16.5" customHeight="1" x14ac:dyDescent="0.2">
      <c r="A337" s="114" t="s">
        <v>330</v>
      </c>
      <c r="B337" s="401">
        <v>-0.15</v>
      </c>
      <c r="C337" s="401">
        <v>0.01</v>
      </c>
      <c r="D337" s="401" t="s">
        <v>326</v>
      </c>
      <c r="E337" s="401">
        <v>-0.17</v>
      </c>
      <c r="F337" s="401">
        <v>-0.13</v>
      </c>
    </row>
    <row r="338" spans="1:8" ht="16.5" customHeight="1" x14ac:dyDescent="0.2">
      <c r="A338" s="114" t="s">
        <v>331</v>
      </c>
      <c r="B338" s="401">
        <v>-0.2</v>
      </c>
      <c r="C338" s="401">
        <v>0.01</v>
      </c>
      <c r="D338" s="401" t="s">
        <v>326</v>
      </c>
      <c r="E338" s="401">
        <v>-0.21</v>
      </c>
      <c r="F338" s="401">
        <v>-0.18</v>
      </c>
    </row>
    <row r="339" spans="1:8" ht="16.5" customHeight="1" x14ac:dyDescent="0.2">
      <c r="A339" s="114" t="s">
        <v>332</v>
      </c>
      <c r="B339" s="401">
        <v>-0.02</v>
      </c>
      <c r="C339" s="401">
        <v>0.01</v>
      </c>
      <c r="D339" s="401">
        <v>0.02</v>
      </c>
      <c r="E339" s="401">
        <v>-0.03</v>
      </c>
      <c r="F339" s="401">
        <v>-0.01</v>
      </c>
    </row>
    <row r="340" spans="1:8" ht="16.5" customHeight="1" x14ac:dyDescent="0.2">
      <c r="A340" s="114" t="s">
        <v>333</v>
      </c>
      <c r="B340" s="401">
        <v>-0.02</v>
      </c>
      <c r="C340" s="401">
        <v>0.01</v>
      </c>
      <c r="D340" s="401">
        <v>0.02</v>
      </c>
      <c r="E340" s="401">
        <v>-0.03</v>
      </c>
      <c r="F340" s="401">
        <v>-0.01</v>
      </c>
    </row>
    <row r="341" spans="1:8" ht="16.5" customHeight="1" x14ac:dyDescent="0.2">
      <c r="A341" s="114" t="s">
        <v>334</v>
      </c>
      <c r="B341" s="401">
        <v>-0.08</v>
      </c>
      <c r="C341" s="401">
        <v>0.01</v>
      </c>
      <c r="D341" s="401" t="s">
        <v>326</v>
      </c>
      <c r="E341" s="401">
        <v>-0.1</v>
      </c>
      <c r="F341" s="401">
        <v>-7.0000000000000007E-2</v>
      </c>
    </row>
    <row r="342" spans="1:8" ht="16.5" customHeight="1" x14ac:dyDescent="0.2">
      <c r="A342" s="114" t="s">
        <v>335</v>
      </c>
      <c r="B342" s="401">
        <v>-0.13</v>
      </c>
      <c r="C342" s="401">
        <v>0.01</v>
      </c>
      <c r="D342" s="401" t="s">
        <v>326</v>
      </c>
      <c r="E342" s="401">
        <v>-0.15</v>
      </c>
      <c r="F342" s="401">
        <v>-0.12</v>
      </c>
    </row>
    <row r="343" spans="1:8" ht="16.5" customHeight="1" x14ac:dyDescent="0.2">
      <c r="A343" s="114" t="s">
        <v>336</v>
      </c>
      <c r="B343" s="401">
        <v>-0.21</v>
      </c>
      <c r="C343" s="401">
        <v>0.01</v>
      </c>
      <c r="D343" s="401" t="s">
        <v>326</v>
      </c>
      <c r="E343" s="401">
        <v>-0.23</v>
      </c>
      <c r="F343" s="401">
        <v>-0.19</v>
      </c>
    </row>
    <row r="344" spans="1:8" ht="16.5" customHeight="1" x14ac:dyDescent="0.2">
      <c r="A344" s="114" t="s">
        <v>337</v>
      </c>
      <c r="B344" s="401">
        <v>-0.28999999999999998</v>
      </c>
      <c r="C344" s="401">
        <v>0.01</v>
      </c>
      <c r="D344" s="401" t="s">
        <v>326</v>
      </c>
      <c r="E344" s="401">
        <v>-0.3</v>
      </c>
      <c r="F344" s="401">
        <v>-0.28000000000000003</v>
      </c>
    </row>
    <row r="345" spans="1:8" ht="16.5" customHeight="1" x14ac:dyDescent="0.2">
      <c r="A345" s="114" t="s">
        <v>338</v>
      </c>
      <c r="B345" s="401">
        <v>-7.0000000000000007E-2</v>
      </c>
      <c r="C345" s="401">
        <v>0.01</v>
      </c>
      <c r="D345" s="401" t="s">
        <v>326</v>
      </c>
      <c r="E345" s="401">
        <v>-0.08</v>
      </c>
      <c r="F345" s="401">
        <v>-0.06</v>
      </c>
    </row>
    <row r="346" spans="1:8" ht="16.5" customHeight="1" x14ac:dyDescent="0.2">
      <c r="A346" s="781" t="s">
        <v>352</v>
      </c>
      <c r="B346" s="782"/>
      <c r="C346" s="782"/>
      <c r="D346" s="782"/>
      <c r="E346" s="782"/>
      <c r="F346" s="780"/>
    </row>
    <row r="348" spans="1:8" ht="16.5" customHeight="1" x14ac:dyDescent="0.2">
      <c r="A348" s="287" t="s">
        <v>645</v>
      </c>
      <c r="B348" s="194"/>
      <c r="C348" s="194"/>
      <c r="D348" s="194"/>
      <c r="E348" s="194"/>
      <c r="F348" s="194"/>
      <c r="G348" s="194"/>
      <c r="H348" s="194"/>
    </row>
    <row r="349" spans="1:8" s="462" customFormat="1" ht="76.5" x14ac:dyDescent="0.2">
      <c r="A349" s="562" t="s">
        <v>216</v>
      </c>
      <c r="B349" s="562" t="s">
        <v>340</v>
      </c>
      <c r="C349" s="562" t="s">
        <v>341</v>
      </c>
      <c r="D349" s="562" t="s">
        <v>342</v>
      </c>
      <c r="E349" s="562" t="s">
        <v>343</v>
      </c>
      <c r="F349" s="562" t="s">
        <v>344</v>
      </c>
      <c r="G349" s="562" t="s">
        <v>345</v>
      </c>
      <c r="H349" s="562" t="s">
        <v>346</v>
      </c>
    </row>
    <row r="350" spans="1:8" ht="16.5" customHeight="1" x14ac:dyDescent="0.2">
      <c r="A350" s="114" t="s">
        <v>223</v>
      </c>
      <c r="B350" s="114">
        <v>329.44</v>
      </c>
      <c r="C350" s="114">
        <v>260.75</v>
      </c>
      <c r="D350" s="114">
        <v>398.13</v>
      </c>
      <c r="E350" s="114">
        <v>-5.42</v>
      </c>
      <c r="F350" s="114">
        <v>334.86</v>
      </c>
      <c r="G350" s="293">
        <v>23411.54</v>
      </c>
      <c r="H350" s="294">
        <v>1.43E-2</v>
      </c>
    </row>
    <row r="351" spans="1:8" ht="16.5" customHeight="1" x14ac:dyDescent="0.2">
      <c r="A351" s="175"/>
      <c r="B351" s="175"/>
      <c r="C351" s="175"/>
      <c r="D351" s="175"/>
      <c r="E351" s="175"/>
      <c r="F351" s="175"/>
      <c r="G351" s="295"/>
      <c r="H351" s="296"/>
    </row>
    <row r="352" spans="1:8" ht="16.5" customHeight="1" x14ac:dyDescent="0.2">
      <c r="A352" s="290" t="s">
        <v>646</v>
      </c>
      <c r="B352" s="194"/>
      <c r="C352" s="194"/>
      <c r="D352" s="194"/>
      <c r="E352" s="194"/>
      <c r="F352" s="194"/>
      <c r="G352" s="194"/>
      <c r="H352" s="194"/>
    </row>
    <row r="353" spans="1:8" s="462" customFormat="1" ht="38.25" x14ac:dyDescent="0.2">
      <c r="A353" s="562" t="s">
        <v>216</v>
      </c>
      <c r="B353" s="562" t="s">
        <v>347</v>
      </c>
      <c r="C353" s="562" t="s">
        <v>348</v>
      </c>
      <c r="D353" s="562" t="s">
        <v>349</v>
      </c>
      <c r="E353" s="562" t="s">
        <v>350</v>
      </c>
      <c r="F353" s="562" t="s">
        <v>351</v>
      </c>
      <c r="G353" s="563"/>
      <c r="H353" s="563"/>
    </row>
    <row r="354" spans="1:8" ht="16.5" customHeight="1" x14ac:dyDescent="0.2">
      <c r="A354" s="114" t="s">
        <v>223</v>
      </c>
      <c r="B354" s="114">
        <v>334.86</v>
      </c>
      <c r="C354" s="180">
        <v>8263</v>
      </c>
      <c r="D354" s="293">
        <v>2766752.5</v>
      </c>
      <c r="E354" s="293">
        <v>2199159.75</v>
      </c>
      <c r="F354" s="293">
        <v>3334345.25</v>
      </c>
      <c r="G354" s="194"/>
      <c r="H354" s="194"/>
    </row>
    <row r="356" spans="1:8" ht="16.5" customHeight="1" x14ac:dyDescent="0.2">
      <c r="A356" s="290" t="s">
        <v>647</v>
      </c>
      <c r="B356" s="194"/>
      <c r="C356" s="194"/>
      <c r="D356" s="194"/>
      <c r="E356" s="194"/>
      <c r="F356" s="194"/>
    </row>
    <row r="357" spans="1:8" s="462" customFormat="1" ht="25.5" customHeight="1" x14ac:dyDescent="0.2">
      <c r="A357" s="562" t="s">
        <v>322</v>
      </c>
      <c r="B357" s="562" t="s">
        <v>323</v>
      </c>
      <c r="C357" s="562" t="s">
        <v>324</v>
      </c>
      <c r="D357" s="562" t="s">
        <v>325</v>
      </c>
      <c r="E357" s="564">
        <v>0.05</v>
      </c>
      <c r="F357" s="564">
        <v>0.95</v>
      </c>
    </row>
    <row r="358" spans="1:8" ht="16.5" customHeight="1" x14ac:dyDescent="0.2">
      <c r="A358" s="114" t="s">
        <v>291</v>
      </c>
      <c r="B358" s="401">
        <v>-0.33</v>
      </c>
      <c r="C358" s="401">
        <v>0.05</v>
      </c>
      <c r="D358" s="401" t="s">
        <v>326</v>
      </c>
      <c r="E358" s="401">
        <v>-0.41</v>
      </c>
      <c r="F358" s="401">
        <v>-0.25</v>
      </c>
    </row>
    <row r="359" spans="1:8" ht="16.5" customHeight="1" x14ac:dyDescent="0.2">
      <c r="A359" s="114" t="s">
        <v>274</v>
      </c>
      <c r="B359" s="401">
        <v>-1.89</v>
      </c>
      <c r="C359" s="401">
        <v>0.13</v>
      </c>
      <c r="D359" s="401" t="s">
        <v>326</v>
      </c>
      <c r="E359" s="401">
        <v>-2.11</v>
      </c>
      <c r="F359" s="401">
        <v>-1.67</v>
      </c>
    </row>
    <row r="360" spans="1:8" ht="16.5" customHeight="1" x14ac:dyDescent="0.2">
      <c r="A360" s="114" t="s">
        <v>275</v>
      </c>
      <c r="B360" s="401">
        <v>-1.17</v>
      </c>
      <c r="C360" s="401">
        <v>0.18</v>
      </c>
      <c r="D360" s="401" t="s">
        <v>326</v>
      </c>
      <c r="E360" s="401">
        <v>-1.46</v>
      </c>
      <c r="F360" s="401">
        <v>-0.87</v>
      </c>
    </row>
    <row r="361" spans="1:8" ht="16.5" customHeight="1" x14ac:dyDescent="0.2">
      <c r="A361" s="114" t="s">
        <v>276</v>
      </c>
      <c r="B361" s="401">
        <v>0.5</v>
      </c>
      <c r="C361" s="401">
        <v>0.15</v>
      </c>
      <c r="D361" s="401">
        <v>0</v>
      </c>
      <c r="E361" s="401">
        <v>0.24</v>
      </c>
      <c r="F361" s="401">
        <v>0.75</v>
      </c>
    </row>
    <row r="362" spans="1:8" ht="16.5" customHeight="1" x14ac:dyDescent="0.2">
      <c r="A362" s="114" t="s">
        <v>277</v>
      </c>
      <c r="B362" s="401">
        <v>2.8</v>
      </c>
      <c r="C362" s="401">
        <v>0.16</v>
      </c>
      <c r="D362" s="401" t="s">
        <v>326</v>
      </c>
      <c r="E362" s="401">
        <v>2.54</v>
      </c>
      <c r="F362" s="401">
        <v>3.06</v>
      </c>
    </row>
    <row r="363" spans="1:8" ht="16.5" customHeight="1" x14ac:dyDescent="0.2">
      <c r="A363" s="114" t="s">
        <v>278</v>
      </c>
      <c r="B363" s="401">
        <v>6.05</v>
      </c>
      <c r="C363" s="401">
        <v>0.17</v>
      </c>
      <c r="D363" s="401" t="s">
        <v>326</v>
      </c>
      <c r="E363" s="401">
        <v>5.78</v>
      </c>
      <c r="F363" s="401">
        <v>6.32</v>
      </c>
    </row>
    <row r="364" spans="1:8" ht="16.5" customHeight="1" x14ac:dyDescent="0.2">
      <c r="A364" s="114" t="s">
        <v>279</v>
      </c>
      <c r="B364" s="401">
        <v>5.82</v>
      </c>
      <c r="C364" s="401">
        <v>0.17</v>
      </c>
      <c r="D364" s="401" t="s">
        <v>326</v>
      </c>
      <c r="E364" s="401">
        <v>5.54</v>
      </c>
      <c r="F364" s="401">
        <v>6.1</v>
      </c>
    </row>
    <row r="365" spans="1:8" ht="16.5" customHeight="1" x14ac:dyDescent="0.2">
      <c r="A365" s="114" t="s">
        <v>281</v>
      </c>
      <c r="B365" s="401">
        <v>4.05</v>
      </c>
      <c r="C365" s="401">
        <v>0.17</v>
      </c>
      <c r="D365" s="401" t="s">
        <v>326</v>
      </c>
      <c r="E365" s="401">
        <v>3.77</v>
      </c>
      <c r="F365" s="401">
        <v>4.33</v>
      </c>
    </row>
    <row r="366" spans="1:8" ht="16.5" customHeight="1" x14ac:dyDescent="0.2">
      <c r="A366" s="114" t="s">
        <v>282</v>
      </c>
      <c r="B366" s="401">
        <v>2.4500000000000002</v>
      </c>
      <c r="C366" s="401">
        <v>0.16</v>
      </c>
      <c r="D366" s="401" t="s">
        <v>326</v>
      </c>
      <c r="E366" s="401">
        <v>2.19</v>
      </c>
      <c r="F366" s="401">
        <v>2.72</v>
      </c>
    </row>
    <row r="367" spans="1:8" ht="16.5" customHeight="1" x14ac:dyDescent="0.2">
      <c r="A367" s="114" t="s">
        <v>283</v>
      </c>
      <c r="B367" s="401">
        <v>1.3</v>
      </c>
      <c r="C367" s="401">
        <v>0.16</v>
      </c>
      <c r="D367" s="401" t="s">
        <v>326</v>
      </c>
      <c r="E367" s="401">
        <v>1.04</v>
      </c>
      <c r="F367" s="401">
        <v>1.56</v>
      </c>
    </row>
    <row r="368" spans="1:8" ht="16.5" customHeight="1" x14ac:dyDescent="0.2">
      <c r="A368" s="114" t="s">
        <v>284</v>
      </c>
      <c r="B368" s="401">
        <v>0.09</v>
      </c>
      <c r="C368" s="401">
        <v>0.15</v>
      </c>
      <c r="D368" s="401">
        <v>0.52</v>
      </c>
      <c r="E368" s="401">
        <v>-0.15</v>
      </c>
      <c r="F368" s="401">
        <v>0.33</v>
      </c>
    </row>
    <row r="369" spans="1:8" ht="16.5" customHeight="1" x14ac:dyDescent="0.2">
      <c r="A369" s="114" t="s">
        <v>285</v>
      </c>
      <c r="B369" s="401">
        <v>0.09</v>
      </c>
      <c r="C369" s="401">
        <v>0.15</v>
      </c>
      <c r="D369" s="401">
        <v>0.53</v>
      </c>
      <c r="E369" s="401">
        <v>-0.15</v>
      </c>
      <c r="F369" s="401">
        <v>0.33</v>
      </c>
    </row>
    <row r="370" spans="1:8" ht="16.5" customHeight="1" x14ac:dyDescent="0.2">
      <c r="A370" s="114" t="s">
        <v>327</v>
      </c>
      <c r="B370" s="401">
        <v>0.81</v>
      </c>
      <c r="C370" s="401">
        <v>0</v>
      </c>
      <c r="D370" s="401" t="s">
        <v>326</v>
      </c>
      <c r="E370" s="401">
        <v>0.81</v>
      </c>
      <c r="F370" s="401">
        <v>0.82</v>
      </c>
    </row>
    <row r="371" spans="1:8" ht="16.5" customHeight="1" x14ac:dyDescent="0.2">
      <c r="A371" s="114" t="s">
        <v>328</v>
      </c>
      <c r="B371" s="401">
        <v>0.13</v>
      </c>
      <c r="C371" s="401">
        <v>0</v>
      </c>
      <c r="D371" s="401" t="s">
        <v>326</v>
      </c>
      <c r="E371" s="401">
        <v>0.12</v>
      </c>
      <c r="F371" s="401">
        <v>0.13</v>
      </c>
    </row>
    <row r="372" spans="1:8" ht="16.5" customHeight="1" x14ac:dyDescent="0.2">
      <c r="A372" s="114" t="s">
        <v>329</v>
      </c>
      <c r="B372" s="401">
        <v>0.1</v>
      </c>
      <c r="C372" s="401">
        <v>0.01</v>
      </c>
      <c r="D372" s="401" t="s">
        <v>326</v>
      </c>
      <c r="E372" s="401">
        <v>0.09</v>
      </c>
      <c r="F372" s="401">
        <v>0.11</v>
      </c>
    </row>
    <row r="373" spans="1:8" ht="16.5" customHeight="1" x14ac:dyDescent="0.2">
      <c r="A373" s="114" t="s">
        <v>330</v>
      </c>
      <c r="B373" s="401">
        <v>0.04</v>
      </c>
      <c r="C373" s="401">
        <v>0.01</v>
      </c>
      <c r="D373" s="401" t="s">
        <v>326</v>
      </c>
      <c r="E373" s="401">
        <v>0.03</v>
      </c>
      <c r="F373" s="401">
        <v>0.05</v>
      </c>
    </row>
    <row r="374" spans="1:8" ht="16.5" customHeight="1" x14ac:dyDescent="0.2">
      <c r="A374" s="114" t="s">
        <v>331</v>
      </c>
      <c r="B374" s="401">
        <v>0</v>
      </c>
      <c r="C374" s="401">
        <v>0.01</v>
      </c>
      <c r="D374" s="401">
        <v>0.98</v>
      </c>
      <c r="E374" s="401">
        <v>-0.01</v>
      </c>
      <c r="F374" s="401">
        <v>0.01</v>
      </c>
    </row>
    <row r="375" spans="1:8" ht="16.5" customHeight="1" x14ac:dyDescent="0.2">
      <c r="A375" s="114" t="s">
        <v>332</v>
      </c>
      <c r="B375" s="401">
        <v>0.04</v>
      </c>
      <c r="C375" s="401">
        <v>0</v>
      </c>
      <c r="D375" s="401" t="s">
        <v>326</v>
      </c>
      <c r="E375" s="401">
        <v>0.03</v>
      </c>
      <c r="F375" s="401">
        <v>0.05</v>
      </c>
    </row>
    <row r="376" spans="1:8" ht="16.5" customHeight="1" x14ac:dyDescent="0.2">
      <c r="A376" s="114" t="s">
        <v>333</v>
      </c>
      <c r="B376" s="401">
        <v>-0.04</v>
      </c>
      <c r="C376" s="401">
        <v>0</v>
      </c>
      <c r="D376" s="401" t="s">
        <v>326</v>
      </c>
      <c r="E376" s="401">
        <v>-0.05</v>
      </c>
      <c r="F376" s="401">
        <v>-0.04</v>
      </c>
    </row>
    <row r="377" spans="1:8" ht="16.5" customHeight="1" x14ac:dyDescent="0.2">
      <c r="A377" s="114" t="s">
        <v>334</v>
      </c>
      <c r="B377" s="401">
        <v>-0.03</v>
      </c>
      <c r="C377" s="401">
        <v>0</v>
      </c>
      <c r="D377" s="401" t="s">
        <v>326</v>
      </c>
      <c r="E377" s="401">
        <v>-0.04</v>
      </c>
      <c r="F377" s="401">
        <v>-0.03</v>
      </c>
    </row>
    <row r="378" spans="1:8" ht="16.5" customHeight="1" x14ac:dyDescent="0.2">
      <c r="A378" s="114" t="s">
        <v>335</v>
      </c>
      <c r="B378" s="401">
        <v>-0.16</v>
      </c>
      <c r="C378" s="401">
        <v>0</v>
      </c>
      <c r="D378" s="401" t="s">
        <v>326</v>
      </c>
      <c r="E378" s="401">
        <v>-0.17</v>
      </c>
      <c r="F378" s="401">
        <v>-0.15</v>
      </c>
    </row>
    <row r="379" spans="1:8" ht="16.5" customHeight="1" x14ac:dyDescent="0.2">
      <c r="A379" s="114" t="s">
        <v>336</v>
      </c>
      <c r="B379" s="401">
        <v>-0.01</v>
      </c>
      <c r="C379" s="401">
        <v>0.01</v>
      </c>
      <c r="D379" s="401">
        <v>0.04</v>
      </c>
      <c r="E379" s="401">
        <v>-0.02</v>
      </c>
      <c r="F379" s="401">
        <v>0</v>
      </c>
    </row>
    <row r="380" spans="1:8" ht="16.5" customHeight="1" x14ac:dyDescent="0.2">
      <c r="A380" s="114" t="s">
        <v>337</v>
      </c>
      <c r="B380" s="401">
        <v>0.01</v>
      </c>
      <c r="C380" s="401">
        <v>0</v>
      </c>
      <c r="D380" s="401">
        <v>0.06</v>
      </c>
      <c r="E380" s="401">
        <v>0</v>
      </c>
      <c r="F380" s="401">
        <v>0.02</v>
      </c>
    </row>
    <row r="381" spans="1:8" ht="16.5" customHeight="1" x14ac:dyDescent="0.2">
      <c r="A381" s="114" t="s">
        <v>338</v>
      </c>
      <c r="B381" s="401">
        <v>0.02</v>
      </c>
      <c r="C381" s="401">
        <v>0</v>
      </c>
      <c r="D381" s="401" t="s">
        <v>326</v>
      </c>
      <c r="E381" s="401">
        <v>0.02</v>
      </c>
      <c r="F381" s="401">
        <v>0.03</v>
      </c>
    </row>
    <row r="382" spans="1:8" ht="16.5" customHeight="1" x14ac:dyDescent="0.2">
      <c r="A382" s="781" t="s">
        <v>353</v>
      </c>
      <c r="B382" s="782"/>
      <c r="C382" s="782"/>
      <c r="D382" s="782"/>
      <c r="E382" s="782"/>
      <c r="F382" s="780"/>
    </row>
    <row r="384" spans="1:8" ht="16.5" customHeight="1" x14ac:dyDescent="0.2">
      <c r="A384" s="290" t="s">
        <v>648</v>
      </c>
      <c r="B384" s="194"/>
      <c r="C384" s="194"/>
      <c r="D384" s="194"/>
      <c r="E384" s="194"/>
      <c r="F384" s="194"/>
      <c r="G384" s="194"/>
      <c r="H384" s="194"/>
    </row>
    <row r="385" spans="1:8" s="462" customFormat="1" ht="76.5" x14ac:dyDescent="0.2">
      <c r="A385" s="562" t="s">
        <v>216</v>
      </c>
      <c r="B385" s="562" t="s">
        <v>340</v>
      </c>
      <c r="C385" s="562" t="s">
        <v>341</v>
      </c>
      <c r="D385" s="562" t="s">
        <v>342</v>
      </c>
      <c r="E385" s="562" t="s">
        <v>343</v>
      </c>
      <c r="F385" s="562" t="s">
        <v>344</v>
      </c>
      <c r="G385" s="562" t="s">
        <v>345</v>
      </c>
      <c r="H385" s="562" t="s">
        <v>346</v>
      </c>
    </row>
    <row r="386" spans="1:8" ht="16.5" customHeight="1" x14ac:dyDescent="0.2">
      <c r="A386" s="114" t="s">
        <v>224</v>
      </c>
      <c r="B386" s="114">
        <v>120.55</v>
      </c>
      <c r="C386" s="114">
        <v>85.32</v>
      </c>
      <c r="D386" s="114">
        <v>155.79</v>
      </c>
      <c r="E386" s="114">
        <v>1.01</v>
      </c>
      <c r="F386" s="114">
        <v>119.55</v>
      </c>
      <c r="G386" s="293">
        <v>10870.85</v>
      </c>
      <c r="H386" s="294">
        <v>1.0999999999999999E-2</v>
      </c>
    </row>
    <row r="387" spans="1:8" ht="16.5" customHeight="1" x14ac:dyDescent="0.2">
      <c r="A387" s="175"/>
      <c r="B387" s="175"/>
      <c r="C387" s="175"/>
      <c r="D387" s="175"/>
      <c r="E387" s="175"/>
      <c r="F387" s="175"/>
      <c r="G387" s="295"/>
      <c r="H387" s="296"/>
    </row>
    <row r="388" spans="1:8" ht="16.5" customHeight="1" x14ac:dyDescent="0.2">
      <c r="A388" s="290" t="s">
        <v>652</v>
      </c>
      <c r="B388" s="194"/>
      <c r="C388" s="194"/>
      <c r="D388" s="194"/>
      <c r="E388" s="194"/>
      <c r="F388" s="194"/>
      <c r="G388" s="194"/>
      <c r="H388" s="194"/>
    </row>
    <row r="389" spans="1:8" s="462" customFormat="1" ht="65.25" customHeight="1" x14ac:dyDescent="0.2">
      <c r="A389" s="562" t="s">
        <v>216</v>
      </c>
      <c r="B389" s="562" t="s">
        <v>347</v>
      </c>
      <c r="C389" s="562" t="s">
        <v>348</v>
      </c>
      <c r="D389" s="562" t="s">
        <v>349</v>
      </c>
      <c r="E389" s="562" t="s">
        <v>350</v>
      </c>
      <c r="F389" s="562" t="s">
        <v>351</v>
      </c>
      <c r="G389" s="563"/>
      <c r="H389" s="563"/>
    </row>
    <row r="390" spans="1:8" ht="16.5" customHeight="1" x14ac:dyDescent="0.2">
      <c r="A390" s="114" t="s">
        <v>224</v>
      </c>
      <c r="B390" s="114">
        <v>119.55</v>
      </c>
      <c r="C390" s="180">
        <v>45674</v>
      </c>
      <c r="D390" s="293">
        <v>5460203.0599999996</v>
      </c>
      <c r="E390" s="293">
        <v>3850865.33</v>
      </c>
      <c r="F390" s="293">
        <v>7069540.7800000003</v>
      </c>
      <c r="G390" s="194"/>
      <c r="H390" s="194"/>
    </row>
    <row r="392" spans="1:8" ht="16.5" customHeight="1" x14ac:dyDescent="0.2">
      <c r="A392" s="290" t="s">
        <v>653</v>
      </c>
      <c r="B392" s="194"/>
      <c r="C392" s="194"/>
      <c r="D392" s="194"/>
      <c r="E392" s="194"/>
      <c r="F392" s="194"/>
    </row>
    <row r="393" spans="1:8" s="462" customFormat="1" ht="28.5" customHeight="1" x14ac:dyDescent="0.2">
      <c r="A393" s="562" t="s">
        <v>322</v>
      </c>
      <c r="B393" s="562" t="s">
        <v>323</v>
      </c>
      <c r="C393" s="562" t="s">
        <v>324</v>
      </c>
      <c r="D393" s="562" t="s">
        <v>325</v>
      </c>
      <c r="E393" s="564">
        <v>0.05</v>
      </c>
      <c r="F393" s="564">
        <v>0.95</v>
      </c>
    </row>
    <row r="394" spans="1:8" ht="16.5" customHeight="1" x14ac:dyDescent="0.2">
      <c r="A394" s="114" t="s">
        <v>291</v>
      </c>
      <c r="B394" s="401">
        <v>-0.39</v>
      </c>
      <c r="C394" s="401">
        <v>0.05</v>
      </c>
      <c r="D394" s="401" t="s">
        <v>326</v>
      </c>
      <c r="E394" s="401">
        <v>-0.47</v>
      </c>
      <c r="F394" s="401">
        <v>-0.31</v>
      </c>
    </row>
    <row r="395" spans="1:8" ht="16.5" customHeight="1" x14ac:dyDescent="0.2">
      <c r="A395" s="114" t="s">
        <v>274</v>
      </c>
      <c r="B395" s="401">
        <v>-1.94</v>
      </c>
      <c r="C395" s="401">
        <v>0.15</v>
      </c>
      <c r="D395" s="401" t="s">
        <v>326</v>
      </c>
      <c r="E395" s="401">
        <v>-2.1800000000000002</v>
      </c>
      <c r="F395" s="401">
        <v>-1.69</v>
      </c>
    </row>
    <row r="396" spans="1:8" ht="16.5" customHeight="1" x14ac:dyDescent="0.2">
      <c r="A396" s="114" t="s">
        <v>275</v>
      </c>
      <c r="B396" s="401">
        <v>-0.95</v>
      </c>
      <c r="C396" s="401">
        <v>0.15</v>
      </c>
      <c r="D396" s="401" t="s">
        <v>326</v>
      </c>
      <c r="E396" s="401">
        <v>-1.2</v>
      </c>
      <c r="F396" s="401">
        <v>-0.7</v>
      </c>
    </row>
    <row r="397" spans="1:8" ht="16.5" customHeight="1" x14ac:dyDescent="0.2">
      <c r="A397" s="114" t="s">
        <v>276</v>
      </c>
      <c r="B397" s="401">
        <v>-0.97</v>
      </c>
      <c r="C397" s="401">
        <v>0.16</v>
      </c>
      <c r="D397" s="401" t="s">
        <v>326</v>
      </c>
      <c r="E397" s="401">
        <v>-1.23</v>
      </c>
      <c r="F397" s="401">
        <v>-0.72</v>
      </c>
    </row>
    <row r="398" spans="1:8" ht="16.5" customHeight="1" x14ac:dyDescent="0.2">
      <c r="A398" s="114" t="s">
        <v>277</v>
      </c>
      <c r="B398" s="401">
        <v>0.53</v>
      </c>
      <c r="C398" s="401">
        <v>0.16</v>
      </c>
      <c r="D398" s="401" t="s">
        <v>326</v>
      </c>
      <c r="E398" s="401">
        <v>0.27</v>
      </c>
      <c r="F398" s="401">
        <v>0.79</v>
      </c>
    </row>
    <row r="399" spans="1:8" ht="16.5" customHeight="1" x14ac:dyDescent="0.2">
      <c r="A399" s="114" t="s">
        <v>278</v>
      </c>
      <c r="B399" s="401">
        <v>4.22</v>
      </c>
      <c r="C399" s="401">
        <v>0.24</v>
      </c>
      <c r="D399" s="401" t="s">
        <v>326</v>
      </c>
      <c r="E399" s="401">
        <v>3.82</v>
      </c>
      <c r="F399" s="401">
        <v>4.62</v>
      </c>
    </row>
    <row r="400" spans="1:8" ht="16.5" customHeight="1" x14ac:dyDescent="0.2">
      <c r="A400" s="114" t="s">
        <v>279</v>
      </c>
      <c r="B400" s="401">
        <v>1.38</v>
      </c>
      <c r="C400" s="401">
        <v>0.17</v>
      </c>
      <c r="D400" s="401" t="s">
        <v>326</v>
      </c>
      <c r="E400" s="401">
        <v>1.0900000000000001</v>
      </c>
      <c r="F400" s="401">
        <v>1.66</v>
      </c>
    </row>
    <row r="401" spans="1:6" ht="16.5" customHeight="1" x14ac:dyDescent="0.2">
      <c r="A401" s="114" t="s">
        <v>281</v>
      </c>
      <c r="B401" s="401">
        <v>0.72</v>
      </c>
      <c r="C401" s="401">
        <v>0.17</v>
      </c>
      <c r="D401" s="401" t="s">
        <v>326</v>
      </c>
      <c r="E401" s="401">
        <v>0.44</v>
      </c>
      <c r="F401" s="401">
        <v>1</v>
      </c>
    </row>
    <row r="402" spans="1:6" ht="16.5" customHeight="1" x14ac:dyDescent="0.2">
      <c r="A402" s="114" t="s">
        <v>282</v>
      </c>
      <c r="B402" s="401">
        <v>-0.05</v>
      </c>
      <c r="C402" s="401">
        <v>0.17</v>
      </c>
      <c r="D402" s="401">
        <v>0.77</v>
      </c>
      <c r="E402" s="401">
        <v>-0.32</v>
      </c>
      <c r="F402" s="401">
        <v>0.22</v>
      </c>
    </row>
    <row r="403" spans="1:6" ht="16.5" customHeight="1" x14ac:dyDescent="0.2">
      <c r="A403" s="114" t="s">
        <v>283</v>
      </c>
      <c r="B403" s="401">
        <v>-0.28000000000000003</v>
      </c>
      <c r="C403" s="401">
        <v>0.16</v>
      </c>
      <c r="D403" s="401">
        <v>0.08</v>
      </c>
      <c r="E403" s="401">
        <v>-0.55000000000000004</v>
      </c>
      <c r="F403" s="401">
        <v>-0.02</v>
      </c>
    </row>
    <row r="404" spans="1:6" ht="16.5" customHeight="1" x14ac:dyDescent="0.2">
      <c r="A404" s="114" t="s">
        <v>284</v>
      </c>
      <c r="B404" s="401">
        <v>-0.75</v>
      </c>
      <c r="C404" s="401">
        <v>0.15</v>
      </c>
      <c r="D404" s="401" t="s">
        <v>326</v>
      </c>
      <c r="E404" s="401">
        <v>-1.01</v>
      </c>
      <c r="F404" s="401">
        <v>-0.5</v>
      </c>
    </row>
    <row r="405" spans="1:6" ht="16.5" customHeight="1" x14ac:dyDescent="0.2">
      <c r="A405" s="114" t="s">
        <v>285</v>
      </c>
      <c r="B405" s="401">
        <v>1.84</v>
      </c>
      <c r="C405" s="401">
        <v>0.15</v>
      </c>
      <c r="D405" s="401" t="s">
        <v>326</v>
      </c>
      <c r="E405" s="401">
        <v>1.59</v>
      </c>
      <c r="F405" s="401">
        <v>2.09</v>
      </c>
    </row>
    <row r="406" spans="1:6" ht="16.5" customHeight="1" x14ac:dyDescent="0.2">
      <c r="A406" s="114" t="s">
        <v>327</v>
      </c>
      <c r="B406" s="401">
        <v>0.91</v>
      </c>
      <c r="C406" s="401">
        <v>0</v>
      </c>
      <c r="D406" s="401" t="s">
        <v>326</v>
      </c>
      <c r="E406" s="401">
        <v>0.9</v>
      </c>
      <c r="F406" s="401">
        <v>0.91</v>
      </c>
    </row>
    <row r="407" spans="1:6" ht="16.5" customHeight="1" x14ac:dyDescent="0.2">
      <c r="A407" s="114" t="s">
        <v>328</v>
      </c>
      <c r="B407" s="401">
        <v>0.23</v>
      </c>
      <c r="C407" s="401">
        <v>0</v>
      </c>
      <c r="D407" s="401" t="s">
        <v>326</v>
      </c>
      <c r="E407" s="401">
        <v>0.23</v>
      </c>
      <c r="F407" s="401">
        <v>0.24</v>
      </c>
    </row>
    <row r="408" spans="1:6" ht="16.5" customHeight="1" x14ac:dyDescent="0.2">
      <c r="A408" s="114" t="s">
        <v>329</v>
      </c>
      <c r="B408" s="401">
        <v>0.1</v>
      </c>
      <c r="C408" s="401">
        <v>0</v>
      </c>
      <c r="D408" s="401" t="s">
        <v>326</v>
      </c>
      <c r="E408" s="401">
        <v>0.09</v>
      </c>
      <c r="F408" s="401">
        <v>0.11</v>
      </c>
    </row>
    <row r="409" spans="1:6" ht="16.5" customHeight="1" x14ac:dyDescent="0.2">
      <c r="A409" s="114" t="s">
        <v>330</v>
      </c>
      <c r="B409" s="401">
        <v>7.0000000000000007E-2</v>
      </c>
      <c r="C409" s="401">
        <v>0.01</v>
      </c>
      <c r="D409" s="401" t="s">
        <v>326</v>
      </c>
      <c r="E409" s="401">
        <v>0.06</v>
      </c>
      <c r="F409" s="401">
        <v>0.08</v>
      </c>
    </row>
    <row r="410" spans="1:6" ht="16.5" customHeight="1" x14ac:dyDescent="0.2">
      <c r="A410" s="114" t="s">
        <v>331</v>
      </c>
      <c r="B410" s="401">
        <v>0.02</v>
      </c>
      <c r="C410" s="401">
        <v>0.01</v>
      </c>
      <c r="D410" s="401">
        <v>0</v>
      </c>
      <c r="E410" s="401">
        <v>0.01</v>
      </c>
      <c r="F410" s="401">
        <v>0.03</v>
      </c>
    </row>
    <row r="411" spans="1:6" ht="16.5" customHeight="1" x14ac:dyDescent="0.2">
      <c r="A411" s="114" t="s">
        <v>332</v>
      </c>
      <c r="B411" s="401">
        <v>0.04</v>
      </c>
      <c r="C411" s="401">
        <v>0.01</v>
      </c>
      <c r="D411" s="401" t="s">
        <v>326</v>
      </c>
      <c r="E411" s="401">
        <v>0.03</v>
      </c>
      <c r="F411" s="401">
        <v>0.05</v>
      </c>
    </row>
    <row r="412" spans="1:6" ht="16.5" customHeight="1" x14ac:dyDescent="0.2">
      <c r="A412" s="114" t="s">
        <v>333</v>
      </c>
      <c r="B412" s="401">
        <v>-0.03</v>
      </c>
      <c r="C412" s="401">
        <v>0</v>
      </c>
      <c r="D412" s="401" t="s">
        <v>326</v>
      </c>
      <c r="E412" s="401">
        <v>-0.04</v>
      </c>
      <c r="F412" s="401">
        <v>-0.03</v>
      </c>
    </row>
    <row r="413" spans="1:6" ht="16.5" customHeight="1" x14ac:dyDescent="0.2">
      <c r="A413" s="114" t="s">
        <v>334</v>
      </c>
      <c r="B413" s="401">
        <v>-0.04</v>
      </c>
      <c r="C413" s="401">
        <v>0</v>
      </c>
      <c r="D413" s="401" t="s">
        <v>326</v>
      </c>
      <c r="E413" s="401">
        <v>-0.05</v>
      </c>
      <c r="F413" s="401">
        <v>-0.03</v>
      </c>
    </row>
    <row r="414" spans="1:6" ht="16.5" customHeight="1" x14ac:dyDescent="0.2">
      <c r="A414" s="114" t="s">
        <v>335</v>
      </c>
      <c r="B414" s="401">
        <v>-0.1</v>
      </c>
      <c r="C414" s="401">
        <v>0</v>
      </c>
      <c r="D414" s="401" t="s">
        <v>326</v>
      </c>
      <c r="E414" s="401">
        <v>-0.11</v>
      </c>
      <c r="F414" s="401">
        <v>-0.09</v>
      </c>
    </row>
    <row r="415" spans="1:6" ht="16.5" customHeight="1" x14ac:dyDescent="0.2">
      <c r="A415" s="114" t="s">
        <v>336</v>
      </c>
      <c r="B415" s="401">
        <v>0.05</v>
      </c>
      <c r="C415" s="401">
        <v>0.01</v>
      </c>
      <c r="D415" s="401" t="s">
        <v>326</v>
      </c>
      <c r="E415" s="401">
        <v>0.04</v>
      </c>
      <c r="F415" s="401">
        <v>0.06</v>
      </c>
    </row>
    <row r="416" spans="1:6" ht="16.5" customHeight="1" x14ac:dyDescent="0.2">
      <c r="A416" s="114" t="s">
        <v>337</v>
      </c>
      <c r="B416" s="401">
        <v>7.0000000000000007E-2</v>
      </c>
      <c r="C416" s="401">
        <v>0</v>
      </c>
      <c r="D416" s="401" t="s">
        <v>326</v>
      </c>
      <c r="E416" s="401">
        <v>7.0000000000000007E-2</v>
      </c>
      <c r="F416" s="401">
        <v>0.08</v>
      </c>
    </row>
    <row r="417" spans="1:9" ht="16.5" customHeight="1" x14ac:dyDescent="0.2">
      <c r="A417" s="114" t="s">
        <v>338</v>
      </c>
      <c r="B417" s="401">
        <v>-0.16</v>
      </c>
      <c r="C417" s="401">
        <v>0</v>
      </c>
      <c r="D417" s="401" t="s">
        <v>326</v>
      </c>
      <c r="E417" s="401">
        <v>-0.17</v>
      </c>
      <c r="F417" s="401">
        <v>-0.15</v>
      </c>
    </row>
    <row r="418" spans="1:9" ht="16.5" customHeight="1" x14ac:dyDescent="0.2">
      <c r="A418" s="781" t="s">
        <v>354</v>
      </c>
      <c r="B418" s="782"/>
      <c r="C418" s="782"/>
      <c r="D418" s="782"/>
      <c r="E418" s="782"/>
      <c r="F418" s="780"/>
    </row>
    <row r="420" spans="1:9" ht="16.5" customHeight="1" x14ac:dyDescent="0.2">
      <c r="A420" s="287" t="s">
        <v>654</v>
      </c>
      <c r="B420" s="194"/>
      <c r="C420" s="194"/>
      <c r="D420" s="194"/>
      <c r="E420" s="194"/>
      <c r="F420" s="194"/>
      <c r="G420" s="194"/>
      <c r="H420" s="194"/>
      <c r="I420" s="194"/>
    </row>
    <row r="421" spans="1:9" s="462" customFormat="1" ht="77.25" thickBot="1" x14ac:dyDescent="0.25">
      <c r="A421" s="562" t="s">
        <v>216</v>
      </c>
      <c r="B421" s="562" t="s">
        <v>340</v>
      </c>
      <c r="C421" s="562" t="s">
        <v>341</v>
      </c>
      <c r="D421" s="562" t="s">
        <v>342</v>
      </c>
      <c r="E421" s="562" t="s">
        <v>343</v>
      </c>
      <c r="F421" s="562" t="s">
        <v>344</v>
      </c>
      <c r="G421" s="562" t="s">
        <v>345</v>
      </c>
      <c r="H421" s="562" t="s">
        <v>346</v>
      </c>
      <c r="I421" s="570" t="s">
        <v>148</v>
      </c>
    </row>
    <row r="422" spans="1:9" ht="16.5" customHeight="1" x14ac:dyDescent="0.2">
      <c r="A422" s="114" t="s">
        <v>225</v>
      </c>
      <c r="B422" s="114">
        <v>142.78</v>
      </c>
      <c r="C422" s="114">
        <v>108.38</v>
      </c>
      <c r="D422" s="114">
        <v>177.18</v>
      </c>
      <c r="E422" s="114">
        <v>1.25</v>
      </c>
      <c r="F422" s="114">
        <v>141.53</v>
      </c>
      <c r="G422" s="293">
        <v>9149.1200000000008</v>
      </c>
      <c r="H422" s="779">
        <v>1.55E-2</v>
      </c>
      <c r="I422" s="780"/>
    </row>
    <row r="424" spans="1:9" ht="16.5" customHeight="1" x14ac:dyDescent="0.2">
      <c r="A424" s="290" t="s">
        <v>655</v>
      </c>
      <c r="B424" s="194"/>
      <c r="C424" s="194"/>
      <c r="D424" s="194"/>
      <c r="E424" s="194"/>
      <c r="F424" s="194"/>
    </row>
    <row r="425" spans="1:9" s="462" customFormat="1" ht="99" customHeight="1" x14ac:dyDescent="0.2">
      <c r="A425" s="562" t="s">
        <v>216</v>
      </c>
      <c r="B425" s="562" t="s">
        <v>347</v>
      </c>
      <c r="C425" s="562" t="s">
        <v>348</v>
      </c>
      <c r="D425" s="562" t="s">
        <v>349</v>
      </c>
      <c r="E425" s="562" t="s">
        <v>350</v>
      </c>
      <c r="F425" s="562" t="s">
        <v>351</v>
      </c>
    </row>
    <row r="426" spans="1:9" ht="16.5" customHeight="1" x14ac:dyDescent="0.2">
      <c r="A426" s="114" t="s">
        <v>225</v>
      </c>
      <c r="B426" s="114">
        <v>141.53</v>
      </c>
      <c r="C426" s="180">
        <v>14768</v>
      </c>
      <c r="D426" s="293">
        <v>2090151.07</v>
      </c>
      <c r="E426" s="293">
        <v>1582093.86</v>
      </c>
      <c r="F426" s="293">
        <v>2598208.2799999998</v>
      </c>
    </row>
    <row r="428" spans="1:9" ht="16.5" customHeight="1" x14ac:dyDescent="0.2">
      <c r="A428" s="290" t="s">
        <v>656</v>
      </c>
      <c r="B428" s="194"/>
      <c r="C428" s="194"/>
      <c r="D428" s="194"/>
      <c r="E428" s="194"/>
      <c r="F428" s="194"/>
    </row>
    <row r="429" spans="1:9" s="462" customFormat="1" ht="39.75" customHeight="1" x14ac:dyDescent="0.2">
      <c r="A429" s="562" t="s">
        <v>322</v>
      </c>
      <c r="B429" s="562" t="s">
        <v>323</v>
      </c>
      <c r="C429" s="562" t="s">
        <v>324</v>
      </c>
      <c r="D429" s="562" t="s">
        <v>325</v>
      </c>
      <c r="E429" s="564">
        <v>0.05</v>
      </c>
      <c r="F429" s="564">
        <v>0.95</v>
      </c>
    </row>
    <row r="430" spans="1:9" ht="16.5" customHeight="1" x14ac:dyDescent="0.2">
      <c r="A430" s="114" t="s">
        <v>291</v>
      </c>
      <c r="B430" s="401">
        <v>-0.31</v>
      </c>
      <c r="C430" s="401">
        <v>0.03</v>
      </c>
      <c r="D430" s="401" t="s">
        <v>326</v>
      </c>
      <c r="E430" s="401">
        <v>-0.36</v>
      </c>
      <c r="F430" s="401">
        <v>-0.25</v>
      </c>
    </row>
    <row r="431" spans="1:9" ht="16.5" customHeight="1" x14ac:dyDescent="0.2">
      <c r="A431" s="114" t="s">
        <v>274</v>
      </c>
      <c r="B431" s="401">
        <v>1.73</v>
      </c>
      <c r="C431" s="401">
        <v>0.11</v>
      </c>
      <c r="D431" s="401" t="s">
        <v>326</v>
      </c>
      <c r="E431" s="401">
        <v>1.54</v>
      </c>
      <c r="F431" s="401">
        <v>1.92</v>
      </c>
    </row>
    <row r="432" spans="1:9" ht="16.5" customHeight="1" x14ac:dyDescent="0.2">
      <c r="A432" s="114" t="s">
        <v>275</v>
      </c>
      <c r="B432" s="401">
        <v>3.96</v>
      </c>
      <c r="C432" s="401">
        <v>0.12</v>
      </c>
      <c r="D432" s="401" t="s">
        <v>326</v>
      </c>
      <c r="E432" s="401">
        <v>3.77</v>
      </c>
      <c r="F432" s="401">
        <v>4.1500000000000004</v>
      </c>
    </row>
    <row r="433" spans="1:6" ht="16.5" customHeight="1" x14ac:dyDescent="0.2">
      <c r="A433" s="114" t="s">
        <v>276</v>
      </c>
      <c r="B433" s="401">
        <v>1.1499999999999999</v>
      </c>
      <c r="C433" s="401">
        <v>0.25</v>
      </c>
      <c r="D433" s="401" t="s">
        <v>326</v>
      </c>
      <c r="E433" s="401">
        <v>0.74</v>
      </c>
      <c r="F433" s="401">
        <v>1.57</v>
      </c>
    </row>
    <row r="434" spans="1:6" ht="16.5" customHeight="1" x14ac:dyDescent="0.2">
      <c r="A434" s="114" t="s">
        <v>277</v>
      </c>
      <c r="B434" s="401">
        <v>0.26</v>
      </c>
      <c r="C434" s="401">
        <v>0.14000000000000001</v>
      </c>
      <c r="D434" s="401">
        <v>7.0000000000000007E-2</v>
      </c>
      <c r="E434" s="401">
        <v>0.03</v>
      </c>
      <c r="F434" s="401">
        <v>0.5</v>
      </c>
    </row>
    <row r="435" spans="1:6" ht="16.5" customHeight="1" x14ac:dyDescent="0.2">
      <c r="A435" s="114" t="s">
        <v>278</v>
      </c>
      <c r="B435" s="401">
        <v>1.71</v>
      </c>
      <c r="C435" s="401">
        <v>0.14000000000000001</v>
      </c>
      <c r="D435" s="401" t="s">
        <v>326</v>
      </c>
      <c r="E435" s="401">
        <v>1.47</v>
      </c>
      <c r="F435" s="401">
        <v>1.95</v>
      </c>
    </row>
    <row r="436" spans="1:6" ht="16.5" customHeight="1" x14ac:dyDescent="0.2">
      <c r="A436" s="114" t="s">
        <v>279</v>
      </c>
      <c r="B436" s="401">
        <v>2.2200000000000002</v>
      </c>
      <c r="C436" s="401">
        <v>0.14000000000000001</v>
      </c>
      <c r="D436" s="401" t="s">
        <v>326</v>
      </c>
      <c r="E436" s="401">
        <v>1.98</v>
      </c>
      <c r="F436" s="401">
        <v>2.4500000000000002</v>
      </c>
    </row>
    <row r="437" spans="1:6" ht="16.5" customHeight="1" x14ac:dyDescent="0.2">
      <c r="A437" s="114" t="s">
        <v>281</v>
      </c>
      <c r="B437" s="401">
        <v>1.49</v>
      </c>
      <c r="C437" s="401">
        <v>0.14000000000000001</v>
      </c>
      <c r="D437" s="401" t="s">
        <v>326</v>
      </c>
      <c r="E437" s="401">
        <v>1.26</v>
      </c>
      <c r="F437" s="401">
        <v>1.73</v>
      </c>
    </row>
    <row r="438" spans="1:6" ht="16.5" customHeight="1" x14ac:dyDescent="0.2">
      <c r="A438" s="114" t="s">
        <v>282</v>
      </c>
      <c r="B438" s="401">
        <v>-0.36</v>
      </c>
      <c r="C438" s="401">
        <v>0.14000000000000001</v>
      </c>
      <c r="D438" s="401">
        <v>0.01</v>
      </c>
      <c r="E438" s="401">
        <v>-0.59</v>
      </c>
      <c r="F438" s="401">
        <v>-0.13</v>
      </c>
    </row>
    <row r="439" spans="1:6" ht="16.5" customHeight="1" x14ac:dyDescent="0.2">
      <c r="A439" s="114" t="s">
        <v>283</v>
      </c>
      <c r="B439" s="401">
        <v>0.24</v>
      </c>
      <c r="C439" s="401">
        <v>0.13</v>
      </c>
      <c r="D439" s="401">
        <v>7.0000000000000007E-2</v>
      </c>
      <c r="E439" s="401">
        <v>0.02</v>
      </c>
      <c r="F439" s="401">
        <v>0.46</v>
      </c>
    </row>
    <row r="440" spans="1:6" ht="16.5" customHeight="1" x14ac:dyDescent="0.2">
      <c r="A440" s="114" t="s">
        <v>284</v>
      </c>
      <c r="B440" s="401">
        <v>3.19</v>
      </c>
      <c r="C440" s="401">
        <v>0.12</v>
      </c>
      <c r="D440" s="401" t="s">
        <v>326</v>
      </c>
      <c r="E440" s="401">
        <v>2.99</v>
      </c>
      <c r="F440" s="401">
        <v>3.38</v>
      </c>
    </row>
    <row r="441" spans="1:6" ht="16.5" customHeight="1" x14ac:dyDescent="0.2">
      <c r="A441" s="114" t="s">
        <v>285</v>
      </c>
      <c r="B441" s="401">
        <v>2.12</v>
      </c>
      <c r="C441" s="401">
        <v>0.12</v>
      </c>
      <c r="D441" s="401" t="s">
        <v>326</v>
      </c>
      <c r="E441" s="401">
        <v>1.91</v>
      </c>
      <c r="F441" s="401">
        <v>2.3199999999999998</v>
      </c>
    </row>
    <row r="442" spans="1:6" ht="16.5" customHeight="1" x14ac:dyDescent="0.2">
      <c r="A442" s="114" t="s">
        <v>327</v>
      </c>
      <c r="B442" s="401">
        <v>0.83</v>
      </c>
      <c r="C442" s="401">
        <v>0</v>
      </c>
      <c r="D442" s="401" t="s">
        <v>326</v>
      </c>
      <c r="E442" s="401">
        <v>0.83</v>
      </c>
      <c r="F442" s="401">
        <v>0.83</v>
      </c>
    </row>
    <row r="443" spans="1:6" ht="16.5" customHeight="1" x14ac:dyDescent="0.2">
      <c r="A443" s="114" t="s">
        <v>328</v>
      </c>
      <c r="B443" s="401">
        <v>-0.13</v>
      </c>
      <c r="C443" s="401">
        <v>0</v>
      </c>
      <c r="D443" s="401" t="s">
        <v>326</v>
      </c>
      <c r="E443" s="401">
        <v>-0.14000000000000001</v>
      </c>
      <c r="F443" s="401">
        <v>-0.13</v>
      </c>
    </row>
    <row r="444" spans="1:6" ht="16.5" customHeight="1" x14ac:dyDescent="0.2">
      <c r="A444" s="114" t="s">
        <v>329</v>
      </c>
      <c r="B444" s="401">
        <v>-0.23</v>
      </c>
      <c r="C444" s="401">
        <v>0</v>
      </c>
      <c r="D444" s="401" t="s">
        <v>326</v>
      </c>
      <c r="E444" s="401">
        <v>-0.23</v>
      </c>
      <c r="F444" s="401">
        <v>-0.22</v>
      </c>
    </row>
    <row r="445" spans="1:6" ht="16.5" customHeight="1" x14ac:dyDescent="0.2">
      <c r="A445" s="114" t="s">
        <v>330</v>
      </c>
      <c r="B445" s="401">
        <v>0.08</v>
      </c>
      <c r="C445" s="401">
        <v>0.01</v>
      </c>
      <c r="D445" s="401" t="s">
        <v>326</v>
      </c>
      <c r="E445" s="401">
        <v>7.0000000000000007E-2</v>
      </c>
      <c r="F445" s="401">
        <v>0.09</v>
      </c>
    </row>
    <row r="446" spans="1:6" ht="16.5" customHeight="1" x14ac:dyDescent="0.2">
      <c r="A446" s="114" t="s">
        <v>331</v>
      </c>
      <c r="B446" s="401">
        <v>-0.1</v>
      </c>
      <c r="C446" s="401">
        <v>0</v>
      </c>
      <c r="D446" s="401" t="s">
        <v>326</v>
      </c>
      <c r="E446" s="401">
        <v>-0.11</v>
      </c>
      <c r="F446" s="401">
        <v>-0.1</v>
      </c>
    </row>
    <row r="447" spans="1:6" ht="16.5" customHeight="1" x14ac:dyDescent="0.2">
      <c r="A447" s="114" t="s">
        <v>332</v>
      </c>
      <c r="B447" s="401">
        <v>0.01</v>
      </c>
      <c r="C447" s="401">
        <v>0</v>
      </c>
      <c r="D447" s="401">
        <v>0.06</v>
      </c>
      <c r="E447" s="401">
        <v>0</v>
      </c>
      <c r="F447" s="401">
        <v>0.01</v>
      </c>
    </row>
    <row r="448" spans="1:6" ht="16.5" customHeight="1" x14ac:dyDescent="0.2">
      <c r="A448" s="114" t="s">
        <v>333</v>
      </c>
      <c r="B448" s="401">
        <v>0.05</v>
      </c>
      <c r="C448" s="401">
        <v>0</v>
      </c>
      <c r="D448" s="401" t="s">
        <v>326</v>
      </c>
      <c r="E448" s="401">
        <v>0.05</v>
      </c>
      <c r="F448" s="401">
        <v>0.06</v>
      </c>
    </row>
    <row r="449" spans="1:9" ht="16.5" customHeight="1" x14ac:dyDescent="0.2">
      <c r="A449" s="114" t="s">
        <v>334</v>
      </c>
      <c r="B449" s="401">
        <v>0.05</v>
      </c>
      <c r="C449" s="401">
        <v>0</v>
      </c>
      <c r="D449" s="401" t="s">
        <v>326</v>
      </c>
      <c r="E449" s="401">
        <v>0.04</v>
      </c>
      <c r="F449" s="401">
        <v>0.05</v>
      </c>
    </row>
    <row r="450" spans="1:9" ht="16.5" customHeight="1" x14ac:dyDescent="0.2">
      <c r="A450" s="114" t="s">
        <v>335</v>
      </c>
      <c r="B450" s="401">
        <v>-0.02</v>
      </c>
      <c r="C450" s="401">
        <v>0</v>
      </c>
      <c r="D450" s="401" t="s">
        <v>326</v>
      </c>
      <c r="E450" s="401">
        <v>-0.03</v>
      </c>
      <c r="F450" s="401">
        <v>-0.02</v>
      </c>
    </row>
    <row r="451" spans="1:9" ht="16.5" customHeight="1" x14ac:dyDescent="0.2">
      <c r="A451" s="114" t="s">
        <v>336</v>
      </c>
      <c r="B451" s="401">
        <v>0.02</v>
      </c>
      <c r="C451" s="401">
        <v>0</v>
      </c>
      <c r="D451" s="401" t="s">
        <v>326</v>
      </c>
      <c r="E451" s="401">
        <v>0.02</v>
      </c>
      <c r="F451" s="401">
        <v>0.03</v>
      </c>
    </row>
    <row r="452" spans="1:9" ht="16.5" customHeight="1" x14ac:dyDescent="0.2">
      <c r="A452" s="114" t="s">
        <v>337</v>
      </c>
      <c r="B452" s="401">
        <v>-0.16</v>
      </c>
      <c r="C452" s="401">
        <v>0</v>
      </c>
      <c r="D452" s="401" t="s">
        <v>326</v>
      </c>
      <c r="E452" s="401">
        <v>-0.16</v>
      </c>
      <c r="F452" s="401">
        <v>-0.15</v>
      </c>
    </row>
    <row r="453" spans="1:9" ht="16.5" customHeight="1" x14ac:dyDescent="0.2">
      <c r="A453" s="114" t="s">
        <v>338</v>
      </c>
      <c r="B453" s="401">
        <v>-0.06</v>
      </c>
      <c r="C453" s="401">
        <v>0</v>
      </c>
      <c r="D453" s="401" t="s">
        <v>326</v>
      </c>
      <c r="E453" s="401">
        <v>-0.06</v>
      </c>
      <c r="F453" s="401">
        <v>-0.05</v>
      </c>
    </row>
    <row r="454" spans="1:9" ht="16.5" customHeight="1" x14ac:dyDescent="0.2">
      <c r="A454" s="781" t="s">
        <v>355</v>
      </c>
      <c r="B454" s="782"/>
      <c r="C454" s="782"/>
      <c r="D454" s="782"/>
      <c r="E454" s="782"/>
      <c r="F454" s="780"/>
    </row>
    <row r="456" spans="1:9" ht="16.5" customHeight="1" x14ac:dyDescent="0.2">
      <c r="A456" s="287" t="s">
        <v>657</v>
      </c>
      <c r="B456" s="194"/>
      <c r="C456" s="194"/>
      <c r="D456" s="194"/>
      <c r="E456" s="194"/>
      <c r="F456" s="194"/>
      <c r="G456" s="194"/>
      <c r="H456" s="194"/>
      <c r="I456" s="194"/>
    </row>
    <row r="457" spans="1:9" s="462" customFormat="1" ht="77.25" thickBot="1" x14ac:dyDescent="0.25">
      <c r="A457" s="562" t="s">
        <v>216</v>
      </c>
      <c r="B457" s="562" t="s">
        <v>340</v>
      </c>
      <c r="C457" s="562" t="s">
        <v>341</v>
      </c>
      <c r="D457" s="562" t="s">
        <v>342</v>
      </c>
      <c r="E457" s="562" t="s">
        <v>343</v>
      </c>
      <c r="F457" s="562" t="s">
        <v>344</v>
      </c>
      <c r="G457" s="562" t="s">
        <v>345</v>
      </c>
      <c r="H457" s="562" t="s">
        <v>346</v>
      </c>
      <c r="I457" s="570" t="s">
        <v>148</v>
      </c>
    </row>
    <row r="458" spans="1:9" ht="16.5" customHeight="1" x14ac:dyDescent="0.2">
      <c r="A458" s="114" t="s">
        <v>226</v>
      </c>
      <c r="B458" s="114">
        <v>112.22</v>
      </c>
      <c r="C458" s="114">
        <v>87.22</v>
      </c>
      <c r="D458" s="114">
        <v>137.22999999999999</v>
      </c>
      <c r="E458" s="114">
        <v>-3.34</v>
      </c>
      <c r="F458" s="114">
        <v>115.57</v>
      </c>
      <c r="G458" s="293">
        <v>13379.23</v>
      </c>
      <c r="H458" s="779">
        <v>8.6E-3</v>
      </c>
      <c r="I458" s="780"/>
    </row>
    <row r="460" spans="1:9" ht="16.5" customHeight="1" x14ac:dyDescent="0.2">
      <c r="A460" s="290" t="s">
        <v>658</v>
      </c>
      <c r="B460" s="194"/>
      <c r="C460" s="194"/>
      <c r="D460" s="194"/>
      <c r="E460" s="194"/>
      <c r="F460" s="194"/>
    </row>
    <row r="461" spans="1:9" s="462" customFormat="1" ht="70.5" customHeight="1" x14ac:dyDescent="0.2">
      <c r="A461" s="562" t="s">
        <v>216</v>
      </c>
      <c r="B461" s="562" t="s">
        <v>347</v>
      </c>
      <c r="C461" s="562" t="s">
        <v>348</v>
      </c>
      <c r="D461" s="562" t="s">
        <v>349</v>
      </c>
      <c r="E461" s="562" t="s">
        <v>350</v>
      </c>
      <c r="F461" s="562" t="s">
        <v>351</v>
      </c>
    </row>
    <row r="462" spans="1:9" ht="16.5" customHeight="1" x14ac:dyDescent="0.2">
      <c r="A462" s="114" t="s">
        <v>226</v>
      </c>
      <c r="B462" s="114">
        <v>115.57</v>
      </c>
      <c r="C462" s="180">
        <v>41462</v>
      </c>
      <c r="D462" s="293">
        <v>4791718.76</v>
      </c>
      <c r="E462" s="293">
        <v>3754884.63</v>
      </c>
      <c r="F462" s="293">
        <v>5828552.9000000004</v>
      </c>
    </row>
    <row r="464" spans="1:9" ht="16.5" customHeight="1" x14ac:dyDescent="0.2">
      <c r="A464" s="290" t="s">
        <v>659</v>
      </c>
      <c r="B464" s="194"/>
      <c r="C464" s="194"/>
      <c r="D464" s="194"/>
      <c r="E464" s="194"/>
      <c r="F464" s="194"/>
    </row>
    <row r="465" spans="1:8" s="462" customFormat="1" ht="40.5" customHeight="1" x14ac:dyDescent="0.2">
      <c r="A465" s="562" t="s">
        <v>322</v>
      </c>
      <c r="B465" s="562" t="s">
        <v>323</v>
      </c>
      <c r="C465" s="562" t="s">
        <v>324</v>
      </c>
      <c r="D465" s="562" t="s">
        <v>325</v>
      </c>
      <c r="E465" s="564">
        <v>0.05</v>
      </c>
      <c r="F465" s="564">
        <v>0.95</v>
      </c>
    </row>
    <row r="466" spans="1:8" ht="16.5" customHeight="1" x14ac:dyDescent="0.2">
      <c r="A466" s="114" t="s">
        <v>302</v>
      </c>
      <c r="B466" s="401">
        <v>3.22</v>
      </c>
      <c r="C466" s="401">
        <v>0.65</v>
      </c>
      <c r="D466" s="401" t="s">
        <v>326</v>
      </c>
      <c r="E466" s="401">
        <v>2.16</v>
      </c>
      <c r="F466" s="401">
        <v>4.28</v>
      </c>
    </row>
    <row r="467" spans="1:8" ht="16.5" customHeight="1" x14ac:dyDescent="0.2">
      <c r="A467" s="114" t="s">
        <v>304</v>
      </c>
      <c r="B467" s="401">
        <v>1.25</v>
      </c>
      <c r="C467" s="401">
        <v>0.01</v>
      </c>
      <c r="D467" s="401" t="s">
        <v>326</v>
      </c>
      <c r="E467" s="401">
        <v>1.24</v>
      </c>
      <c r="F467" s="401">
        <v>1.27</v>
      </c>
    </row>
    <row r="468" spans="1:8" ht="16.5" customHeight="1" x14ac:dyDescent="0.2">
      <c r="A468" s="114" t="s">
        <v>306</v>
      </c>
      <c r="B468" s="401">
        <v>2.66</v>
      </c>
      <c r="C468" s="401">
        <v>0.02</v>
      </c>
      <c r="D468" s="401" t="s">
        <v>326</v>
      </c>
      <c r="E468" s="401">
        <v>2.62</v>
      </c>
      <c r="F468" s="401">
        <v>2.7</v>
      </c>
    </row>
    <row r="469" spans="1:8" ht="16.5" customHeight="1" x14ac:dyDescent="0.2">
      <c r="A469" s="114" t="s">
        <v>313</v>
      </c>
      <c r="B469" s="401">
        <v>-0.62</v>
      </c>
      <c r="C469" s="401">
        <v>0.71</v>
      </c>
      <c r="D469" s="401">
        <v>0.38</v>
      </c>
      <c r="E469" s="401">
        <v>-1.79</v>
      </c>
      <c r="F469" s="401">
        <v>0.54</v>
      </c>
    </row>
    <row r="470" spans="1:8" ht="16.5" customHeight="1" x14ac:dyDescent="0.2">
      <c r="A470" s="114" t="s">
        <v>308</v>
      </c>
      <c r="B470" s="401">
        <v>-0.18</v>
      </c>
      <c r="C470" s="401">
        <v>0.03</v>
      </c>
      <c r="D470" s="401" t="s">
        <v>326</v>
      </c>
      <c r="E470" s="401">
        <v>-0.23</v>
      </c>
      <c r="F470" s="401">
        <v>-0.13</v>
      </c>
    </row>
    <row r="471" spans="1:8" ht="16.5" customHeight="1" x14ac:dyDescent="0.2">
      <c r="A471" s="114" t="s">
        <v>310</v>
      </c>
      <c r="B471" s="401">
        <v>-0.21</v>
      </c>
      <c r="C471" s="401">
        <v>0.05</v>
      </c>
      <c r="D471" s="401" t="s">
        <v>326</v>
      </c>
      <c r="E471" s="401">
        <v>-0.3</v>
      </c>
      <c r="F471" s="401">
        <v>-0.12</v>
      </c>
    </row>
    <row r="472" spans="1:8" ht="16.5" customHeight="1" x14ac:dyDescent="0.2">
      <c r="A472" s="114" t="s">
        <v>316</v>
      </c>
      <c r="B472" s="401">
        <v>0</v>
      </c>
      <c r="C472" s="401">
        <v>0.04</v>
      </c>
      <c r="D472" s="401">
        <v>0.92</v>
      </c>
      <c r="E472" s="401">
        <v>-0.06</v>
      </c>
      <c r="F472" s="401">
        <v>0.05</v>
      </c>
    </row>
    <row r="473" spans="1:8" ht="16.5" customHeight="1" x14ac:dyDescent="0.2">
      <c r="A473" s="114" t="s">
        <v>319</v>
      </c>
      <c r="B473" s="401">
        <v>0.05</v>
      </c>
      <c r="C473" s="401">
        <v>0.06</v>
      </c>
      <c r="D473" s="401">
        <v>0.42</v>
      </c>
      <c r="E473" s="401">
        <v>-0.05</v>
      </c>
      <c r="F473" s="401">
        <v>0.14000000000000001</v>
      </c>
    </row>
    <row r="474" spans="1:8" ht="16.5" customHeight="1" x14ac:dyDescent="0.2">
      <c r="A474" s="781" t="s">
        <v>356</v>
      </c>
      <c r="B474" s="782"/>
      <c r="C474" s="782"/>
      <c r="D474" s="782"/>
      <c r="E474" s="782"/>
      <c r="F474" s="780"/>
    </row>
    <row r="476" spans="1:8" ht="16.5" customHeight="1" x14ac:dyDescent="0.2">
      <c r="A476" s="290" t="s">
        <v>660</v>
      </c>
      <c r="B476" s="194"/>
      <c r="C476" s="194"/>
      <c r="D476" s="194"/>
      <c r="E476" s="194"/>
      <c r="F476" s="194"/>
      <c r="G476" s="194"/>
      <c r="H476" s="194"/>
    </row>
    <row r="477" spans="1:8" s="462" customFormat="1" ht="76.5" x14ac:dyDescent="0.2">
      <c r="A477" s="562" t="s">
        <v>216</v>
      </c>
      <c r="B477" s="562" t="s">
        <v>340</v>
      </c>
      <c r="C477" s="562" t="s">
        <v>341</v>
      </c>
      <c r="D477" s="562" t="s">
        <v>342</v>
      </c>
      <c r="E477" s="562" t="s">
        <v>343</v>
      </c>
      <c r="F477" s="562" t="s">
        <v>344</v>
      </c>
      <c r="G477" s="562" t="s">
        <v>345</v>
      </c>
      <c r="H477" s="562" t="s">
        <v>346</v>
      </c>
    </row>
    <row r="478" spans="1:8" ht="16.5" customHeight="1" x14ac:dyDescent="0.2">
      <c r="A478" s="114" t="s">
        <v>227</v>
      </c>
      <c r="B478" s="114">
        <v>171.26</v>
      </c>
      <c r="C478" s="114">
        <v>0.12</v>
      </c>
      <c r="D478" s="114">
        <v>342.4</v>
      </c>
      <c r="E478" s="114">
        <v>-14.25</v>
      </c>
      <c r="F478" s="114">
        <v>185.51</v>
      </c>
      <c r="G478" s="293">
        <v>13379.23</v>
      </c>
      <c r="H478" s="294">
        <v>1.3899999999999999E-2</v>
      </c>
    </row>
    <row r="480" spans="1:8" ht="16.5" customHeight="1" x14ac:dyDescent="0.2">
      <c r="A480" s="290" t="s">
        <v>661</v>
      </c>
      <c r="B480" s="194"/>
      <c r="C480" s="194"/>
      <c r="D480" s="194"/>
      <c r="E480" s="194"/>
      <c r="F480" s="194"/>
    </row>
    <row r="481" spans="1:6" s="462" customFormat="1" ht="58.5" customHeight="1" x14ac:dyDescent="0.2">
      <c r="A481" s="562" t="s">
        <v>216</v>
      </c>
      <c r="B481" s="562" t="s">
        <v>347</v>
      </c>
      <c r="C481" s="562" t="s">
        <v>348</v>
      </c>
      <c r="D481" s="562" t="s">
        <v>349</v>
      </c>
      <c r="E481" s="562" t="s">
        <v>350</v>
      </c>
      <c r="F481" s="562" t="s">
        <v>351</v>
      </c>
    </row>
    <row r="482" spans="1:6" ht="16.5" customHeight="1" x14ac:dyDescent="0.2">
      <c r="A482" s="114" t="s">
        <v>227</v>
      </c>
      <c r="B482" s="114">
        <v>185.51</v>
      </c>
      <c r="C482" s="180">
        <v>7761</v>
      </c>
      <c r="D482" s="293">
        <v>1439733.26</v>
      </c>
      <c r="E482" s="293">
        <v>111558.08</v>
      </c>
      <c r="F482" s="293">
        <v>2767908.43</v>
      </c>
    </row>
    <row r="484" spans="1:6" ht="16.5" customHeight="1" x14ac:dyDescent="0.2">
      <c r="A484" s="290" t="s">
        <v>662</v>
      </c>
      <c r="B484" s="194"/>
      <c r="C484" s="194"/>
      <c r="D484" s="194"/>
      <c r="E484" s="194"/>
      <c r="F484" s="194"/>
    </row>
    <row r="485" spans="1:6" s="462" customFormat="1" ht="31.5" customHeight="1" x14ac:dyDescent="0.2">
      <c r="A485" s="562" t="s">
        <v>322</v>
      </c>
      <c r="B485" s="562" t="s">
        <v>323</v>
      </c>
      <c r="C485" s="562" t="s">
        <v>324</v>
      </c>
      <c r="D485" s="562" t="s">
        <v>325</v>
      </c>
      <c r="E485" s="564">
        <v>0.05</v>
      </c>
      <c r="F485" s="564">
        <v>0.95</v>
      </c>
    </row>
    <row r="486" spans="1:6" ht="16.5" customHeight="1" x14ac:dyDescent="0.2">
      <c r="A486" s="114" t="s">
        <v>291</v>
      </c>
      <c r="B486" s="401">
        <v>-0.49</v>
      </c>
      <c r="C486" s="401">
        <v>0.05</v>
      </c>
      <c r="D486" s="401" t="s">
        <v>326</v>
      </c>
      <c r="E486" s="401">
        <v>-0.57999999999999996</v>
      </c>
      <c r="F486" s="401">
        <v>-0.41</v>
      </c>
    </row>
    <row r="487" spans="1:6" ht="16.5" customHeight="1" x14ac:dyDescent="0.2">
      <c r="A487" s="114" t="s">
        <v>274</v>
      </c>
      <c r="B487" s="401">
        <v>-0.21</v>
      </c>
      <c r="C487" s="401">
        <v>0.13</v>
      </c>
      <c r="D487" s="401">
        <v>0.12</v>
      </c>
      <c r="E487" s="401">
        <v>-0.43</v>
      </c>
      <c r="F487" s="401">
        <v>0.01</v>
      </c>
    </row>
    <row r="488" spans="1:6" ht="16.5" customHeight="1" x14ac:dyDescent="0.2">
      <c r="A488" s="114" t="s">
        <v>275</v>
      </c>
      <c r="B488" s="401">
        <v>-0.92</v>
      </c>
      <c r="C488" s="401">
        <v>0.14000000000000001</v>
      </c>
      <c r="D488" s="401" t="s">
        <v>326</v>
      </c>
      <c r="E488" s="401">
        <v>-1.1499999999999999</v>
      </c>
      <c r="F488" s="401">
        <v>-0.69</v>
      </c>
    </row>
    <row r="489" spans="1:6" ht="16.5" customHeight="1" x14ac:dyDescent="0.2">
      <c r="A489" s="114" t="s">
        <v>276</v>
      </c>
      <c r="B489" s="401">
        <v>-1.71</v>
      </c>
      <c r="C489" s="401">
        <v>0.15</v>
      </c>
      <c r="D489" s="401" t="s">
        <v>326</v>
      </c>
      <c r="E489" s="401">
        <v>-1.96</v>
      </c>
      <c r="F489" s="401">
        <v>-1.46</v>
      </c>
    </row>
    <row r="490" spans="1:6" ht="16.5" customHeight="1" x14ac:dyDescent="0.2">
      <c r="A490" s="114" t="s">
        <v>277</v>
      </c>
      <c r="B490" s="401">
        <v>0.68</v>
      </c>
      <c r="C490" s="401">
        <v>0.15</v>
      </c>
      <c r="D490" s="401" t="s">
        <v>326</v>
      </c>
      <c r="E490" s="401">
        <v>0.43</v>
      </c>
      <c r="F490" s="401">
        <v>0.93</v>
      </c>
    </row>
    <row r="491" spans="1:6" ht="16.5" customHeight="1" x14ac:dyDescent="0.2">
      <c r="A491" s="114" t="s">
        <v>278</v>
      </c>
      <c r="B491" s="401">
        <v>7.18</v>
      </c>
      <c r="C491" s="401">
        <v>0.19</v>
      </c>
      <c r="D491" s="401" t="s">
        <v>326</v>
      </c>
      <c r="E491" s="401">
        <v>6.88</v>
      </c>
      <c r="F491" s="401">
        <v>7.49</v>
      </c>
    </row>
    <row r="492" spans="1:6" ht="16.5" customHeight="1" x14ac:dyDescent="0.2">
      <c r="A492" s="114" t="s">
        <v>279</v>
      </c>
      <c r="B492" s="401">
        <v>5.07</v>
      </c>
      <c r="C492" s="401">
        <v>0.16</v>
      </c>
      <c r="D492" s="401" t="s">
        <v>326</v>
      </c>
      <c r="E492" s="401">
        <v>4.8</v>
      </c>
      <c r="F492" s="401">
        <v>5.33</v>
      </c>
    </row>
    <row r="493" spans="1:6" ht="16.5" customHeight="1" x14ac:dyDescent="0.2">
      <c r="A493" s="114" t="s">
        <v>281</v>
      </c>
      <c r="B493" s="401">
        <v>2.99</v>
      </c>
      <c r="C493" s="401">
        <v>0.16</v>
      </c>
      <c r="D493" s="401" t="s">
        <v>326</v>
      </c>
      <c r="E493" s="401">
        <v>2.73</v>
      </c>
      <c r="F493" s="401">
        <v>3.25</v>
      </c>
    </row>
    <row r="494" spans="1:6" ht="16.5" customHeight="1" x14ac:dyDescent="0.2">
      <c r="A494" s="114" t="s">
        <v>282</v>
      </c>
      <c r="B494" s="401">
        <v>0</v>
      </c>
      <c r="C494" s="401">
        <v>0.16</v>
      </c>
      <c r="D494" s="401">
        <v>0.99</v>
      </c>
      <c r="E494" s="401">
        <v>-0.26</v>
      </c>
      <c r="F494" s="401">
        <v>0.26</v>
      </c>
    </row>
    <row r="495" spans="1:6" ht="16.5" customHeight="1" x14ac:dyDescent="0.2">
      <c r="A495" s="114" t="s">
        <v>283</v>
      </c>
      <c r="B495" s="401">
        <v>-0.75</v>
      </c>
      <c r="C495" s="401">
        <v>0.15</v>
      </c>
      <c r="D495" s="401" t="s">
        <v>326</v>
      </c>
      <c r="E495" s="401">
        <v>-1</v>
      </c>
      <c r="F495" s="401">
        <v>-0.5</v>
      </c>
    </row>
    <row r="496" spans="1:6" ht="16.5" customHeight="1" x14ac:dyDescent="0.2">
      <c r="A496" s="114" t="s">
        <v>284</v>
      </c>
      <c r="B496" s="401">
        <v>-0.68</v>
      </c>
      <c r="C496" s="401">
        <v>0.14000000000000001</v>
      </c>
      <c r="D496" s="401" t="s">
        <v>326</v>
      </c>
      <c r="E496" s="401">
        <v>-0.92</v>
      </c>
      <c r="F496" s="401">
        <v>-0.45</v>
      </c>
    </row>
    <row r="497" spans="1:8" ht="16.5" customHeight="1" x14ac:dyDescent="0.2">
      <c r="A497" s="114" t="s">
        <v>285</v>
      </c>
      <c r="B497" s="401">
        <v>0.83</v>
      </c>
      <c r="C497" s="401">
        <v>0.15</v>
      </c>
      <c r="D497" s="401" t="s">
        <v>326</v>
      </c>
      <c r="E497" s="401">
        <v>0.59</v>
      </c>
      <c r="F497" s="401">
        <v>1.08</v>
      </c>
    </row>
    <row r="498" spans="1:8" ht="16.5" customHeight="1" x14ac:dyDescent="0.2">
      <c r="A498" s="114" t="s">
        <v>327</v>
      </c>
      <c r="B498" s="401">
        <v>0.69</v>
      </c>
      <c r="C498" s="401">
        <v>0</v>
      </c>
      <c r="D498" s="401" t="s">
        <v>326</v>
      </c>
      <c r="E498" s="401">
        <v>0.68</v>
      </c>
      <c r="F498" s="401">
        <v>0.69</v>
      </c>
    </row>
    <row r="499" spans="1:8" ht="16.5" customHeight="1" x14ac:dyDescent="0.2">
      <c r="A499" s="114" t="s">
        <v>328</v>
      </c>
      <c r="B499" s="401">
        <v>-0.01</v>
      </c>
      <c r="C499" s="401">
        <v>0</v>
      </c>
      <c r="D499" s="401" t="s">
        <v>326</v>
      </c>
      <c r="E499" s="401">
        <v>-0.02</v>
      </c>
      <c r="F499" s="401">
        <v>-0.01</v>
      </c>
    </row>
    <row r="500" spans="1:8" ht="16.5" customHeight="1" x14ac:dyDescent="0.2">
      <c r="A500" s="114" t="s">
        <v>329</v>
      </c>
      <c r="B500" s="401">
        <v>0.05</v>
      </c>
      <c r="C500" s="401">
        <v>0</v>
      </c>
      <c r="D500" s="401" t="s">
        <v>326</v>
      </c>
      <c r="E500" s="401">
        <v>0.04</v>
      </c>
      <c r="F500" s="401">
        <v>0.05</v>
      </c>
    </row>
    <row r="501" spans="1:8" ht="16.5" customHeight="1" x14ac:dyDescent="0.2">
      <c r="A501" s="114" t="s">
        <v>330</v>
      </c>
      <c r="B501" s="401">
        <v>0.12</v>
      </c>
      <c r="C501" s="401">
        <v>0</v>
      </c>
      <c r="D501" s="401" t="s">
        <v>326</v>
      </c>
      <c r="E501" s="401">
        <v>0.11</v>
      </c>
      <c r="F501" s="401">
        <v>0.13</v>
      </c>
    </row>
    <row r="502" spans="1:8" ht="16.5" customHeight="1" x14ac:dyDescent="0.2">
      <c r="A502" s="114" t="s">
        <v>331</v>
      </c>
      <c r="B502" s="401">
        <v>0.04</v>
      </c>
      <c r="C502" s="401">
        <v>0</v>
      </c>
      <c r="D502" s="401" t="s">
        <v>326</v>
      </c>
      <c r="E502" s="401">
        <v>0.04</v>
      </c>
      <c r="F502" s="401">
        <v>0.05</v>
      </c>
    </row>
    <row r="503" spans="1:8" ht="16.5" customHeight="1" x14ac:dyDescent="0.2">
      <c r="A503" s="114" t="s">
        <v>332</v>
      </c>
      <c r="B503" s="401">
        <v>0.17</v>
      </c>
      <c r="C503" s="401">
        <v>0</v>
      </c>
      <c r="D503" s="401" t="s">
        <v>326</v>
      </c>
      <c r="E503" s="401">
        <v>0.16</v>
      </c>
      <c r="F503" s="401">
        <v>0.17</v>
      </c>
    </row>
    <row r="504" spans="1:8" ht="16.5" customHeight="1" x14ac:dyDescent="0.2">
      <c r="A504" s="114" t="s">
        <v>333</v>
      </c>
      <c r="B504" s="401">
        <v>0.11</v>
      </c>
      <c r="C504" s="401">
        <v>0</v>
      </c>
      <c r="D504" s="401" t="s">
        <v>326</v>
      </c>
      <c r="E504" s="401">
        <v>0.1</v>
      </c>
      <c r="F504" s="401">
        <v>0.11</v>
      </c>
    </row>
    <row r="505" spans="1:8" ht="16.5" customHeight="1" x14ac:dyDescent="0.2">
      <c r="A505" s="114" t="s">
        <v>334</v>
      </c>
      <c r="B505" s="401">
        <v>0.05</v>
      </c>
      <c r="C505" s="401">
        <v>0</v>
      </c>
      <c r="D505" s="401" t="s">
        <v>326</v>
      </c>
      <c r="E505" s="401">
        <v>0.05</v>
      </c>
      <c r="F505" s="401">
        <v>0.06</v>
      </c>
    </row>
    <row r="506" spans="1:8" ht="16.5" customHeight="1" x14ac:dyDescent="0.2">
      <c r="A506" s="114" t="s">
        <v>335</v>
      </c>
      <c r="B506" s="401">
        <v>-0.04</v>
      </c>
      <c r="C506" s="401">
        <v>0</v>
      </c>
      <c r="D506" s="401" t="s">
        <v>326</v>
      </c>
      <c r="E506" s="401">
        <v>-0.04</v>
      </c>
      <c r="F506" s="401">
        <v>-0.03</v>
      </c>
    </row>
    <row r="507" spans="1:8" ht="16.5" customHeight="1" x14ac:dyDescent="0.2">
      <c r="A507" s="114" t="s">
        <v>336</v>
      </c>
      <c r="B507" s="401">
        <v>0.09</v>
      </c>
      <c r="C507" s="401">
        <v>0</v>
      </c>
      <c r="D507" s="401" t="s">
        <v>326</v>
      </c>
      <c r="E507" s="401">
        <v>0.08</v>
      </c>
      <c r="F507" s="401">
        <v>0.1</v>
      </c>
    </row>
    <row r="508" spans="1:8" ht="16.5" customHeight="1" x14ac:dyDescent="0.2">
      <c r="A508" s="114" t="s">
        <v>337</v>
      </c>
      <c r="B508" s="401">
        <v>0.03</v>
      </c>
      <c r="C508" s="401">
        <v>0</v>
      </c>
      <c r="D508" s="401" t="s">
        <v>326</v>
      </c>
      <c r="E508" s="401">
        <v>0.02</v>
      </c>
      <c r="F508" s="401">
        <v>0.04</v>
      </c>
    </row>
    <row r="509" spans="1:8" ht="16.5" customHeight="1" x14ac:dyDescent="0.2">
      <c r="A509" s="114" t="s">
        <v>338</v>
      </c>
      <c r="B509" s="114">
        <v>-0.04</v>
      </c>
      <c r="C509" s="114">
        <v>0</v>
      </c>
      <c r="D509" s="114" t="s">
        <v>326</v>
      </c>
      <c r="E509" s="114">
        <v>-0.05</v>
      </c>
      <c r="F509" s="114">
        <v>-0.04</v>
      </c>
    </row>
    <row r="510" spans="1:8" ht="16.5" customHeight="1" x14ac:dyDescent="0.2">
      <c r="A510" s="781" t="s">
        <v>357</v>
      </c>
      <c r="B510" s="782"/>
      <c r="C510" s="782"/>
      <c r="D510" s="782"/>
      <c r="E510" s="782"/>
      <c r="F510" s="780"/>
    </row>
    <row r="512" spans="1:8" ht="16.5" customHeight="1" x14ac:dyDescent="0.2">
      <c r="A512" s="571" t="s">
        <v>664</v>
      </c>
      <c r="B512" s="194"/>
      <c r="C512" s="194"/>
      <c r="D512" s="194"/>
      <c r="E512" s="194"/>
      <c r="F512" s="194"/>
      <c r="G512" s="194"/>
      <c r="H512" s="194"/>
    </row>
    <row r="513" spans="1:8" s="462" customFormat="1" ht="73.5" customHeight="1" x14ac:dyDescent="0.2">
      <c r="A513" s="562" t="s">
        <v>216</v>
      </c>
      <c r="B513" s="562" t="s">
        <v>340</v>
      </c>
      <c r="C513" s="562" t="s">
        <v>341</v>
      </c>
      <c r="D513" s="562" t="s">
        <v>342</v>
      </c>
      <c r="E513" s="562" t="s">
        <v>343</v>
      </c>
      <c r="F513" s="562" t="s">
        <v>344</v>
      </c>
      <c r="G513" s="562" t="s">
        <v>345</v>
      </c>
      <c r="H513" s="562" t="s">
        <v>346</v>
      </c>
    </row>
    <row r="514" spans="1:8" ht="16.5" customHeight="1" x14ac:dyDescent="0.2">
      <c r="A514" s="114" t="s">
        <v>229</v>
      </c>
      <c r="B514" s="114">
        <v>180.2</v>
      </c>
      <c r="C514" s="114">
        <v>142.25</v>
      </c>
      <c r="D514" s="114">
        <v>218.14</v>
      </c>
      <c r="E514" s="114">
        <v>-0.52</v>
      </c>
      <c r="F514" s="114">
        <v>180.72</v>
      </c>
      <c r="G514" s="293">
        <v>12512.24</v>
      </c>
      <c r="H514" s="294">
        <v>1.44E-2</v>
      </c>
    </row>
    <row r="516" spans="1:8" ht="16.5" customHeight="1" x14ac:dyDescent="0.2">
      <c r="A516" s="31" t="s">
        <v>665</v>
      </c>
      <c r="B516" s="194"/>
      <c r="C516" s="194"/>
      <c r="D516" s="194"/>
      <c r="E516" s="194"/>
      <c r="F516" s="194"/>
    </row>
    <row r="517" spans="1:8" s="462" customFormat="1" ht="50.25" customHeight="1" x14ac:dyDescent="0.2">
      <c r="A517" s="562" t="s">
        <v>216</v>
      </c>
      <c r="B517" s="562" t="s">
        <v>347</v>
      </c>
      <c r="C517" s="562" t="s">
        <v>348</v>
      </c>
      <c r="D517" s="562" t="s">
        <v>349</v>
      </c>
      <c r="E517" s="562" t="s">
        <v>350</v>
      </c>
      <c r="F517" s="562" t="s">
        <v>351</v>
      </c>
    </row>
    <row r="518" spans="1:8" ht="16.5" customHeight="1" x14ac:dyDescent="0.2">
      <c r="A518" s="114" t="s">
        <v>229</v>
      </c>
      <c r="B518" s="114">
        <v>180.72</v>
      </c>
      <c r="C518" s="180">
        <v>50137</v>
      </c>
      <c r="D518" s="293">
        <v>9060747.6400000006</v>
      </c>
      <c r="E518" s="293">
        <v>7158310.6900000004</v>
      </c>
      <c r="F518" s="293">
        <v>10963184.59</v>
      </c>
    </row>
    <row r="520" spans="1:8" ht="16.5" customHeight="1" x14ac:dyDescent="0.2">
      <c r="A520" s="290" t="s">
        <v>666</v>
      </c>
      <c r="B520" s="194"/>
      <c r="C520" s="194"/>
      <c r="D520" s="194"/>
      <c r="E520" s="194"/>
      <c r="F520" s="194"/>
    </row>
    <row r="521" spans="1:8" s="462" customFormat="1" ht="36" customHeight="1" x14ac:dyDescent="0.2">
      <c r="A521" s="562" t="s">
        <v>322</v>
      </c>
      <c r="B521" s="562" t="s">
        <v>323</v>
      </c>
      <c r="C521" s="562" t="s">
        <v>324</v>
      </c>
      <c r="D521" s="562" t="s">
        <v>325</v>
      </c>
      <c r="E521" s="564">
        <v>0.05</v>
      </c>
      <c r="F521" s="564">
        <v>0.95</v>
      </c>
    </row>
    <row r="522" spans="1:8" ht="16.5" customHeight="1" x14ac:dyDescent="0.2">
      <c r="A522" s="114" t="s">
        <v>291</v>
      </c>
      <c r="B522" s="401">
        <v>-0.51</v>
      </c>
      <c r="C522" s="401">
        <v>0.12</v>
      </c>
      <c r="D522" s="401" t="s">
        <v>326</v>
      </c>
      <c r="E522" s="401">
        <v>-0.71</v>
      </c>
      <c r="F522" s="401">
        <v>-0.31</v>
      </c>
    </row>
    <row r="523" spans="1:8" ht="16.5" customHeight="1" x14ac:dyDescent="0.2">
      <c r="A523" s="114" t="s">
        <v>274</v>
      </c>
      <c r="B523" s="401">
        <v>-0.14000000000000001</v>
      </c>
      <c r="C523" s="401">
        <v>0.56999999999999995</v>
      </c>
      <c r="D523" s="401">
        <v>0.81</v>
      </c>
      <c r="E523" s="401">
        <v>-1.08</v>
      </c>
      <c r="F523" s="401">
        <v>0.8</v>
      </c>
    </row>
    <row r="524" spans="1:8" ht="16.5" customHeight="1" x14ac:dyDescent="0.2">
      <c r="A524" s="114" t="s">
        <v>275</v>
      </c>
      <c r="B524" s="401">
        <v>0.62</v>
      </c>
      <c r="C524" s="401">
        <v>0.46</v>
      </c>
      <c r="D524" s="401">
        <v>0.18</v>
      </c>
      <c r="E524" s="401">
        <v>-0.14000000000000001</v>
      </c>
      <c r="F524" s="401">
        <v>1.38</v>
      </c>
    </row>
    <row r="525" spans="1:8" ht="16.5" customHeight="1" x14ac:dyDescent="0.2">
      <c r="A525" s="114" t="s">
        <v>276</v>
      </c>
      <c r="B525" s="401">
        <v>-0.79</v>
      </c>
      <c r="C525" s="401">
        <v>0.49</v>
      </c>
      <c r="D525" s="401">
        <v>0.11</v>
      </c>
      <c r="E525" s="401">
        <v>-1.59</v>
      </c>
      <c r="F525" s="401">
        <v>0.02</v>
      </c>
    </row>
    <row r="526" spans="1:8" ht="16.5" customHeight="1" x14ac:dyDescent="0.2">
      <c r="A526" s="114" t="s">
        <v>277</v>
      </c>
      <c r="B526" s="401">
        <v>1.46</v>
      </c>
      <c r="C526" s="401">
        <v>0.5</v>
      </c>
      <c r="D526" s="401">
        <v>0</v>
      </c>
      <c r="E526" s="401">
        <v>0.64</v>
      </c>
      <c r="F526" s="401">
        <v>2.2799999999999998</v>
      </c>
    </row>
    <row r="527" spans="1:8" ht="16.5" customHeight="1" x14ac:dyDescent="0.2">
      <c r="A527" s="114" t="s">
        <v>278</v>
      </c>
      <c r="B527" s="401">
        <v>5.0599999999999996</v>
      </c>
      <c r="C527" s="401">
        <v>0.51</v>
      </c>
      <c r="D527" s="401" t="s">
        <v>326</v>
      </c>
      <c r="E527" s="401">
        <v>4.22</v>
      </c>
      <c r="F527" s="401">
        <v>5.9</v>
      </c>
    </row>
    <row r="528" spans="1:8" ht="16.5" customHeight="1" x14ac:dyDescent="0.2">
      <c r="A528" s="114" t="s">
        <v>279</v>
      </c>
      <c r="B528" s="401">
        <v>5.48</v>
      </c>
      <c r="C528" s="401">
        <v>0.52</v>
      </c>
      <c r="D528" s="401" t="s">
        <v>326</v>
      </c>
      <c r="E528" s="401">
        <v>4.63</v>
      </c>
      <c r="F528" s="401">
        <v>6.34</v>
      </c>
    </row>
    <row r="529" spans="1:6" ht="16.5" customHeight="1" x14ac:dyDescent="0.2">
      <c r="A529" s="114" t="s">
        <v>281</v>
      </c>
      <c r="B529" s="401">
        <v>3.21</v>
      </c>
      <c r="C529" s="401">
        <v>0.52</v>
      </c>
      <c r="D529" s="401" t="s">
        <v>326</v>
      </c>
      <c r="E529" s="401">
        <v>2.35</v>
      </c>
      <c r="F529" s="401">
        <v>4.07</v>
      </c>
    </row>
    <row r="530" spans="1:6" ht="16.5" customHeight="1" x14ac:dyDescent="0.2">
      <c r="A530" s="114" t="s">
        <v>282</v>
      </c>
      <c r="B530" s="401">
        <v>0.45</v>
      </c>
      <c r="C530" s="401">
        <v>0.51</v>
      </c>
      <c r="D530" s="401">
        <v>0.38</v>
      </c>
      <c r="E530" s="401">
        <v>-0.39</v>
      </c>
      <c r="F530" s="401">
        <v>1.29</v>
      </c>
    </row>
    <row r="531" spans="1:6" ht="16.5" customHeight="1" x14ac:dyDescent="0.2">
      <c r="A531" s="114" t="s">
        <v>283</v>
      </c>
      <c r="B531" s="401">
        <v>0.09</v>
      </c>
      <c r="C531" s="401">
        <v>0.5</v>
      </c>
      <c r="D531" s="401">
        <v>0.85</v>
      </c>
      <c r="E531" s="401">
        <v>-0.73</v>
      </c>
      <c r="F531" s="401">
        <v>0.92</v>
      </c>
    </row>
    <row r="532" spans="1:6" ht="16.5" customHeight="1" x14ac:dyDescent="0.2">
      <c r="A532" s="114" t="s">
        <v>284</v>
      </c>
      <c r="B532" s="401">
        <v>0.99</v>
      </c>
      <c r="C532" s="401">
        <v>0.47</v>
      </c>
      <c r="D532" s="401">
        <v>0.03</v>
      </c>
      <c r="E532" s="401">
        <v>0.22</v>
      </c>
      <c r="F532" s="401">
        <v>1.76</v>
      </c>
    </row>
    <row r="533" spans="1:6" ht="16.5" customHeight="1" x14ac:dyDescent="0.2">
      <c r="A533" s="114" t="s">
        <v>285</v>
      </c>
      <c r="B533" s="401">
        <v>1.91</v>
      </c>
      <c r="C533" s="401">
        <v>0.51</v>
      </c>
      <c r="D533" s="401" t="s">
        <v>326</v>
      </c>
      <c r="E533" s="401">
        <v>1.07</v>
      </c>
      <c r="F533" s="401">
        <v>2.74</v>
      </c>
    </row>
    <row r="534" spans="1:6" ht="16.5" customHeight="1" x14ac:dyDescent="0.2">
      <c r="A534" s="114" t="s">
        <v>327</v>
      </c>
      <c r="B534" s="401">
        <v>0.76</v>
      </c>
      <c r="C534" s="401">
        <v>0.01</v>
      </c>
      <c r="D534" s="401" t="s">
        <v>326</v>
      </c>
      <c r="E534" s="401">
        <v>0.75</v>
      </c>
      <c r="F534" s="401">
        <v>0.77</v>
      </c>
    </row>
    <row r="535" spans="1:6" ht="16.5" customHeight="1" x14ac:dyDescent="0.2">
      <c r="A535" s="114" t="s">
        <v>328</v>
      </c>
      <c r="B535" s="401">
        <v>-0.03</v>
      </c>
      <c r="C535" s="401">
        <v>0.01</v>
      </c>
      <c r="D535" s="401">
        <v>0.01</v>
      </c>
      <c r="E535" s="401">
        <v>-0.05</v>
      </c>
      <c r="F535" s="401">
        <v>-0.01</v>
      </c>
    </row>
    <row r="536" spans="1:6" ht="16.5" customHeight="1" x14ac:dyDescent="0.2">
      <c r="A536" s="114" t="s">
        <v>329</v>
      </c>
      <c r="B536" s="401">
        <v>-0.08</v>
      </c>
      <c r="C536" s="401">
        <v>0.01</v>
      </c>
      <c r="D536" s="401" t="s">
        <v>326</v>
      </c>
      <c r="E536" s="401">
        <v>-0.1</v>
      </c>
      <c r="F536" s="401">
        <v>-0.06</v>
      </c>
    </row>
    <row r="537" spans="1:6" ht="16.5" customHeight="1" x14ac:dyDescent="0.2">
      <c r="A537" s="114" t="s">
        <v>330</v>
      </c>
      <c r="B537" s="401">
        <v>0.02</v>
      </c>
      <c r="C537" s="401">
        <v>0.02</v>
      </c>
      <c r="D537" s="401">
        <v>0.15</v>
      </c>
      <c r="E537" s="401">
        <v>0</v>
      </c>
      <c r="F537" s="401">
        <v>0.05</v>
      </c>
    </row>
    <row r="538" spans="1:6" ht="16.5" customHeight="1" x14ac:dyDescent="0.2">
      <c r="A538" s="114" t="s">
        <v>331</v>
      </c>
      <c r="B538" s="401">
        <v>-0.04</v>
      </c>
      <c r="C538" s="401">
        <v>0.01</v>
      </c>
      <c r="D538" s="401">
        <v>0.01</v>
      </c>
      <c r="E538" s="401">
        <v>-0.06</v>
      </c>
      <c r="F538" s="401">
        <v>-0.01</v>
      </c>
    </row>
    <row r="539" spans="1:6" ht="16.5" customHeight="1" x14ac:dyDescent="0.2">
      <c r="A539" s="114" t="s">
        <v>332</v>
      </c>
      <c r="B539" s="401">
        <v>0.13</v>
      </c>
      <c r="C539" s="401">
        <v>0.01</v>
      </c>
      <c r="D539" s="401" t="s">
        <v>326</v>
      </c>
      <c r="E539" s="401">
        <v>0.11</v>
      </c>
      <c r="F539" s="401">
        <v>0.14000000000000001</v>
      </c>
    </row>
    <row r="540" spans="1:6" ht="16.5" customHeight="1" x14ac:dyDescent="0.2">
      <c r="A540" s="114" t="s">
        <v>333</v>
      </c>
      <c r="B540" s="401">
        <v>0.11</v>
      </c>
      <c r="C540" s="401">
        <v>0.01</v>
      </c>
      <c r="D540" s="401" t="s">
        <v>326</v>
      </c>
      <c r="E540" s="401">
        <v>0.09</v>
      </c>
      <c r="F540" s="401">
        <v>0.13</v>
      </c>
    </row>
    <row r="541" spans="1:6" ht="16.5" customHeight="1" x14ac:dyDescent="0.2">
      <c r="A541" s="114" t="s">
        <v>334</v>
      </c>
      <c r="B541" s="401">
        <v>0.01</v>
      </c>
      <c r="C541" s="401">
        <v>0.01</v>
      </c>
      <c r="D541" s="401">
        <v>0.5</v>
      </c>
      <c r="E541" s="401">
        <v>-0.01</v>
      </c>
      <c r="F541" s="401">
        <v>0.03</v>
      </c>
    </row>
    <row r="542" spans="1:6" ht="16.5" customHeight="1" x14ac:dyDescent="0.2">
      <c r="A542" s="114" t="s">
        <v>335</v>
      </c>
      <c r="B542" s="401">
        <v>-0.01</v>
      </c>
      <c r="C542" s="401">
        <v>0.01</v>
      </c>
      <c r="D542" s="401">
        <v>0.68</v>
      </c>
      <c r="E542" s="401">
        <v>-0.03</v>
      </c>
      <c r="F542" s="401">
        <v>0.02</v>
      </c>
    </row>
    <row r="543" spans="1:6" ht="16.5" customHeight="1" x14ac:dyDescent="0.2">
      <c r="A543" s="114" t="s">
        <v>336</v>
      </c>
      <c r="B543" s="401">
        <v>0.04</v>
      </c>
      <c r="C543" s="401">
        <v>0.02</v>
      </c>
      <c r="D543" s="401">
        <v>0.02</v>
      </c>
      <c r="E543" s="401">
        <v>0.01</v>
      </c>
      <c r="F543" s="401">
        <v>0.06</v>
      </c>
    </row>
    <row r="544" spans="1:6" ht="16.5" customHeight="1" x14ac:dyDescent="0.2">
      <c r="A544" s="114" t="s">
        <v>337</v>
      </c>
      <c r="B544" s="401">
        <v>-0.12</v>
      </c>
      <c r="C544" s="401">
        <v>0.01</v>
      </c>
      <c r="D544" s="401" t="s">
        <v>326</v>
      </c>
      <c r="E544" s="401">
        <v>-0.14000000000000001</v>
      </c>
      <c r="F544" s="401">
        <v>-0.1</v>
      </c>
    </row>
    <row r="545" spans="1:8" ht="16.5" customHeight="1" x14ac:dyDescent="0.2">
      <c r="A545" s="114" t="s">
        <v>338</v>
      </c>
      <c r="B545" s="401">
        <v>-0.11</v>
      </c>
      <c r="C545" s="401">
        <v>0.01</v>
      </c>
      <c r="D545" s="401" t="s">
        <v>326</v>
      </c>
      <c r="E545" s="401">
        <v>-0.12</v>
      </c>
      <c r="F545" s="401">
        <v>-0.09</v>
      </c>
    </row>
    <row r="546" spans="1:8" ht="16.5" customHeight="1" x14ac:dyDescent="0.2">
      <c r="A546" s="781" t="s">
        <v>358</v>
      </c>
      <c r="B546" s="782"/>
      <c r="C546" s="782"/>
      <c r="D546" s="782"/>
      <c r="E546" s="782"/>
      <c r="F546" s="780"/>
    </row>
    <row r="548" spans="1:8" ht="16.5" customHeight="1" x14ac:dyDescent="0.2">
      <c r="A548" s="287" t="s">
        <v>667</v>
      </c>
      <c r="B548" s="194"/>
      <c r="C548" s="194"/>
      <c r="D548" s="194"/>
      <c r="E548" s="194"/>
      <c r="F548" s="194"/>
      <c r="G548" s="194"/>
      <c r="H548" s="194"/>
    </row>
    <row r="549" spans="1:8" s="462" customFormat="1" ht="90.75" customHeight="1" x14ac:dyDescent="0.2">
      <c r="A549" s="562" t="s">
        <v>216</v>
      </c>
      <c r="B549" s="562" t="s">
        <v>340</v>
      </c>
      <c r="C549" s="562" t="s">
        <v>341</v>
      </c>
      <c r="D549" s="562" t="s">
        <v>342</v>
      </c>
      <c r="E549" s="562" t="s">
        <v>343</v>
      </c>
      <c r="F549" s="562" t="s">
        <v>344</v>
      </c>
      <c r="G549" s="562" t="s">
        <v>345</v>
      </c>
      <c r="H549" s="562" t="s">
        <v>346</v>
      </c>
    </row>
    <row r="550" spans="1:8" ht="16.5" customHeight="1" x14ac:dyDescent="0.2">
      <c r="A550" s="114" t="s">
        <v>230</v>
      </c>
      <c r="B550" s="114">
        <v>185.8</v>
      </c>
      <c r="C550" s="114">
        <v>98.27</v>
      </c>
      <c r="D550" s="114">
        <v>273.32</v>
      </c>
      <c r="E550" s="114">
        <v>-1.99</v>
      </c>
      <c r="F550" s="114">
        <v>187.78</v>
      </c>
      <c r="G550" s="293">
        <v>11754.51</v>
      </c>
      <c r="H550" s="294">
        <v>1.6E-2</v>
      </c>
    </row>
    <row r="552" spans="1:8" ht="16.5" customHeight="1" x14ac:dyDescent="0.2">
      <c r="A552" s="290" t="s">
        <v>668</v>
      </c>
      <c r="B552" s="194"/>
      <c r="C552" s="194"/>
      <c r="D552" s="194"/>
      <c r="E552" s="194"/>
      <c r="F552" s="194"/>
    </row>
    <row r="553" spans="1:8" s="462" customFormat="1" ht="66.75" customHeight="1" x14ac:dyDescent="0.2">
      <c r="A553" s="562" t="s">
        <v>216</v>
      </c>
      <c r="B553" s="562" t="s">
        <v>347</v>
      </c>
      <c r="C553" s="562" t="s">
        <v>348</v>
      </c>
      <c r="D553" s="562" t="s">
        <v>349</v>
      </c>
      <c r="E553" s="562" t="s">
        <v>350</v>
      </c>
      <c r="F553" s="562" t="s">
        <v>351</v>
      </c>
    </row>
    <row r="554" spans="1:8" ht="16.5" customHeight="1" x14ac:dyDescent="0.2">
      <c r="A554" s="114" t="s">
        <v>230</v>
      </c>
      <c r="B554" s="114">
        <v>187.78</v>
      </c>
      <c r="C554" s="180">
        <v>3371</v>
      </c>
      <c r="D554" s="293">
        <v>632929.30000000005</v>
      </c>
      <c r="E554" s="293">
        <v>337925.69</v>
      </c>
      <c r="F554" s="293">
        <v>927932.91</v>
      </c>
    </row>
    <row r="556" spans="1:8" ht="16.5" customHeight="1" x14ac:dyDescent="0.2">
      <c r="A556" s="290" t="s">
        <v>669</v>
      </c>
      <c r="B556" s="194"/>
      <c r="C556" s="194"/>
      <c r="D556" s="194"/>
      <c r="E556" s="194"/>
      <c r="F556" s="194"/>
    </row>
    <row r="557" spans="1:8" s="462" customFormat="1" ht="63.75" customHeight="1" x14ac:dyDescent="0.2">
      <c r="A557" s="562" t="s">
        <v>322</v>
      </c>
      <c r="B557" s="562" t="s">
        <v>323</v>
      </c>
      <c r="C557" s="562" t="s">
        <v>324</v>
      </c>
      <c r="D557" s="562" t="s">
        <v>325</v>
      </c>
      <c r="E557" s="564">
        <v>0.05</v>
      </c>
      <c r="F557" s="564">
        <v>0.95</v>
      </c>
    </row>
    <row r="558" spans="1:8" ht="16.5" customHeight="1" x14ac:dyDescent="0.2">
      <c r="A558" s="114" t="s">
        <v>291</v>
      </c>
      <c r="B558" s="401">
        <v>-1.03</v>
      </c>
      <c r="C558" s="401">
        <v>0.09</v>
      </c>
      <c r="D558" s="401" t="s">
        <v>326</v>
      </c>
      <c r="E558" s="401">
        <v>-1.17</v>
      </c>
      <c r="F558" s="401">
        <v>-0.89</v>
      </c>
    </row>
    <row r="559" spans="1:8" ht="16.5" customHeight="1" x14ac:dyDescent="0.2">
      <c r="A559" s="114" t="s">
        <v>274</v>
      </c>
      <c r="B559" s="401">
        <v>-0.85</v>
      </c>
      <c r="C559" s="401">
        <v>0.28000000000000003</v>
      </c>
      <c r="D559" s="401">
        <v>0</v>
      </c>
      <c r="E559" s="401">
        <v>-1.31</v>
      </c>
      <c r="F559" s="401">
        <v>-0.39</v>
      </c>
    </row>
    <row r="560" spans="1:8" ht="16.5" customHeight="1" x14ac:dyDescent="0.2">
      <c r="A560" s="114" t="s">
        <v>275</v>
      </c>
      <c r="B560" s="401">
        <v>-2.29</v>
      </c>
      <c r="C560" s="401">
        <v>0.28999999999999998</v>
      </c>
      <c r="D560" s="401" t="s">
        <v>326</v>
      </c>
      <c r="E560" s="401">
        <v>-2.76</v>
      </c>
      <c r="F560" s="401">
        <v>-1.81</v>
      </c>
    </row>
    <row r="561" spans="1:6" ht="16.5" customHeight="1" x14ac:dyDescent="0.2">
      <c r="A561" s="114" t="s">
        <v>276</v>
      </c>
      <c r="B561" s="401">
        <v>-1.57</v>
      </c>
      <c r="C561" s="401">
        <v>0.28999999999999998</v>
      </c>
      <c r="D561" s="401" t="s">
        <v>326</v>
      </c>
      <c r="E561" s="401">
        <v>-2.0499999999999998</v>
      </c>
      <c r="F561" s="401">
        <v>-1.08</v>
      </c>
    </row>
    <row r="562" spans="1:6" ht="16.5" customHeight="1" x14ac:dyDescent="0.2">
      <c r="A562" s="114" t="s">
        <v>277</v>
      </c>
      <c r="B562" s="401">
        <v>-0.08</v>
      </c>
      <c r="C562" s="401">
        <v>0.3</v>
      </c>
      <c r="D562" s="401">
        <v>0.8</v>
      </c>
      <c r="E562" s="401">
        <v>-0.56999999999999995</v>
      </c>
      <c r="F562" s="401">
        <v>0.42</v>
      </c>
    </row>
    <row r="563" spans="1:6" ht="16.5" customHeight="1" x14ac:dyDescent="0.2">
      <c r="A563" s="114" t="s">
        <v>278</v>
      </c>
      <c r="B563" s="401">
        <v>3.57</v>
      </c>
      <c r="C563" s="401">
        <v>0.37</v>
      </c>
      <c r="D563" s="401" t="s">
        <v>326</v>
      </c>
      <c r="E563" s="401">
        <v>2.97</v>
      </c>
      <c r="F563" s="401">
        <v>4.18</v>
      </c>
    </row>
    <row r="564" spans="1:6" ht="16.5" customHeight="1" x14ac:dyDescent="0.2">
      <c r="A564" s="114" t="s">
        <v>279</v>
      </c>
      <c r="B564" s="401">
        <v>2.61</v>
      </c>
      <c r="C564" s="401">
        <v>0.31</v>
      </c>
      <c r="D564" s="401" t="s">
        <v>326</v>
      </c>
      <c r="E564" s="401">
        <v>2.09</v>
      </c>
      <c r="F564" s="401">
        <v>3.12</v>
      </c>
    </row>
    <row r="565" spans="1:6" ht="16.5" customHeight="1" x14ac:dyDescent="0.2">
      <c r="A565" s="114" t="s">
        <v>281</v>
      </c>
      <c r="B565" s="401">
        <v>1.81</v>
      </c>
      <c r="C565" s="401">
        <v>0.31</v>
      </c>
      <c r="D565" s="401" t="s">
        <v>326</v>
      </c>
      <c r="E565" s="401">
        <v>1.3</v>
      </c>
      <c r="F565" s="401">
        <v>2.33</v>
      </c>
    </row>
    <row r="566" spans="1:6" ht="16.5" customHeight="1" x14ac:dyDescent="0.2">
      <c r="A566" s="114" t="s">
        <v>282</v>
      </c>
      <c r="B566" s="401">
        <v>0.7</v>
      </c>
      <c r="C566" s="401">
        <v>0.3</v>
      </c>
      <c r="D566" s="401">
        <v>0.02</v>
      </c>
      <c r="E566" s="401">
        <v>0.2</v>
      </c>
      <c r="F566" s="401">
        <v>1.2</v>
      </c>
    </row>
    <row r="567" spans="1:6" ht="16.5" customHeight="1" x14ac:dyDescent="0.2">
      <c r="A567" s="114" t="s">
        <v>283</v>
      </c>
      <c r="B567" s="401">
        <v>-0.5</v>
      </c>
      <c r="C567" s="401">
        <v>0.3</v>
      </c>
      <c r="D567" s="401">
        <v>0.1</v>
      </c>
      <c r="E567" s="401">
        <v>-0.99</v>
      </c>
      <c r="F567" s="401">
        <v>0</v>
      </c>
    </row>
    <row r="568" spans="1:6" ht="16.5" customHeight="1" x14ac:dyDescent="0.2">
      <c r="A568" s="114" t="s">
        <v>284</v>
      </c>
      <c r="B568" s="401">
        <v>-0.8</v>
      </c>
      <c r="C568" s="401">
        <v>0.28999999999999998</v>
      </c>
      <c r="D568" s="401">
        <v>0.01</v>
      </c>
      <c r="E568" s="401">
        <v>-1.28</v>
      </c>
      <c r="F568" s="401">
        <v>-0.33</v>
      </c>
    </row>
    <row r="569" spans="1:6" ht="16.5" customHeight="1" x14ac:dyDescent="0.2">
      <c r="A569" s="114" t="s">
        <v>285</v>
      </c>
      <c r="B569" s="401">
        <v>0.68</v>
      </c>
      <c r="C569" s="401">
        <v>0.3</v>
      </c>
      <c r="D569" s="401">
        <v>0.03</v>
      </c>
      <c r="E569" s="401">
        <v>0.18</v>
      </c>
      <c r="F569" s="401">
        <v>1.18</v>
      </c>
    </row>
    <row r="570" spans="1:6" ht="16.5" customHeight="1" x14ac:dyDescent="0.2">
      <c r="A570" s="114" t="s">
        <v>327</v>
      </c>
      <c r="B570" s="401">
        <v>0.87</v>
      </c>
      <c r="C570" s="401">
        <v>0</v>
      </c>
      <c r="D570" s="401" t="s">
        <v>326</v>
      </c>
      <c r="E570" s="401">
        <v>0.87</v>
      </c>
      <c r="F570" s="401">
        <v>0.88</v>
      </c>
    </row>
    <row r="571" spans="1:6" ht="16.5" customHeight="1" x14ac:dyDescent="0.2">
      <c r="A571" s="114" t="s">
        <v>328</v>
      </c>
      <c r="B571" s="401">
        <v>0.12</v>
      </c>
      <c r="C571" s="401">
        <v>0.01</v>
      </c>
      <c r="D571" s="401" t="s">
        <v>326</v>
      </c>
      <c r="E571" s="401">
        <v>0.11</v>
      </c>
      <c r="F571" s="401">
        <v>0.13</v>
      </c>
    </row>
    <row r="572" spans="1:6" ht="16.5" customHeight="1" x14ac:dyDescent="0.2">
      <c r="A572" s="114" t="s">
        <v>329</v>
      </c>
      <c r="B572" s="401">
        <v>0.23</v>
      </c>
      <c r="C572" s="401">
        <v>0.01</v>
      </c>
      <c r="D572" s="401" t="s">
        <v>326</v>
      </c>
      <c r="E572" s="401">
        <v>0.22</v>
      </c>
      <c r="F572" s="401">
        <v>0.25</v>
      </c>
    </row>
    <row r="573" spans="1:6" ht="16.5" customHeight="1" x14ac:dyDescent="0.2">
      <c r="A573" s="114" t="s">
        <v>330</v>
      </c>
      <c r="B573" s="401">
        <v>0.19</v>
      </c>
      <c r="C573" s="401">
        <v>0.01</v>
      </c>
      <c r="D573" s="401" t="s">
        <v>326</v>
      </c>
      <c r="E573" s="401">
        <v>0.17</v>
      </c>
      <c r="F573" s="401">
        <v>0.2</v>
      </c>
    </row>
    <row r="574" spans="1:6" ht="16.5" customHeight="1" x14ac:dyDescent="0.2">
      <c r="A574" s="114" t="s">
        <v>331</v>
      </c>
      <c r="B574" s="401">
        <v>7.0000000000000007E-2</v>
      </c>
      <c r="C574" s="401">
        <v>0.01</v>
      </c>
      <c r="D574" s="401" t="s">
        <v>326</v>
      </c>
      <c r="E574" s="401">
        <v>0.05</v>
      </c>
      <c r="F574" s="401">
        <v>0.09</v>
      </c>
    </row>
    <row r="575" spans="1:6" ht="16.5" customHeight="1" x14ac:dyDescent="0.2">
      <c r="A575" s="114" t="s">
        <v>332</v>
      </c>
      <c r="B575" s="401">
        <v>0.05</v>
      </c>
      <c r="C575" s="401">
        <v>0.01</v>
      </c>
      <c r="D575" s="401" t="s">
        <v>326</v>
      </c>
      <c r="E575" s="401">
        <v>0.04</v>
      </c>
      <c r="F575" s="401">
        <v>7.0000000000000007E-2</v>
      </c>
    </row>
    <row r="576" spans="1:6" ht="16.5" customHeight="1" x14ac:dyDescent="0.2">
      <c r="A576" s="114" t="s">
        <v>333</v>
      </c>
      <c r="B576" s="401">
        <v>0.03</v>
      </c>
      <c r="C576" s="401">
        <v>0.01</v>
      </c>
      <c r="D576" s="401" t="s">
        <v>326</v>
      </c>
      <c r="E576" s="401">
        <v>0.01</v>
      </c>
      <c r="F576" s="401">
        <v>0.04</v>
      </c>
    </row>
    <row r="577" spans="1:8" ht="16.5" customHeight="1" x14ac:dyDescent="0.2">
      <c r="A577" s="114" t="s">
        <v>334</v>
      </c>
      <c r="B577" s="401">
        <v>0.01</v>
      </c>
      <c r="C577" s="401">
        <v>0.01</v>
      </c>
      <c r="D577" s="401">
        <v>0.43</v>
      </c>
      <c r="E577" s="401">
        <v>-0.01</v>
      </c>
      <c r="F577" s="401">
        <v>0.02</v>
      </c>
    </row>
    <row r="578" spans="1:8" ht="16.5" customHeight="1" x14ac:dyDescent="0.2">
      <c r="A578" s="114" t="s">
        <v>335</v>
      </c>
      <c r="B578" s="401">
        <v>-0.06</v>
      </c>
      <c r="C578" s="401">
        <v>0.01</v>
      </c>
      <c r="D578" s="401" t="s">
        <v>326</v>
      </c>
      <c r="E578" s="401">
        <v>-7.0000000000000007E-2</v>
      </c>
      <c r="F578" s="401">
        <v>-0.04</v>
      </c>
    </row>
    <row r="579" spans="1:8" ht="16.5" customHeight="1" x14ac:dyDescent="0.2">
      <c r="A579" s="114" t="s">
        <v>336</v>
      </c>
      <c r="B579" s="401">
        <v>0.13</v>
      </c>
      <c r="C579" s="401">
        <v>0.01</v>
      </c>
      <c r="D579" s="401" t="s">
        <v>326</v>
      </c>
      <c r="E579" s="401">
        <v>0.11</v>
      </c>
      <c r="F579" s="401">
        <v>0.15</v>
      </c>
    </row>
    <row r="580" spans="1:8" ht="16.5" customHeight="1" x14ac:dyDescent="0.2">
      <c r="A580" s="114" t="s">
        <v>337</v>
      </c>
      <c r="B580" s="401">
        <v>0.1</v>
      </c>
      <c r="C580" s="401">
        <v>0.01</v>
      </c>
      <c r="D580" s="401" t="s">
        <v>326</v>
      </c>
      <c r="E580" s="401">
        <v>0.08</v>
      </c>
      <c r="F580" s="401">
        <v>0.11</v>
      </c>
    </row>
    <row r="581" spans="1:8" ht="16.5" customHeight="1" x14ac:dyDescent="0.2">
      <c r="A581" s="114" t="s">
        <v>338</v>
      </c>
      <c r="B581" s="401">
        <v>0</v>
      </c>
      <c r="C581" s="401">
        <v>0.01</v>
      </c>
      <c r="D581" s="401">
        <v>0.71</v>
      </c>
      <c r="E581" s="401">
        <v>-0.01</v>
      </c>
      <c r="F581" s="401">
        <v>0.01</v>
      </c>
    </row>
    <row r="582" spans="1:8" ht="16.5" customHeight="1" x14ac:dyDescent="0.2">
      <c r="A582" s="781" t="s">
        <v>359</v>
      </c>
      <c r="B582" s="782"/>
      <c r="C582" s="782"/>
      <c r="D582" s="782"/>
      <c r="E582" s="782"/>
      <c r="F582" s="780"/>
    </row>
    <row r="584" spans="1:8" ht="16.5" customHeight="1" x14ac:dyDescent="0.2">
      <c r="A584" s="290" t="s">
        <v>670</v>
      </c>
      <c r="B584" s="194"/>
      <c r="C584" s="194"/>
      <c r="D584" s="194"/>
      <c r="E584" s="194"/>
      <c r="F584" s="194"/>
      <c r="G584" s="194"/>
      <c r="H584" s="194"/>
    </row>
    <row r="585" spans="1:8" s="462" customFormat="1" ht="81" customHeight="1" x14ac:dyDescent="0.2">
      <c r="A585" s="562" t="s">
        <v>216</v>
      </c>
      <c r="B585" s="562" t="s">
        <v>340</v>
      </c>
      <c r="C585" s="562" t="s">
        <v>341</v>
      </c>
      <c r="D585" s="562" t="s">
        <v>342</v>
      </c>
      <c r="E585" s="562" t="s">
        <v>343</v>
      </c>
      <c r="F585" s="562" t="s">
        <v>344</v>
      </c>
      <c r="G585" s="562" t="s">
        <v>345</v>
      </c>
      <c r="H585" s="562" t="s">
        <v>346</v>
      </c>
    </row>
    <row r="586" spans="1:8" ht="16.5" customHeight="1" x14ac:dyDescent="0.2">
      <c r="A586" s="114" t="s">
        <v>231</v>
      </c>
      <c r="B586" s="114">
        <v>375.69</v>
      </c>
      <c r="C586" s="114">
        <v>313.64</v>
      </c>
      <c r="D586" s="114">
        <v>437.74</v>
      </c>
      <c r="E586" s="114">
        <v>0.42</v>
      </c>
      <c r="F586" s="114">
        <v>375.27</v>
      </c>
      <c r="G586" s="293">
        <v>9574.1</v>
      </c>
      <c r="H586" s="294">
        <v>3.9199999999999999E-2</v>
      </c>
    </row>
    <row r="588" spans="1:8" ht="16.5" customHeight="1" x14ac:dyDescent="0.2">
      <c r="A588" s="290" t="s">
        <v>671</v>
      </c>
      <c r="B588" s="194"/>
      <c r="C588" s="194"/>
      <c r="D588" s="194"/>
      <c r="E588" s="194"/>
      <c r="F588" s="194"/>
    </row>
    <row r="589" spans="1:8" s="462" customFormat="1" ht="50.25" customHeight="1" x14ac:dyDescent="0.2">
      <c r="A589" s="562" t="s">
        <v>216</v>
      </c>
      <c r="B589" s="562" t="s">
        <v>347</v>
      </c>
      <c r="C589" s="562" t="s">
        <v>348</v>
      </c>
      <c r="D589" s="562" t="s">
        <v>349</v>
      </c>
      <c r="E589" s="562" t="s">
        <v>350</v>
      </c>
      <c r="F589" s="562" t="s">
        <v>351</v>
      </c>
    </row>
    <row r="590" spans="1:8" ht="16.5" customHeight="1" x14ac:dyDescent="0.2">
      <c r="A590" s="114" t="s">
        <v>231</v>
      </c>
      <c r="B590" s="114">
        <v>375.27</v>
      </c>
      <c r="C590" s="180">
        <v>7308</v>
      </c>
      <c r="D590" s="293">
        <v>2742333.28</v>
      </c>
      <c r="E590" s="293">
        <v>2288899.7599999998</v>
      </c>
      <c r="F590" s="293">
        <v>3195766.8</v>
      </c>
    </row>
    <row r="592" spans="1:8" ht="16.5" customHeight="1" x14ac:dyDescent="0.2">
      <c r="A592" s="290" t="s">
        <v>672</v>
      </c>
      <c r="B592" s="194"/>
      <c r="C592" s="194"/>
      <c r="D592" s="194"/>
      <c r="E592" s="194"/>
      <c r="F592" s="194"/>
    </row>
    <row r="593" spans="1:6" s="462" customFormat="1" ht="59.25" customHeight="1" x14ac:dyDescent="0.2">
      <c r="A593" s="562" t="s">
        <v>322</v>
      </c>
      <c r="B593" s="562" t="s">
        <v>323</v>
      </c>
      <c r="C593" s="562" t="s">
        <v>324</v>
      </c>
      <c r="D593" s="562" t="s">
        <v>325</v>
      </c>
      <c r="E593" s="564">
        <v>0.05</v>
      </c>
      <c r="F593" s="564">
        <v>0.95</v>
      </c>
    </row>
    <row r="594" spans="1:6" ht="16.5" customHeight="1" x14ac:dyDescent="0.2">
      <c r="A594" s="114" t="s">
        <v>291</v>
      </c>
      <c r="B594" s="401">
        <v>-0.17</v>
      </c>
      <c r="C594" s="401">
        <v>7.0000000000000007E-2</v>
      </c>
      <c r="D594" s="401">
        <v>0.02</v>
      </c>
      <c r="E594" s="401">
        <v>-0.28000000000000003</v>
      </c>
      <c r="F594" s="401">
        <v>-0.05</v>
      </c>
    </row>
    <row r="595" spans="1:6" ht="16.5" customHeight="1" x14ac:dyDescent="0.2">
      <c r="A595" s="114" t="s">
        <v>279</v>
      </c>
      <c r="B595" s="401">
        <v>-1.48</v>
      </c>
      <c r="C595" s="401">
        <v>0.34</v>
      </c>
      <c r="D595" s="401" t="s">
        <v>326</v>
      </c>
      <c r="E595" s="401">
        <v>-2.04</v>
      </c>
      <c r="F595" s="401">
        <v>-0.93</v>
      </c>
    </row>
    <row r="596" spans="1:6" ht="16.5" customHeight="1" x14ac:dyDescent="0.2">
      <c r="A596" s="114" t="s">
        <v>281</v>
      </c>
      <c r="B596" s="401">
        <v>-1.84</v>
      </c>
      <c r="C596" s="401">
        <v>0.33</v>
      </c>
      <c r="D596" s="401" t="s">
        <v>326</v>
      </c>
      <c r="E596" s="401">
        <v>-2.39</v>
      </c>
      <c r="F596" s="401">
        <v>-1.29</v>
      </c>
    </row>
    <row r="597" spans="1:6" ht="16.5" customHeight="1" x14ac:dyDescent="0.2">
      <c r="A597" s="114" t="s">
        <v>282</v>
      </c>
      <c r="B597" s="401">
        <v>-2.34</v>
      </c>
      <c r="C597" s="401">
        <v>0.33</v>
      </c>
      <c r="D597" s="401" t="s">
        <v>326</v>
      </c>
      <c r="E597" s="401">
        <v>-2.89</v>
      </c>
      <c r="F597" s="401">
        <v>-1.79</v>
      </c>
    </row>
    <row r="598" spans="1:6" ht="16.5" customHeight="1" x14ac:dyDescent="0.2">
      <c r="A598" s="114" t="s">
        <v>283</v>
      </c>
      <c r="B598" s="401">
        <v>-0.79</v>
      </c>
      <c r="C598" s="401">
        <v>0.33</v>
      </c>
      <c r="D598" s="401">
        <v>0.02</v>
      </c>
      <c r="E598" s="401">
        <v>-1.34</v>
      </c>
      <c r="F598" s="401">
        <v>-0.24</v>
      </c>
    </row>
    <row r="599" spans="1:6" ht="16.5" customHeight="1" x14ac:dyDescent="0.2">
      <c r="A599" s="114" t="s">
        <v>284</v>
      </c>
      <c r="B599" s="401">
        <v>2.23</v>
      </c>
      <c r="C599" s="401">
        <v>0.3</v>
      </c>
      <c r="D599" s="401" t="s">
        <v>326</v>
      </c>
      <c r="E599" s="401">
        <v>1.74</v>
      </c>
      <c r="F599" s="401">
        <v>2.72</v>
      </c>
    </row>
    <row r="600" spans="1:6" ht="16.5" customHeight="1" x14ac:dyDescent="0.2">
      <c r="A600" s="114" t="s">
        <v>285</v>
      </c>
      <c r="B600" s="401">
        <v>-1.02</v>
      </c>
      <c r="C600" s="401">
        <v>0.32</v>
      </c>
      <c r="D600" s="401">
        <v>0</v>
      </c>
      <c r="E600" s="401">
        <v>-1.54</v>
      </c>
      <c r="F600" s="401">
        <v>-0.5</v>
      </c>
    </row>
    <row r="601" spans="1:6" ht="16.5" customHeight="1" x14ac:dyDescent="0.2">
      <c r="A601" s="114" t="s">
        <v>327</v>
      </c>
      <c r="B601" s="401">
        <v>0.97</v>
      </c>
      <c r="C601" s="401">
        <v>0</v>
      </c>
      <c r="D601" s="401" t="s">
        <v>326</v>
      </c>
      <c r="E601" s="401">
        <v>0.96</v>
      </c>
      <c r="F601" s="401">
        <v>0.97</v>
      </c>
    </row>
    <row r="602" spans="1:6" ht="16.5" customHeight="1" x14ac:dyDescent="0.2">
      <c r="A602" s="114" t="s">
        <v>333</v>
      </c>
      <c r="B602" s="401">
        <v>-7.0000000000000007E-2</v>
      </c>
      <c r="C602" s="401">
        <v>0.01</v>
      </c>
      <c r="D602" s="401" t="s">
        <v>326</v>
      </c>
      <c r="E602" s="401">
        <v>-0.08</v>
      </c>
      <c r="F602" s="401">
        <v>-0.06</v>
      </c>
    </row>
    <row r="603" spans="1:6" ht="16.5" customHeight="1" x14ac:dyDescent="0.2">
      <c r="A603" s="114" t="s">
        <v>334</v>
      </c>
      <c r="B603" s="401">
        <v>-0.11</v>
      </c>
      <c r="C603" s="401">
        <v>0.01</v>
      </c>
      <c r="D603" s="401" t="s">
        <v>326</v>
      </c>
      <c r="E603" s="401">
        <v>-0.12</v>
      </c>
      <c r="F603" s="401">
        <v>-0.1</v>
      </c>
    </row>
    <row r="604" spans="1:6" ht="16.5" customHeight="1" x14ac:dyDescent="0.2">
      <c r="A604" s="114" t="s">
        <v>335</v>
      </c>
      <c r="B604" s="401">
        <v>-0.28000000000000003</v>
      </c>
      <c r="C604" s="401">
        <v>0.01</v>
      </c>
      <c r="D604" s="401" t="s">
        <v>326</v>
      </c>
      <c r="E604" s="401">
        <v>-0.28999999999999998</v>
      </c>
      <c r="F604" s="401">
        <v>-0.27</v>
      </c>
    </row>
    <row r="605" spans="1:6" ht="16.5" customHeight="1" x14ac:dyDescent="0.2">
      <c r="A605" s="114" t="s">
        <v>336</v>
      </c>
      <c r="B605" s="401">
        <v>-0.24</v>
      </c>
      <c r="C605" s="401">
        <v>0.01</v>
      </c>
      <c r="D605" s="401" t="s">
        <v>326</v>
      </c>
      <c r="E605" s="401">
        <v>-0.25</v>
      </c>
      <c r="F605" s="401">
        <v>-0.23</v>
      </c>
    </row>
    <row r="606" spans="1:6" ht="16.5" customHeight="1" x14ac:dyDescent="0.2">
      <c r="A606" s="114" t="s">
        <v>337</v>
      </c>
      <c r="B606" s="401">
        <v>-0.32</v>
      </c>
      <c r="C606" s="401">
        <v>0.01</v>
      </c>
      <c r="D606" s="401" t="s">
        <v>326</v>
      </c>
      <c r="E606" s="401">
        <v>-0.33</v>
      </c>
      <c r="F606" s="401">
        <v>-0.31</v>
      </c>
    </row>
    <row r="607" spans="1:6" ht="16.5" customHeight="1" x14ac:dyDescent="0.2">
      <c r="A607" s="114" t="s">
        <v>338</v>
      </c>
      <c r="B607" s="401">
        <v>-0.17</v>
      </c>
      <c r="C607" s="401">
        <v>0.01</v>
      </c>
      <c r="D607" s="401" t="s">
        <v>326</v>
      </c>
      <c r="E607" s="401">
        <v>-0.18</v>
      </c>
      <c r="F607" s="401">
        <v>-0.16</v>
      </c>
    </row>
    <row r="608" spans="1:6" ht="16.5" customHeight="1" x14ac:dyDescent="0.2">
      <c r="A608" s="781" t="s">
        <v>360</v>
      </c>
      <c r="B608" s="782"/>
      <c r="C608" s="782"/>
      <c r="D608" s="782"/>
      <c r="E608" s="782"/>
      <c r="F608" s="780"/>
    </row>
    <row r="610" spans="1:8" ht="16.5" customHeight="1" x14ac:dyDescent="0.2">
      <c r="A610" s="290" t="s">
        <v>673</v>
      </c>
      <c r="B610" s="194"/>
      <c r="C610" s="194"/>
      <c r="D610" s="194"/>
      <c r="E610" s="194"/>
      <c r="F610" s="194"/>
      <c r="G610" s="194"/>
      <c r="H610" s="194"/>
    </row>
    <row r="611" spans="1:8" s="462" customFormat="1" ht="87" customHeight="1" x14ac:dyDescent="0.2">
      <c r="A611" s="562" t="s">
        <v>216</v>
      </c>
      <c r="B611" s="562" t="s">
        <v>340</v>
      </c>
      <c r="C611" s="562" t="s">
        <v>341</v>
      </c>
      <c r="D611" s="562" t="s">
        <v>342</v>
      </c>
      <c r="E611" s="562" t="s">
        <v>343</v>
      </c>
      <c r="F611" s="562" t="s">
        <v>344</v>
      </c>
      <c r="G611" s="562" t="s">
        <v>345</v>
      </c>
      <c r="H611" s="562" t="s">
        <v>346</v>
      </c>
    </row>
    <row r="612" spans="1:8" ht="16.5" customHeight="1" x14ac:dyDescent="0.2">
      <c r="A612" s="114" t="s">
        <v>232</v>
      </c>
      <c r="B612" s="114">
        <v>60.88</v>
      </c>
      <c r="C612" s="114">
        <v>10.48</v>
      </c>
      <c r="D612" s="114">
        <v>111.29</v>
      </c>
      <c r="E612" s="114">
        <v>-7.31</v>
      </c>
      <c r="F612" s="114">
        <v>68.19</v>
      </c>
      <c r="G612" s="293">
        <v>17103.259999999998</v>
      </c>
      <c r="H612" s="294">
        <v>4.0000000000000001E-3</v>
      </c>
    </row>
    <row r="614" spans="1:8" ht="16.5" customHeight="1" x14ac:dyDescent="0.2">
      <c r="A614" s="290" t="s">
        <v>674</v>
      </c>
      <c r="B614" s="194"/>
      <c r="C614" s="194"/>
      <c r="D614" s="194"/>
      <c r="E614" s="194"/>
      <c r="F614" s="194"/>
    </row>
    <row r="615" spans="1:8" s="462" customFormat="1" ht="81" customHeight="1" x14ac:dyDescent="0.2">
      <c r="A615" s="562" t="s">
        <v>216</v>
      </c>
      <c r="B615" s="562" t="s">
        <v>347</v>
      </c>
      <c r="C615" s="562" t="s">
        <v>348</v>
      </c>
      <c r="D615" s="562" t="s">
        <v>349</v>
      </c>
      <c r="E615" s="562" t="s">
        <v>350</v>
      </c>
      <c r="F615" s="562" t="s">
        <v>351</v>
      </c>
    </row>
    <row r="616" spans="1:8" ht="16.5" customHeight="1" x14ac:dyDescent="0.2">
      <c r="A616" s="114" t="s">
        <v>232</v>
      </c>
      <c r="B616" s="114">
        <v>68.19</v>
      </c>
      <c r="C616" s="180">
        <v>15942</v>
      </c>
      <c r="D616" s="293">
        <v>1087107.3799999999</v>
      </c>
      <c r="E616" s="293">
        <v>283570.08</v>
      </c>
      <c r="F616" s="293">
        <v>1890644.67</v>
      </c>
    </row>
    <row r="618" spans="1:8" ht="16.5" customHeight="1" x14ac:dyDescent="0.2">
      <c r="A618" s="290" t="s">
        <v>675</v>
      </c>
      <c r="B618" s="194"/>
      <c r="C618" s="194"/>
      <c r="D618" s="194"/>
      <c r="E618" s="194"/>
      <c r="F618" s="194"/>
    </row>
    <row r="619" spans="1:8" s="462" customFormat="1" ht="76.5" customHeight="1" x14ac:dyDescent="0.2">
      <c r="A619" s="562" t="s">
        <v>322</v>
      </c>
      <c r="B619" s="562" t="s">
        <v>323</v>
      </c>
      <c r="C619" s="562" t="s">
        <v>324</v>
      </c>
      <c r="D619" s="562" t="s">
        <v>325</v>
      </c>
      <c r="E619" s="564">
        <v>0.05</v>
      </c>
      <c r="F619" s="564">
        <v>0.95</v>
      </c>
    </row>
    <row r="620" spans="1:8" ht="16.5" customHeight="1" x14ac:dyDescent="0.2">
      <c r="A620" s="114" t="s">
        <v>291</v>
      </c>
      <c r="B620" s="401">
        <v>-0.31</v>
      </c>
      <c r="C620" s="401">
        <v>0.08</v>
      </c>
      <c r="D620" s="401" t="s">
        <v>326</v>
      </c>
      <c r="E620" s="401">
        <v>-0.45</v>
      </c>
      <c r="F620" s="401">
        <v>-0.18</v>
      </c>
    </row>
    <row r="621" spans="1:8" ht="16.5" customHeight="1" x14ac:dyDescent="0.2">
      <c r="A621" s="114" t="s">
        <v>274</v>
      </c>
      <c r="B621" s="401">
        <v>-0.28999999999999998</v>
      </c>
      <c r="C621" s="401">
        <v>0.3</v>
      </c>
      <c r="D621" s="401">
        <v>0.33</v>
      </c>
      <c r="E621" s="401">
        <v>-0.78</v>
      </c>
      <c r="F621" s="401">
        <v>0.2</v>
      </c>
    </row>
    <row r="622" spans="1:8" ht="16.5" customHeight="1" x14ac:dyDescent="0.2">
      <c r="A622" s="114" t="s">
        <v>275</v>
      </c>
      <c r="B622" s="401">
        <v>-1.21</v>
      </c>
      <c r="C622" s="401">
        <v>0.31</v>
      </c>
      <c r="D622" s="401" t="s">
        <v>326</v>
      </c>
      <c r="E622" s="401">
        <v>-1.72</v>
      </c>
      <c r="F622" s="401">
        <v>-0.7</v>
      </c>
    </row>
    <row r="623" spans="1:8" ht="16.5" customHeight="1" x14ac:dyDescent="0.2">
      <c r="A623" s="114" t="s">
        <v>276</v>
      </c>
      <c r="B623" s="401">
        <v>-2.81</v>
      </c>
      <c r="C623" s="401">
        <v>0.35</v>
      </c>
      <c r="D623" s="401" t="s">
        <v>326</v>
      </c>
      <c r="E623" s="401">
        <v>-3.38</v>
      </c>
      <c r="F623" s="401">
        <v>-2.2400000000000002</v>
      </c>
    </row>
    <row r="624" spans="1:8" ht="16.5" customHeight="1" x14ac:dyDescent="0.2">
      <c r="A624" s="114" t="s">
        <v>277</v>
      </c>
      <c r="B624" s="401">
        <v>0.21</v>
      </c>
      <c r="C624" s="401">
        <v>0.37</v>
      </c>
      <c r="D624" s="401">
        <v>0.56999999999999995</v>
      </c>
      <c r="E624" s="401">
        <v>-0.4</v>
      </c>
      <c r="F624" s="401">
        <v>0.83</v>
      </c>
    </row>
    <row r="625" spans="1:6" ht="16.5" customHeight="1" x14ac:dyDescent="0.2">
      <c r="A625" s="114" t="s">
        <v>278</v>
      </c>
      <c r="B625" s="401">
        <v>6.61</v>
      </c>
      <c r="C625" s="401">
        <v>0.47</v>
      </c>
      <c r="D625" s="401" t="s">
        <v>326</v>
      </c>
      <c r="E625" s="401">
        <v>5.83</v>
      </c>
      <c r="F625" s="401">
        <v>7.39</v>
      </c>
    </row>
    <row r="626" spans="1:6" ht="16.5" customHeight="1" x14ac:dyDescent="0.2">
      <c r="A626" s="114" t="s">
        <v>279</v>
      </c>
      <c r="B626" s="401">
        <v>5.41</v>
      </c>
      <c r="C626" s="401">
        <v>0.39</v>
      </c>
      <c r="D626" s="401" t="s">
        <v>326</v>
      </c>
      <c r="E626" s="401">
        <v>4.78</v>
      </c>
      <c r="F626" s="401">
        <v>6.05</v>
      </c>
    </row>
    <row r="627" spans="1:6" ht="16.5" customHeight="1" x14ac:dyDescent="0.2">
      <c r="A627" s="114" t="s">
        <v>281</v>
      </c>
      <c r="B627" s="401">
        <v>3.84</v>
      </c>
      <c r="C627" s="401">
        <v>0.39</v>
      </c>
      <c r="D627" s="401" t="s">
        <v>326</v>
      </c>
      <c r="E627" s="401">
        <v>3.21</v>
      </c>
      <c r="F627" s="401">
        <v>4.4800000000000004</v>
      </c>
    </row>
    <row r="628" spans="1:6" ht="16.5" customHeight="1" x14ac:dyDescent="0.2">
      <c r="A628" s="114" t="s">
        <v>282</v>
      </c>
      <c r="B628" s="401">
        <v>0.41</v>
      </c>
      <c r="C628" s="401">
        <v>0.39</v>
      </c>
      <c r="D628" s="401">
        <v>0.28999999999999998</v>
      </c>
      <c r="E628" s="401">
        <v>-0.23</v>
      </c>
      <c r="F628" s="401">
        <v>1.05</v>
      </c>
    </row>
    <row r="629" spans="1:6" ht="16.5" customHeight="1" x14ac:dyDescent="0.2">
      <c r="A629" s="114" t="s">
        <v>283</v>
      </c>
      <c r="B629" s="401">
        <v>-0.96</v>
      </c>
      <c r="C629" s="401">
        <v>0.36</v>
      </c>
      <c r="D629" s="401">
        <v>0.01</v>
      </c>
      <c r="E629" s="401">
        <v>-1.56</v>
      </c>
      <c r="F629" s="401">
        <v>-0.37</v>
      </c>
    </row>
    <row r="630" spans="1:6" ht="16.5" customHeight="1" x14ac:dyDescent="0.2">
      <c r="A630" s="114" t="s">
        <v>284</v>
      </c>
      <c r="B630" s="401">
        <v>-0.42</v>
      </c>
      <c r="C630" s="401">
        <v>0.32</v>
      </c>
      <c r="D630" s="401">
        <v>0.18</v>
      </c>
      <c r="E630" s="401">
        <v>-0.95</v>
      </c>
      <c r="F630" s="401">
        <v>0.1</v>
      </c>
    </row>
    <row r="631" spans="1:6" ht="16.5" customHeight="1" x14ac:dyDescent="0.2">
      <c r="A631" s="114" t="s">
        <v>285</v>
      </c>
      <c r="B631" s="401">
        <v>1.42</v>
      </c>
      <c r="C631" s="401">
        <v>0.33</v>
      </c>
      <c r="D631" s="401" t="s">
        <v>326</v>
      </c>
      <c r="E631" s="401">
        <v>0.87</v>
      </c>
      <c r="F631" s="401">
        <v>1.97</v>
      </c>
    </row>
    <row r="632" spans="1:6" ht="16.5" customHeight="1" x14ac:dyDescent="0.2">
      <c r="A632" s="114" t="s">
        <v>327</v>
      </c>
      <c r="B632" s="401">
        <v>0.64</v>
      </c>
      <c r="C632" s="401">
        <v>0</v>
      </c>
      <c r="D632" s="401" t="s">
        <v>326</v>
      </c>
      <c r="E632" s="401">
        <v>0.64</v>
      </c>
      <c r="F632" s="401">
        <v>0.65</v>
      </c>
    </row>
    <row r="633" spans="1:6" ht="16.5" customHeight="1" x14ac:dyDescent="0.2">
      <c r="A633" s="114" t="s">
        <v>328</v>
      </c>
      <c r="B633" s="401">
        <v>-0.01</v>
      </c>
      <c r="C633" s="401">
        <v>0.01</v>
      </c>
      <c r="D633" s="401">
        <v>0.13</v>
      </c>
      <c r="E633" s="401">
        <v>-0.02</v>
      </c>
      <c r="F633" s="401">
        <v>0</v>
      </c>
    </row>
    <row r="634" spans="1:6" ht="16.5" customHeight="1" x14ac:dyDescent="0.2">
      <c r="A634" s="114" t="s">
        <v>329</v>
      </c>
      <c r="B634" s="401">
        <v>0.02</v>
      </c>
      <c r="C634" s="401">
        <v>0.01</v>
      </c>
      <c r="D634" s="401">
        <v>0</v>
      </c>
      <c r="E634" s="401">
        <v>0.01</v>
      </c>
      <c r="F634" s="401">
        <v>0.03</v>
      </c>
    </row>
    <row r="635" spans="1:6" ht="16.5" customHeight="1" x14ac:dyDescent="0.2">
      <c r="A635" s="177" t="s">
        <v>330</v>
      </c>
      <c r="B635" s="401">
        <v>0.12</v>
      </c>
      <c r="C635" s="401">
        <v>0.01</v>
      </c>
      <c r="D635" s="401" t="s">
        <v>326</v>
      </c>
      <c r="E635" s="401">
        <v>0.1</v>
      </c>
      <c r="F635" s="401">
        <v>0.14000000000000001</v>
      </c>
    </row>
    <row r="636" spans="1:6" ht="16.5" customHeight="1" x14ac:dyDescent="0.2">
      <c r="A636" s="114" t="s">
        <v>331</v>
      </c>
      <c r="B636" s="401">
        <v>0.01</v>
      </c>
      <c r="C636" s="401">
        <v>0.01</v>
      </c>
      <c r="D636" s="401">
        <v>0.24</v>
      </c>
      <c r="E636" s="401">
        <v>-0.01</v>
      </c>
      <c r="F636" s="401">
        <v>0.03</v>
      </c>
    </row>
    <row r="637" spans="1:6" ht="16.5" customHeight="1" x14ac:dyDescent="0.2">
      <c r="A637" s="114" t="s">
        <v>332</v>
      </c>
      <c r="B637" s="401">
        <v>0.13</v>
      </c>
      <c r="C637" s="401">
        <v>0.01</v>
      </c>
      <c r="D637" s="401" t="s">
        <v>326</v>
      </c>
      <c r="E637" s="401">
        <v>0.11</v>
      </c>
      <c r="F637" s="401">
        <v>0.16</v>
      </c>
    </row>
    <row r="638" spans="1:6" ht="16.5" customHeight="1" x14ac:dyDescent="0.2">
      <c r="A638" s="114" t="s">
        <v>333</v>
      </c>
      <c r="B638" s="401">
        <v>0.06</v>
      </c>
      <c r="C638" s="401">
        <v>0.01</v>
      </c>
      <c r="D638" s="401" t="s">
        <v>326</v>
      </c>
      <c r="E638" s="401">
        <v>0.05</v>
      </c>
      <c r="F638" s="401">
        <v>0.08</v>
      </c>
    </row>
    <row r="639" spans="1:6" ht="16.5" customHeight="1" x14ac:dyDescent="0.2">
      <c r="A639" s="114" t="s">
        <v>334</v>
      </c>
      <c r="B639" s="401">
        <v>0.01</v>
      </c>
      <c r="C639" s="401">
        <v>0.01</v>
      </c>
      <c r="D639" s="401">
        <v>0.14000000000000001</v>
      </c>
      <c r="E639" s="401">
        <v>0</v>
      </c>
      <c r="F639" s="401">
        <v>0.03</v>
      </c>
    </row>
    <row r="640" spans="1:6" ht="16.5" customHeight="1" x14ac:dyDescent="0.2">
      <c r="A640" s="114" t="s">
        <v>335</v>
      </c>
      <c r="B640" s="401">
        <v>-0.08</v>
      </c>
      <c r="C640" s="401">
        <v>0.01</v>
      </c>
      <c r="D640" s="401" t="s">
        <v>326</v>
      </c>
      <c r="E640" s="401">
        <v>-0.1</v>
      </c>
      <c r="F640" s="401">
        <v>-7.0000000000000007E-2</v>
      </c>
    </row>
    <row r="641" spans="1:8" ht="16.5" customHeight="1" x14ac:dyDescent="0.2">
      <c r="A641" s="114" t="s">
        <v>336</v>
      </c>
      <c r="B641" s="401">
        <v>0.05</v>
      </c>
      <c r="C641" s="401">
        <v>0.01</v>
      </c>
      <c r="D641" s="401" t="s">
        <v>326</v>
      </c>
      <c r="E641" s="401">
        <v>0.03</v>
      </c>
      <c r="F641" s="401">
        <v>7.0000000000000007E-2</v>
      </c>
    </row>
    <row r="642" spans="1:8" ht="16.5" customHeight="1" x14ac:dyDescent="0.2">
      <c r="A642" s="114" t="s">
        <v>337</v>
      </c>
      <c r="B642" s="401">
        <v>-0.02</v>
      </c>
      <c r="C642" s="401">
        <v>0.01</v>
      </c>
      <c r="D642" s="401">
        <v>0.01</v>
      </c>
      <c r="E642" s="401">
        <v>-0.03</v>
      </c>
      <c r="F642" s="401">
        <v>-0.01</v>
      </c>
    </row>
    <row r="643" spans="1:8" ht="16.5" customHeight="1" x14ac:dyDescent="0.2">
      <c r="A643" s="114" t="s">
        <v>338</v>
      </c>
      <c r="B643" s="401">
        <v>-0.08</v>
      </c>
      <c r="C643" s="401">
        <v>0.01</v>
      </c>
      <c r="D643" s="401" t="s">
        <v>326</v>
      </c>
      <c r="E643" s="401">
        <v>-0.09</v>
      </c>
      <c r="F643" s="401">
        <v>-7.0000000000000007E-2</v>
      </c>
    </row>
    <row r="644" spans="1:8" ht="16.5" customHeight="1" x14ac:dyDescent="0.2">
      <c r="A644" s="781" t="s">
        <v>361</v>
      </c>
      <c r="B644" s="782"/>
      <c r="C644" s="782"/>
      <c r="D644" s="782"/>
      <c r="E644" s="782"/>
      <c r="F644" s="780"/>
    </row>
    <row r="646" spans="1:8" ht="16.5" customHeight="1" x14ac:dyDescent="0.2">
      <c r="A646" s="287" t="s">
        <v>676</v>
      </c>
      <c r="B646" s="194"/>
      <c r="C646" s="194"/>
      <c r="D646" s="194"/>
      <c r="E646" s="194"/>
      <c r="F646" s="194"/>
      <c r="G646" s="194"/>
      <c r="H646" s="194"/>
    </row>
    <row r="647" spans="1:8" s="462" customFormat="1" ht="86.25" customHeight="1" x14ac:dyDescent="0.2">
      <c r="A647" s="562" t="s">
        <v>216</v>
      </c>
      <c r="B647" s="562" t="s">
        <v>340</v>
      </c>
      <c r="C647" s="562" t="s">
        <v>341</v>
      </c>
      <c r="D647" s="562" t="s">
        <v>342</v>
      </c>
      <c r="E647" s="562" t="s">
        <v>343</v>
      </c>
      <c r="F647" s="562" t="s">
        <v>344</v>
      </c>
      <c r="G647" s="562" t="s">
        <v>345</v>
      </c>
      <c r="H647" s="562" t="s">
        <v>346</v>
      </c>
    </row>
    <row r="648" spans="1:8" ht="16.5" customHeight="1" x14ac:dyDescent="0.2">
      <c r="A648" s="114" t="s">
        <v>233</v>
      </c>
      <c r="B648" s="114">
        <v>114.75</v>
      </c>
      <c r="C648" s="114">
        <v>57.44</v>
      </c>
      <c r="D648" s="114">
        <v>172.06</v>
      </c>
      <c r="E648" s="114">
        <v>5.71</v>
      </c>
      <c r="F648" s="114">
        <v>109.04</v>
      </c>
      <c r="G648" s="293">
        <v>12280.89</v>
      </c>
      <c r="H648" s="294">
        <v>8.8999999999999999E-3</v>
      </c>
    </row>
    <row r="650" spans="1:8" ht="16.5" customHeight="1" x14ac:dyDescent="0.2">
      <c r="A650" s="287" t="s">
        <v>677</v>
      </c>
      <c r="B650" s="194"/>
      <c r="C650" s="194"/>
      <c r="D650" s="194"/>
      <c r="E650" s="194"/>
      <c r="F650" s="194"/>
    </row>
    <row r="651" spans="1:8" s="462" customFormat="1" ht="78.75" customHeight="1" x14ac:dyDescent="0.2">
      <c r="A651" s="562" t="s">
        <v>216</v>
      </c>
      <c r="B651" s="562" t="s">
        <v>347</v>
      </c>
      <c r="C651" s="562" t="s">
        <v>348</v>
      </c>
      <c r="D651" s="562" t="s">
        <v>349</v>
      </c>
      <c r="E651" s="562" t="s">
        <v>350</v>
      </c>
      <c r="F651" s="562" t="s">
        <v>351</v>
      </c>
    </row>
    <row r="652" spans="1:8" ht="16.5" customHeight="1" x14ac:dyDescent="0.2">
      <c r="A652" s="114" t="s">
        <v>233</v>
      </c>
      <c r="B652" s="114">
        <v>109.04</v>
      </c>
      <c r="C652" s="180">
        <v>8644</v>
      </c>
      <c r="D652" s="293">
        <v>942566.55</v>
      </c>
      <c r="E652" s="293">
        <v>447165.19</v>
      </c>
      <c r="F652" s="293">
        <v>1437967.9</v>
      </c>
    </row>
    <row r="654" spans="1:8" ht="16.5" customHeight="1" x14ac:dyDescent="0.2">
      <c r="A654" s="287" t="s">
        <v>678</v>
      </c>
      <c r="B654" s="194"/>
      <c r="C654" s="194"/>
      <c r="D654" s="194"/>
      <c r="E654" s="194"/>
      <c r="F654" s="194"/>
      <c r="G654" s="194"/>
      <c r="H654" s="194"/>
    </row>
    <row r="655" spans="1:8" s="462" customFormat="1" ht="59.25" customHeight="1" x14ac:dyDescent="0.2">
      <c r="A655" s="562" t="s">
        <v>234</v>
      </c>
      <c r="B655" s="562" t="s">
        <v>362</v>
      </c>
      <c r="C655" s="562" t="s">
        <v>363</v>
      </c>
      <c r="D655" s="562" t="s">
        <v>364</v>
      </c>
      <c r="E655" s="562" t="s">
        <v>365</v>
      </c>
      <c r="F655" s="562" t="s">
        <v>366</v>
      </c>
      <c r="G655" s="562" t="s">
        <v>367</v>
      </c>
      <c r="H655" s="562" t="s">
        <v>368</v>
      </c>
    </row>
    <row r="656" spans="1:8" ht="16.5" customHeight="1" x14ac:dyDescent="0.2">
      <c r="A656" s="114" t="s">
        <v>222</v>
      </c>
      <c r="B656" s="180">
        <v>29783</v>
      </c>
      <c r="C656" s="114">
        <v>279.22000000000003</v>
      </c>
      <c r="D656" s="114">
        <v>246.81</v>
      </c>
      <c r="E656" s="114">
        <v>311.63</v>
      </c>
      <c r="F656" s="293">
        <v>8315899.9299999997</v>
      </c>
      <c r="G656" s="293">
        <v>7350674.2300000004</v>
      </c>
      <c r="H656" s="293">
        <v>9281125.6400000006</v>
      </c>
    </row>
    <row r="657" spans="1:8" ht="16.5" customHeight="1" x14ac:dyDescent="0.2">
      <c r="A657" s="114" t="s">
        <v>223</v>
      </c>
      <c r="B657" s="180">
        <v>8263</v>
      </c>
      <c r="C657" s="114">
        <v>334.86</v>
      </c>
      <c r="D657" s="114">
        <v>266.16000000000003</v>
      </c>
      <c r="E657" s="114">
        <v>403.55</v>
      </c>
      <c r="F657" s="293">
        <v>2766752.5</v>
      </c>
      <c r="G657" s="293">
        <v>2199159.75</v>
      </c>
      <c r="H657" s="293">
        <v>3334345.25</v>
      </c>
    </row>
    <row r="658" spans="1:8" ht="16.5" customHeight="1" x14ac:dyDescent="0.2">
      <c r="A658" s="114" t="s">
        <v>224</v>
      </c>
      <c r="B658" s="180">
        <v>45674</v>
      </c>
      <c r="C658" s="114">
        <v>119.55</v>
      </c>
      <c r="D658" s="114">
        <v>84.31</v>
      </c>
      <c r="E658" s="114">
        <v>154.78</v>
      </c>
      <c r="F658" s="293">
        <v>5460203.0599999996</v>
      </c>
      <c r="G658" s="293">
        <v>3850865.33</v>
      </c>
      <c r="H658" s="293">
        <v>7069540.7800000003</v>
      </c>
    </row>
    <row r="659" spans="1:8" ht="16.5" customHeight="1" x14ac:dyDescent="0.2">
      <c r="A659" s="114" t="s">
        <v>225</v>
      </c>
      <c r="B659" s="180">
        <v>14768</v>
      </c>
      <c r="C659" s="114">
        <v>141.53</v>
      </c>
      <c r="D659" s="114">
        <v>107.13</v>
      </c>
      <c r="E659" s="114">
        <v>175.93</v>
      </c>
      <c r="F659" s="293">
        <v>2090151.07</v>
      </c>
      <c r="G659" s="293">
        <v>1582093.86</v>
      </c>
      <c r="H659" s="293">
        <v>2598208.2799999998</v>
      </c>
    </row>
    <row r="660" spans="1:8" ht="16.5" customHeight="1" x14ac:dyDescent="0.2">
      <c r="A660" s="114" t="s">
        <v>226</v>
      </c>
      <c r="B660" s="180">
        <v>41462</v>
      </c>
      <c r="C660" s="114">
        <v>115.57</v>
      </c>
      <c r="D660" s="114">
        <v>90.56</v>
      </c>
      <c r="E660" s="114">
        <v>140.58000000000001</v>
      </c>
      <c r="F660" s="293">
        <v>4791718.76</v>
      </c>
      <c r="G660" s="293">
        <v>3754884.63</v>
      </c>
      <c r="H660" s="293">
        <v>5828552.9000000004</v>
      </c>
    </row>
    <row r="661" spans="1:8" ht="16.5" customHeight="1" x14ac:dyDescent="0.2">
      <c r="A661" s="114" t="s">
        <v>227</v>
      </c>
      <c r="B661" s="180">
        <v>7761</v>
      </c>
      <c r="C661" s="114">
        <v>185.51</v>
      </c>
      <c r="D661" s="114">
        <v>14.37</v>
      </c>
      <c r="E661" s="114">
        <v>356.65</v>
      </c>
      <c r="F661" s="293">
        <v>1439733.26</v>
      </c>
      <c r="G661" s="293">
        <v>111558.08</v>
      </c>
      <c r="H661" s="293">
        <v>2767908.43</v>
      </c>
    </row>
    <row r="662" spans="1:8" ht="16.5" customHeight="1" x14ac:dyDescent="0.2">
      <c r="A662" s="114" t="s">
        <v>229</v>
      </c>
      <c r="B662" s="180">
        <v>50137</v>
      </c>
      <c r="C662" s="114">
        <v>180.72</v>
      </c>
      <c r="D662" s="114">
        <v>142.77000000000001</v>
      </c>
      <c r="E662" s="114">
        <v>218.66</v>
      </c>
      <c r="F662" s="293">
        <v>9060747.6400000006</v>
      </c>
      <c r="G662" s="293">
        <v>7158310.6900000004</v>
      </c>
      <c r="H662" s="293">
        <v>10963184.59</v>
      </c>
    </row>
    <row r="663" spans="1:8" ht="16.5" customHeight="1" x14ac:dyDescent="0.2">
      <c r="A663" s="114" t="s">
        <v>230</v>
      </c>
      <c r="B663" s="180">
        <v>3371</v>
      </c>
      <c r="C663" s="114">
        <v>187.78</v>
      </c>
      <c r="D663" s="114">
        <v>100.26</v>
      </c>
      <c r="E663" s="114">
        <v>275.31</v>
      </c>
      <c r="F663" s="293">
        <v>632929.30000000005</v>
      </c>
      <c r="G663" s="293">
        <v>337925.69</v>
      </c>
      <c r="H663" s="293">
        <v>927932.91</v>
      </c>
    </row>
    <row r="664" spans="1:8" ht="16.5" customHeight="1" x14ac:dyDescent="0.2">
      <c r="A664" s="114" t="s">
        <v>231</v>
      </c>
      <c r="B664" s="180">
        <v>7308</v>
      </c>
      <c r="C664" s="114">
        <v>375.27</v>
      </c>
      <c r="D664" s="114">
        <v>313.22000000000003</v>
      </c>
      <c r="E664" s="114">
        <v>437.32</v>
      </c>
      <c r="F664" s="293">
        <v>2742333.28</v>
      </c>
      <c r="G664" s="293">
        <v>2288899.7599999998</v>
      </c>
      <c r="H664" s="293">
        <v>3195766.8</v>
      </c>
    </row>
    <row r="665" spans="1:8" ht="16.5" customHeight="1" x14ac:dyDescent="0.2">
      <c r="A665" s="114" t="s">
        <v>232</v>
      </c>
      <c r="B665" s="180">
        <v>15942</v>
      </c>
      <c r="C665" s="114">
        <v>68.19</v>
      </c>
      <c r="D665" s="114">
        <v>17.79</v>
      </c>
      <c r="E665" s="114">
        <v>118.6</v>
      </c>
      <c r="F665" s="293">
        <v>1087107.3799999999</v>
      </c>
      <c r="G665" s="293">
        <v>283570.08</v>
      </c>
      <c r="H665" s="293">
        <v>1890644.67</v>
      </c>
    </row>
    <row r="666" spans="1:8" ht="16.5" customHeight="1" x14ac:dyDescent="0.2">
      <c r="A666" s="114" t="s">
        <v>233</v>
      </c>
      <c r="B666" s="180">
        <v>8644</v>
      </c>
      <c r="C666" s="114">
        <v>109.04</v>
      </c>
      <c r="D666" s="114">
        <v>51.73</v>
      </c>
      <c r="E666" s="114">
        <v>166.35</v>
      </c>
      <c r="F666" s="293">
        <v>942566.55</v>
      </c>
      <c r="G666" s="293">
        <v>447165.19</v>
      </c>
      <c r="H666" s="293">
        <v>1437967.9</v>
      </c>
    </row>
    <row r="667" spans="1:8" ht="16.5" customHeight="1" x14ac:dyDescent="0.2">
      <c r="A667" s="285" t="s">
        <v>8</v>
      </c>
      <c r="B667" s="297">
        <v>233112</v>
      </c>
      <c r="C667" s="285">
        <v>168.72</v>
      </c>
      <c r="D667" s="285">
        <v>125.97</v>
      </c>
      <c r="E667" s="285">
        <v>211.47</v>
      </c>
      <c r="F667" s="298">
        <v>39330142.719999999</v>
      </c>
      <c r="G667" s="298">
        <v>29365107.300000001</v>
      </c>
      <c r="H667" s="298">
        <v>49295178.149999999</v>
      </c>
    </row>
    <row r="669" spans="1:8" ht="16.5" customHeight="1" x14ac:dyDescent="0.2">
      <c r="A669" s="290" t="s">
        <v>679</v>
      </c>
      <c r="B669" s="194"/>
      <c r="C669" s="194"/>
      <c r="D669" s="194"/>
      <c r="E669" s="194"/>
      <c r="F669" s="194"/>
      <c r="G669" s="194"/>
      <c r="H669" s="194"/>
    </row>
    <row r="670" spans="1:8" s="462" customFormat="1" ht="64.5" customHeight="1" x14ac:dyDescent="0.2">
      <c r="A670" s="562" t="s">
        <v>234</v>
      </c>
      <c r="B670" s="562" t="s">
        <v>362</v>
      </c>
      <c r="C670" s="562" t="s">
        <v>363</v>
      </c>
      <c r="D670" s="562" t="s">
        <v>364</v>
      </c>
      <c r="E670" s="562" t="s">
        <v>365</v>
      </c>
      <c r="F670" s="562" t="s">
        <v>366</v>
      </c>
      <c r="G670" s="562" t="s">
        <v>367</v>
      </c>
      <c r="H670" s="562" t="s">
        <v>368</v>
      </c>
    </row>
    <row r="671" spans="1:8" ht="16.5" customHeight="1" x14ac:dyDescent="0.2">
      <c r="A671" s="114" t="s">
        <v>222</v>
      </c>
      <c r="B671" s="180">
        <v>29783</v>
      </c>
      <c r="C671" s="114">
        <v>279.22000000000003</v>
      </c>
      <c r="D671" s="114">
        <v>246.81</v>
      </c>
      <c r="E671" s="114">
        <v>311.63</v>
      </c>
      <c r="F671" s="293">
        <v>8315899.9299999997</v>
      </c>
      <c r="G671" s="293">
        <v>7350674.2300000004</v>
      </c>
      <c r="H671" s="293">
        <v>9281125.6400000006</v>
      </c>
    </row>
    <row r="672" spans="1:8" ht="16.5" customHeight="1" x14ac:dyDescent="0.2">
      <c r="A672" s="114" t="s">
        <v>223</v>
      </c>
      <c r="B672" s="180">
        <v>8263</v>
      </c>
      <c r="C672" s="114">
        <v>334.86</v>
      </c>
      <c r="D672" s="114">
        <v>266.16000000000003</v>
      </c>
      <c r="E672" s="114">
        <v>403.55</v>
      </c>
      <c r="F672" s="293">
        <v>2766752.5</v>
      </c>
      <c r="G672" s="293">
        <v>2199159.75</v>
      </c>
      <c r="H672" s="293">
        <v>3334345.25</v>
      </c>
    </row>
    <row r="673" spans="1:8" ht="16.5" customHeight="1" x14ac:dyDescent="0.2">
      <c r="A673" s="114" t="s">
        <v>224</v>
      </c>
      <c r="B673" s="180">
        <v>45674</v>
      </c>
      <c r="C673" s="114">
        <v>119.55</v>
      </c>
      <c r="D673" s="114">
        <v>84.31</v>
      </c>
      <c r="E673" s="114">
        <v>154.78</v>
      </c>
      <c r="F673" s="293">
        <v>5460203.0599999996</v>
      </c>
      <c r="G673" s="293">
        <v>3850865.33</v>
      </c>
      <c r="H673" s="293">
        <v>7069540.7800000003</v>
      </c>
    </row>
    <row r="674" spans="1:8" ht="16.5" customHeight="1" x14ac:dyDescent="0.2">
      <c r="A674" s="114" t="s">
        <v>225</v>
      </c>
      <c r="B674" s="180">
        <v>14768</v>
      </c>
      <c r="C674" s="114">
        <v>141.53</v>
      </c>
      <c r="D674" s="114">
        <v>107.13</v>
      </c>
      <c r="E674" s="114">
        <v>175.93</v>
      </c>
      <c r="F674" s="293">
        <v>2090151.07</v>
      </c>
      <c r="G674" s="293">
        <v>1582093.86</v>
      </c>
      <c r="H674" s="293">
        <v>2598208.2799999998</v>
      </c>
    </row>
    <row r="675" spans="1:8" ht="16.5" customHeight="1" x14ac:dyDescent="0.2">
      <c r="A675" s="114" t="s">
        <v>226</v>
      </c>
      <c r="B675" s="180">
        <v>41462</v>
      </c>
      <c r="C675" s="114">
        <v>115.57</v>
      </c>
      <c r="D675" s="114">
        <v>90.56</v>
      </c>
      <c r="E675" s="114">
        <v>140.58000000000001</v>
      </c>
      <c r="F675" s="293">
        <v>4791718.76</v>
      </c>
      <c r="G675" s="293">
        <v>3754884.63</v>
      </c>
      <c r="H675" s="293">
        <v>5828552.9000000004</v>
      </c>
    </row>
    <row r="676" spans="1:8" ht="16.5" customHeight="1" x14ac:dyDescent="0.2">
      <c r="A676" s="114" t="s">
        <v>227</v>
      </c>
      <c r="B676" s="180">
        <v>7761</v>
      </c>
      <c r="C676" s="114">
        <v>185.51</v>
      </c>
      <c r="D676" s="114">
        <v>14.37</v>
      </c>
      <c r="E676" s="114">
        <v>356.65</v>
      </c>
      <c r="F676" s="293">
        <v>1439733.26</v>
      </c>
      <c r="G676" s="293">
        <v>111558.08</v>
      </c>
      <c r="H676" s="293">
        <v>2767908.43</v>
      </c>
    </row>
    <row r="677" spans="1:8" ht="16.5" customHeight="1" x14ac:dyDescent="0.2">
      <c r="A677" s="285" t="s">
        <v>8</v>
      </c>
      <c r="B677" s="297">
        <v>147711</v>
      </c>
      <c r="C677" s="285">
        <v>168.33</v>
      </c>
      <c r="D677" s="285">
        <v>127.61</v>
      </c>
      <c r="E677" s="285">
        <v>209.06</v>
      </c>
      <c r="F677" s="298">
        <v>24864458.579999998</v>
      </c>
      <c r="G677" s="298">
        <v>18849235.879999999</v>
      </c>
      <c r="H677" s="298">
        <v>30879681.280000001</v>
      </c>
    </row>
    <row r="679" spans="1:8" ht="16.5" customHeight="1" x14ac:dyDescent="0.2">
      <c r="A679" s="290" t="s">
        <v>680</v>
      </c>
      <c r="B679" s="194"/>
      <c r="C679" s="194"/>
      <c r="D679" s="194"/>
      <c r="E679" s="194"/>
      <c r="F679" s="194"/>
      <c r="G679" s="194"/>
      <c r="H679" s="194"/>
    </row>
    <row r="680" spans="1:8" s="462" customFormat="1" ht="60.75" customHeight="1" x14ac:dyDescent="0.2">
      <c r="A680" s="562" t="s">
        <v>234</v>
      </c>
      <c r="B680" s="562" t="s">
        <v>362</v>
      </c>
      <c r="C680" s="562" t="s">
        <v>363</v>
      </c>
      <c r="D680" s="562" t="s">
        <v>364</v>
      </c>
      <c r="E680" s="562" t="s">
        <v>365</v>
      </c>
      <c r="F680" s="562" t="s">
        <v>366</v>
      </c>
      <c r="G680" s="562" t="s">
        <v>367</v>
      </c>
      <c r="H680" s="562" t="s">
        <v>368</v>
      </c>
    </row>
    <row r="681" spans="1:8" ht="16.5" customHeight="1" x14ac:dyDescent="0.2">
      <c r="A681" s="114" t="s">
        <v>229</v>
      </c>
      <c r="B681" s="180">
        <v>50137</v>
      </c>
      <c r="C681" s="114">
        <v>180.72</v>
      </c>
      <c r="D681" s="114">
        <v>142.77000000000001</v>
      </c>
      <c r="E681" s="114">
        <v>218.66</v>
      </c>
      <c r="F681" s="293">
        <v>9060747.6400000006</v>
      </c>
      <c r="G681" s="293">
        <v>7158310.6900000004</v>
      </c>
      <c r="H681" s="293">
        <v>10963184.59</v>
      </c>
    </row>
    <row r="682" spans="1:8" ht="16.5" customHeight="1" x14ac:dyDescent="0.2">
      <c r="A682" s="114" t="s">
        <v>230</v>
      </c>
      <c r="B682" s="180">
        <v>3371</v>
      </c>
      <c r="C682" s="114">
        <v>187.78</v>
      </c>
      <c r="D682" s="114">
        <v>100.26</v>
      </c>
      <c r="E682" s="114">
        <v>275.31</v>
      </c>
      <c r="F682" s="293">
        <v>632929.30000000005</v>
      </c>
      <c r="G682" s="293">
        <v>337925.69</v>
      </c>
      <c r="H682" s="293">
        <v>927932.91</v>
      </c>
    </row>
    <row r="683" spans="1:8" ht="16.5" customHeight="1" x14ac:dyDescent="0.2">
      <c r="A683" s="114" t="s">
        <v>231</v>
      </c>
      <c r="B683" s="180">
        <v>7308</v>
      </c>
      <c r="C683" s="114">
        <v>375.27</v>
      </c>
      <c r="D683" s="114">
        <v>313.22000000000003</v>
      </c>
      <c r="E683" s="114">
        <v>437.32</v>
      </c>
      <c r="F683" s="293">
        <v>2742333.28</v>
      </c>
      <c r="G683" s="293">
        <v>2288899.7599999998</v>
      </c>
      <c r="H683" s="293">
        <v>3195766.8</v>
      </c>
    </row>
    <row r="684" spans="1:8" ht="16.5" customHeight="1" x14ac:dyDescent="0.2">
      <c r="A684" s="114" t="s">
        <v>232</v>
      </c>
      <c r="B684" s="180">
        <v>15942</v>
      </c>
      <c r="C684" s="114">
        <v>68.19</v>
      </c>
      <c r="D684" s="114">
        <v>17.79</v>
      </c>
      <c r="E684" s="114">
        <v>118.6</v>
      </c>
      <c r="F684" s="293">
        <v>1087107.3799999999</v>
      </c>
      <c r="G684" s="293">
        <v>283570.08</v>
      </c>
      <c r="H684" s="293">
        <v>1890644.67</v>
      </c>
    </row>
    <row r="685" spans="1:8" ht="16.5" customHeight="1" x14ac:dyDescent="0.2">
      <c r="A685" s="285" t="s">
        <v>8</v>
      </c>
      <c r="B685" s="297">
        <v>76757</v>
      </c>
      <c r="C685" s="285">
        <v>176.18</v>
      </c>
      <c r="D685" s="285">
        <v>131.18</v>
      </c>
      <c r="E685" s="285">
        <v>221.18</v>
      </c>
      <c r="F685" s="298">
        <v>13523117.6</v>
      </c>
      <c r="G685" s="298">
        <v>10068706.23</v>
      </c>
      <c r="H685" s="298">
        <v>16977528.969999999</v>
      </c>
    </row>
    <row r="687" spans="1:8" ht="16.5" customHeight="1" x14ac:dyDescent="0.2">
      <c r="A687" s="290" t="s">
        <v>681</v>
      </c>
      <c r="B687" s="194"/>
      <c r="C687" s="194"/>
      <c r="D687" s="194"/>
      <c r="E687" s="194"/>
      <c r="F687" s="194"/>
      <c r="G687" s="194"/>
      <c r="H687" s="194"/>
    </row>
    <row r="688" spans="1:8" s="462" customFormat="1" ht="51.75" customHeight="1" x14ac:dyDescent="0.2">
      <c r="A688" s="562" t="s">
        <v>234</v>
      </c>
      <c r="B688" s="562" t="s">
        <v>362</v>
      </c>
      <c r="C688" s="562" t="s">
        <v>363</v>
      </c>
      <c r="D688" s="562" t="s">
        <v>364</v>
      </c>
      <c r="E688" s="562" t="s">
        <v>365</v>
      </c>
      <c r="F688" s="562" t="s">
        <v>366</v>
      </c>
      <c r="G688" s="562" t="s">
        <v>367</v>
      </c>
      <c r="H688" s="562" t="s">
        <v>368</v>
      </c>
    </row>
    <row r="689" spans="1:8" ht="16.5" customHeight="1" x14ac:dyDescent="0.2">
      <c r="A689" s="114" t="s">
        <v>233</v>
      </c>
      <c r="B689" s="180">
        <v>8644</v>
      </c>
      <c r="C689" s="114">
        <v>109.04</v>
      </c>
      <c r="D689" s="114">
        <v>51.73</v>
      </c>
      <c r="E689" s="114">
        <v>166.35</v>
      </c>
      <c r="F689" s="293">
        <v>942566.55</v>
      </c>
      <c r="G689" s="293">
        <v>447165.19</v>
      </c>
      <c r="H689" s="293">
        <v>1437967.9</v>
      </c>
    </row>
    <row r="691" spans="1:8" ht="16.5" customHeight="1" x14ac:dyDescent="0.2">
      <c r="A691" s="290" t="s">
        <v>682</v>
      </c>
      <c r="B691" s="194"/>
      <c r="C691" s="194"/>
      <c r="D691" s="194"/>
      <c r="E691" s="194"/>
      <c r="F691" s="194"/>
    </row>
    <row r="692" spans="1:8" s="462" customFormat="1" ht="81" customHeight="1" x14ac:dyDescent="0.2">
      <c r="A692" s="562" t="s">
        <v>216</v>
      </c>
      <c r="B692" s="562" t="s">
        <v>369</v>
      </c>
      <c r="C692" s="562" t="s">
        <v>370</v>
      </c>
      <c r="D692" s="562" t="s">
        <v>371</v>
      </c>
      <c r="E692" s="562" t="s">
        <v>348</v>
      </c>
      <c r="F692" s="562" t="s">
        <v>372</v>
      </c>
    </row>
    <row r="693" spans="1:8" ht="16.5" customHeight="1" x14ac:dyDescent="0.2">
      <c r="A693" s="114" t="s">
        <v>222</v>
      </c>
      <c r="B693" s="114">
        <v>9.5799999999999996E-2</v>
      </c>
      <c r="C693" s="114">
        <v>0.1089</v>
      </c>
      <c r="D693" s="114">
        <v>-1.3100000000000001E-2</v>
      </c>
      <c r="E693" s="180">
        <v>29783</v>
      </c>
      <c r="F693" s="180">
        <v>-142763</v>
      </c>
    </row>
    <row r="694" spans="1:8" ht="16.5" customHeight="1" x14ac:dyDescent="0.2">
      <c r="A694" s="114" t="s">
        <v>223</v>
      </c>
      <c r="B694" s="114">
        <v>0.11559999999999999</v>
      </c>
      <c r="C694" s="114">
        <v>0.13039999999999999</v>
      </c>
      <c r="D694" s="114">
        <v>-1.4800000000000001E-2</v>
      </c>
      <c r="E694" s="180">
        <v>8263</v>
      </c>
      <c r="F694" s="180">
        <v>-44747</v>
      </c>
    </row>
    <row r="695" spans="1:8" ht="16.5" customHeight="1" x14ac:dyDescent="0.2">
      <c r="A695" s="114" t="s">
        <v>224</v>
      </c>
      <c r="B695" s="114">
        <v>9.6100000000000005E-2</v>
      </c>
      <c r="C695" s="114">
        <v>9.3399999999999997E-2</v>
      </c>
      <c r="D695" s="114">
        <v>2.8E-3</v>
      </c>
      <c r="E695" s="180">
        <v>45674</v>
      </c>
      <c r="F695" s="180">
        <v>45995</v>
      </c>
    </row>
    <row r="696" spans="1:8" ht="16.5" customHeight="1" x14ac:dyDescent="0.2">
      <c r="A696" s="114" t="s">
        <v>225</v>
      </c>
      <c r="B696" s="114">
        <v>0.1016</v>
      </c>
      <c r="C696" s="114">
        <v>9.8100000000000007E-2</v>
      </c>
      <c r="D696" s="114">
        <v>3.3999999999999998E-3</v>
      </c>
      <c r="E696" s="180">
        <v>14768</v>
      </c>
      <c r="F696" s="180">
        <v>18498</v>
      </c>
    </row>
    <row r="697" spans="1:8" ht="16.5" customHeight="1" x14ac:dyDescent="0.2">
      <c r="A697" s="114" t="s">
        <v>226</v>
      </c>
      <c r="B697" s="114">
        <v>9.9299999999999999E-2</v>
      </c>
      <c r="C697" s="114">
        <v>0.1085</v>
      </c>
      <c r="D697" s="114">
        <v>-9.1999999999999998E-3</v>
      </c>
      <c r="E697" s="180">
        <v>41462</v>
      </c>
      <c r="F697" s="180">
        <v>-138684</v>
      </c>
    </row>
    <row r="698" spans="1:8" ht="16.5" customHeight="1" x14ac:dyDescent="0.2">
      <c r="A698" s="114" t="s">
        <v>227</v>
      </c>
      <c r="B698" s="114">
        <v>8.5400000000000004E-2</v>
      </c>
      <c r="C698" s="114">
        <v>0.1245</v>
      </c>
      <c r="D698" s="114">
        <v>-3.9E-2</v>
      </c>
      <c r="E698" s="180">
        <v>7761</v>
      </c>
      <c r="F698" s="180">
        <v>-110601</v>
      </c>
    </row>
    <row r="699" spans="1:8" ht="16.5" customHeight="1" x14ac:dyDescent="0.2">
      <c r="A699" s="114" t="s">
        <v>229</v>
      </c>
      <c r="B699" s="114">
        <v>0.1114</v>
      </c>
      <c r="C699" s="114">
        <v>0.1128</v>
      </c>
      <c r="D699" s="114">
        <v>-1.4E-3</v>
      </c>
      <c r="E699" s="180">
        <v>50137</v>
      </c>
      <c r="F699" s="180">
        <v>-26186</v>
      </c>
    </row>
    <row r="700" spans="1:8" ht="16.5" customHeight="1" x14ac:dyDescent="0.2">
      <c r="A700" s="114" t="s">
        <v>230</v>
      </c>
      <c r="B700" s="114">
        <v>9.8699999999999996E-2</v>
      </c>
      <c r="C700" s="114">
        <v>0.1041</v>
      </c>
      <c r="D700" s="114">
        <v>-5.4000000000000003E-3</v>
      </c>
      <c r="E700" s="180">
        <v>3371</v>
      </c>
      <c r="F700" s="180">
        <v>-6691</v>
      </c>
    </row>
    <row r="701" spans="1:8" ht="16.5" customHeight="1" x14ac:dyDescent="0.2">
      <c r="A701" s="114" t="s">
        <v>231</v>
      </c>
      <c r="B701" s="114">
        <v>0.1011</v>
      </c>
      <c r="C701" s="114">
        <v>9.9900000000000003E-2</v>
      </c>
      <c r="D701" s="114">
        <v>1.1999999999999999E-3</v>
      </c>
      <c r="E701" s="180">
        <v>7308</v>
      </c>
      <c r="F701" s="180">
        <v>3102</v>
      </c>
    </row>
    <row r="702" spans="1:8" ht="16.5" customHeight="1" x14ac:dyDescent="0.2">
      <c r="A702" s="114" t="s">
        <v>232</v>
      </c>
      <c r="B702" s="114">
        <v>0.11219999999999999</v>
      </c>
      <c r="C702" s="114">
        <v>0.13220000000000001</v>
      </c>
      <c r="D702" s="114">
        <v>-0.02</v>
      </c>
      <c r="E702" s="180">
        <v>15942</v>
      </c>
      <c r="F702" s="180">
        <v>-116545</v>
      </c>
    </row>
    <row r="703" spans="1:8" ht="16.5" customHeight="1" x14ac:dyDescent="0.2">
      <c r="A703" s="114" t="s">
        <v>233</v>
      </c>
      <c r="B703" s="114">
        <v>7.1900000000000006E-2</v>
      </c>
      <c r="C703" s="114">
        <v>5.6300000000000003E-2</v>
      </c>
      <c r="D703" s="114">
        <v>1.5599999999999999E-2</v>
      </c>
      <c r="E703" s="180">
        <v>8644</v>
      </c>
      <c r="F703" s="180">
        <v>49346</v>
      </c>
    </row>
    <row r="704" spans="1:8" ht="16.5" customHeight="1" x14ac:dyDescent="0.2">
      <c r="A704" s="285" t="s">
        <v>8</v>
      </c>
      <c r="B704" s="299" t="s">
        <v>48</v>
      </c>
      <c r="C704" s="299" t="s">
        <v>48</v>
      </c>
      <c r="D704" s="285">
        <v>-5.4999999999999997E-3</v>
      </c>
      <c r="E704" s="297">
        <v>233112</v>
      </c>
      <c r="F704" s="297">
        <v>-469277</v>
      </c>
    </row>
    <row r="706" spans="1:7" ht="16.5" customHeight="1" x14ac:dyDescent="0.2">
      <c r="A706" s="290" t="s">
        <v>683</v>
      </c>
      <c r="B706" s="194"/>
      <c r="C706" s="194"/>
      <c r="D706" s="194"/>
      <c r="E706" s="194"/>
      <c r="F706" s="194"/>
      <c r="G706" s="194"/>
    </row>
    <row r="707" spans="1:7" s="462" customFormat="1" ht="60.75" customHeight="1" x14ac:dyDescent="0.2">
      <c r="A707" s="562" t="s">
        <v>234</v>
      </c>
      <c r="B707" s="562" t="s">
        <v>373</v>
      </c>
      <c r="C707" s="562" t="s">
        <v>374</v>
      </c>
      <c r="D707" s="562" t="s">
        <v>375</v>
      </c>
      <c r="E707" s="562" t="s">
        <v>376</v>
      </c>
      <c r="F707" s="562" t="s">
        <v>348</v>
      </c>
      <c r="G707" s="562" t="s">
        <v>236</v>
      </c>
    </row>
    <row r="708" spans="1:7" ht="16.5" customHeight="1" x14ac:dyDescent="0.2">
      <c r="A708" s="114" t="s">
        <v>241</v>
      </c>
      <c r="B708" s="114">
        <v>16.309999999999999</v>
      </c>
      <c r="C708" s="114">
        <v>744</v>
      </c>
      <c r="D708" s="114">
        <v>1.5</v>
      </c>
      <c r="E708" s="114">
        <v>-0.03</v>
      </c>
      <c r="F708" s="293">
        <v>29782.82</v>
      </c>
      <c r="G708" s="114">
        <v>979.23</v>
      </c>
    </row>
    <row r="709" spans="1:7" ht="16.5" customHeight="1" x14ac:dyDescent="0.2">
      <c r="A709" s="114" t="s">
        <v>242</v>
      </c>
      <c r="B709" s="114">
        <v>10.050000000000001</v>
      </c>
      <c r="C709" s="114">
        <v>744</v>
      </c>
      <c r="D709" s="114">
        <v>1.5</v>
      </c>
      <c r="E709" s="114">
        <v>-0.02</v>
      </c>
      <c r="F709" s="293">
        <v>3370.56</v>
      </c>
      <c r="G709" s="114">
        <v>68.27</v>
      </c>
    </row>
    <row r="710" spans="1:7" ht="16.5" customHeight="1" x14ac:dyDescent="0.2">
      <c r="A710" s="114" t="s">
        <v>243</v>
      </c>
      <c r="B710" s="114">
        <v>8.32</v>
      </c>
      <c r="C710" s="114">
        <v>744</v>
      </c>
      <c r="D710" s="114">
        <v>1.5</v>
      </c>
      <c r="E710" s="114">
        <v>-0.02</v>
      </c>
      <c r="F710" s="293">
        <v>45674.22</v>
      </c>
      <c r="G710" s="114">
        <v>766.6</v>
      </c>
    </row>
    <row r="711" spans="1:7" ht="16.5" customHeight="1" x14ac:dyDescent="0.2">
      <c r="A711" s="114" t="s">
        <v>244</v>
      </c>
      <c r="B711" s="114">
        <v>11.71</v>
      </c>
      <c r="C711" s="114">
        <v>744</v>
      </c>
      <c r="D711" s="114">
        <v>1.5</v>
      </c>
      <c r="E711" s="114">
        <v>-0.02</v>
      </c>
      <c r="F711" s="293">
        <v>14768.41</v>
      </c>
      <c r="G711" s="114">
        <v>348.6</v>
      </c>
    </row>
    <row r="712" spans="1:7" ht="16.5" customHeight="1" x14ac:dyDescent="0.2">
      <c r="A712" s="114" t="s">
        <v>245</v>
      </c>
      <c r="B712" s="114">
        <v>10.5</v>
      </c>
      <c r="C712" s="114">
        <v>744</v>
      </c>
      <c r="D712" s="114">
        <v>1.5</v>
      </c>
      <c r="E712" s="114">
        <v>-0.02</v>
      </c>
      <c r="F712" s="293">
        <v>41461.69</v>
      </c>
      <c r="G712" s="114">
        <v>877.35</v>
      </c>
    </row>
    <row r="713" spans="1:7" ht="16.5" customHeight="1" x14ac:dyDescent="0.2">
      <c r="A713" s="114" t="s">
        <v>246</v>
      </c>
      <c r="B713" s="114">
        <v>7.67</v>
      </c>
      <c r="C713" s="114">
        <v>744</v>
      </c>
      <c r="D713" s="114">
        <v>1.5</v>
      </c>
      <c r="E713" s="114">
        <v>-0.02</v>
      </c>
      <c r="F713" s="293">
        <v>7760.87</v>
      </c>
      <c r="G713" s="114">
        <v>120.04</v>
      </c>
    </row>
    <row r="714" spans="1:7" ht="16.5" customHeight="1" x14ac:dyDescent="0.2">
      <c r="A714" s="114" t="s">
        <v>247</v>
      </c>
      <c r="B714" s="114">
        <v>22.52</v>
      </c>
      <c r="C714" s="114">
        <v>744</v>
      </c>
      <c r="D714" s="114">
        <v>1.5</v>
      </c>
      <c r="E714" s="114">
        <v>-0.05</v>
      </c>
      <c r="F714" s="293">
        <v>50137.16</v>
      </c>
      <c r="G714" s="293">
        <v>2276.38</v>
      </c>
    </row>
    <row r="715" spans="1:7" ht="16.5" customHeight="1" x14ac:dyDescent="0.2">
      <c r="A715" s="114" t="s">
        <v>248</v>
      </c>
      <c r="B715" s="114">
        <v>21.69</v>
      </c>
      <c r="C715" s="114">
        <v>744</v>
      </c>
      <c r="D715" s="114">
        <v>1.5</v>
      </c>
      <c r="E715" s="114">
        <v>-0.04</v>
      </c>
      <c r="F715" s="293">
        <v>8262.5300000000007</v>
      </c>
      <c r="G715" s="114">
        <v>361.39</v>
      </c>
    </row>
    <row r="716" spans="1:7" ht="16.5" customHeight="1" x14ac:dyDescent="0.2">
      <c r="A716" s="114" t="s">
        <v>249</v>
      </c>
      <c r="B716" s="114">
        <v>21.18</v>
      </c>
      <c r="C716" s="114">
        <v>744</v>
      </c>
      <c r="D716" s="114">
        <v>1.5</v>
      </c>
      <c r="E716" s="114">
        <v>-0.04</v>
      </c>
      <c r="F716" s="293">
        <v>7307.69</v>
      </c>
      <c r="G716" s="114">
        <v>312.04000000000002</v>
      </c>
    </row>
    <row r="717" spans="1:7" ht="16.5" customHeight="1" x14ac:dyDescent="0.2">
      <c r="A717" s="114" t="s">
        <v>250</v>
      </c>
      <c r="B717" s="114">
        <v>11.22</v>
      </c>
      <c r="C717" s="114">
        <v>744</v>
      </c>
      <c r="D717" s="114">
        <v>1.5</v>
      </c>
      <c r="E717" s="114">
        <v>-0.02</v>
      </c>
      <c r="F717" s="293">
        <v>15941.79</v>
      </c>
      <c r="G717" s="114">
        <v>360.59</v>
      </c>
    </row>
    <row r="718" spans="1:7" ht="16.5" customHeight="1" x14ac:dyDescent="0.2">
      <c r="A718" s="114" t="s">
        <v>251</v>
      </c>
      <c r="B718" s="114">
        <v>13.3</v>
      </c>
      <c r="C718" s="114">
        <v>744</v>
      </c>
      <c r="D718" s="114">
        <v>1.5</v>
      </c>
      <c r="E718" s="114">
        <v>-0.03</v>
      </c>
      <c r="F718" s="293">
        <v>8644.1299999999992</v>
      </c>
      <c r="G718" s="114">
        <v>231.77</v>
      </c>
    </row>
    <row r="719" spans="1:7" ht="16.5" customHeight="1" x14ac:dyDescent="0.2">
      <c r="A719" s="285" t="s">
        <v>8</v>
      </c>
      <c r="B719" s="285">
        <v>154.47</v>
      </c>
      <c r="C719" s="285">
        <v>744</v>
      </c>
      <c r="D719" s="285">
        <v>1.5</v>
      </c>
      <c r="E719" s="285">
        <v>0.03</v>
      </c>
      <c r="F719" s="298">
        <v>233111.86</v>
      </c>
      <c r="G719" s="298">
        <v>6702.28</v>
      </c>
    </row>
    <row r="721" spans="1:5" ht="16.5" customHeight="1" x14ac:dyDescent="0.2">
      <c r="A721" s="287" t="s">
        <v>684</v>
      </c>
      <c r="B721" s="194"/>
      <c r="C721" s="194"/>
      <c r="D721" s="194"/>
    </row>
    <row r="722" spans="1:5" s="462" customFormat="1" ht="52.5" customHeight="1" x14ac:dyDescent="0.2">
      <c r="A722" s="562" t="s">
        <v>234</v>
      </c>
      <c r="B722" s="562" t="s">
        <v>236</v>
      </c>
      <c r="C722" s="562" t="s">
        <v>238</v>
      </c>
      <c r="D722" s="562" t="s">
        <v>240</v>
      </c>
    </row>
    <row r="723" spans="1:5" ht="16.5" customHeight="1" x14ac:dyDescent="0.2">
      <c r="A723" s="114" t="s">
        <v>241</v>
      </c>
      <c r="B723" s="293">
        <v>1068.23</v>
      </c>
      <c r="C723" s="114">
        <v>979.23</v>
      </c>
      <c r="D723" s="294">
        <v>0.91669999999999996</v>
      </c>
    </row>
    <row r="724" spans="1:5" ht="16.5" customHeight="1" x14ac:dyDescent="0.2">
      <c r="A724" s="114" t="s">
        <v>242</v>
      </c>
      <c r="B724" s="114">
        <v>432.27</v>
      </c>
      <c r="C724" s="114">
        <v>68.27</v>
      </c>
      <c r="D724" s="294">
        <v>0.15790000000000001</v>
      </c>
    </row>
    <row r="725" spans="1:5" ht="16.5" customHeight="1" x14ac:dyDescent="0.2">
      <c r="A725" s="114" t="s">
        <v>243</v>
      </c>
      <c r="B725" s="293">
        <v>1055.6300000000001</v>
      </c>
      <c r="C725" s="114">
        <v>766.6</v>
      </c>
      <c r="D725" s="294">
        <v>0.72619999999999996</v>
      </c>
    </row>
    <row r="726" spans="1:5" ht="16.5" customHeight="1" x14ac:dyDescent="0.2">
      <c r="A726" s="114" t="s">
        <v>244</v>
      </c>
      <c r="B726" s="114">
        <v>470.27</v>
      </c>
      <c r="C726" s="114">
        <v>348.6</v>
      </c>
      <c r="D726" s="294">
        <v>0.74129999999999996</v>
      </c>
    </row>
    <row r="727" spans="1:5" ht="16.5" customHeight="1" x14ac:dyDescent="0.2">
      <c r="A727" s="114" t="s">
        <v>245</v>
      </c>
      <c r="B727" s="114">
        <v>957.41</v>
      </c>
      <c r="C727" s="114">
        <v>877.35</v>
      </c>
      <c r="D727" s="294">
        <v>0.91639999999999999</v>
      </c>
    </row>
    <row r="728" spans="1:5" ht="16.5" customHeight="1" x14ac:dyDescent="0.2">
      <c r="A728" s="114" t="s">
        <v>246</v>
      </c>
      <c r="B728" s="114">
        <v>53.61</v>
      </c>
      <c r="C728" s="114">
        <v>120.04</v>
      </c>
      <c r="D728" s="294">
        <v>2.2391000000000001</v>
      </c>
    </row>
    <row r="729" spans="1:5" ht="16.5" customHeight="1" x14ac:dyDescent="0.2">
      <c r="A729" s="114" t="s">
        <v>247</v>
      </c>
      <c r="B729" s="293">
        <v>3242.01</v>
      </c>
      <c r="C729" s="293">
        <v>2276.38</v>
      </c>
      <c r="D729" s="294">
        <v>0.70220000000000005</v>
      </c>
    </row>
    <row r="730" spans="1:5" ht="16.5" customHeight="1" x14ac:dyDescent="0.2">
      <c r="A730" s="114" t="s">
        <v>248</v>
      </c>
      <c r="B730" s="114">
        <v>45.96</v>
      </c>
      <c r="C730" s="114">
        <v>361.39</v>
      </c>
      <c r="D730" s="294">
        <v>7.8632</v>
      </c>
    </row>
    <row r="731" spans="1:5" ht="16.5" customHeight="1" x14ac:dyDescent="0.2">
      <c r="A731" s="114" t="s">
        <v>249</v>
      </c>
      <c r="B731" s="114">
        <v>228.09</v>
      </c>
      <c r="C731" s="114">
        <v>312.04000000000002</v>
      </c>
      <c r="D731" s="294">
        <v>1.3680000000000001</v>
      </c>
    </row>
    <row r="732" spans="1:5" ht="16.5" customHeight="1" x14ac:dyDescent="0.2">
      <c r="A732" s="114" t="s">
        <v>250</v>
      </c>
      <c r="B732" s="114">
        <v>125.29</v>
      </c>
      <c r="C732" s="114">
        <v>360.59</v>
      </c>
      <c r="D732" s="294">
        <v>2.8780999999999999</v>
      </c>
    </row>
    <row r="733" spans="1:5" ht="16.5" customHeight="1" x14ac:dyDescent="0.2">
      <c r="A733" s="114" t="s">
        <v>251</v>
      </c>
      <c r="B733" s="114">
        <v>39.58</v>
      </c>
      <c r="C733" s="114">
        <v>231.77</v>
      </c>
      <c r="D733" s="294">
        <v>5.8562000000000003</v>
      </c>
    </row>
    <row r="734" spans="1:5" ht="16.5" customHeight="1" x14ac:dyDescent="0.2">
      <c r="A734" s="285" t="s">
        <v>8</v>
      </c>
      <c r="B734" s="298">
        <v>7718.34</v>
      </c>
      <c r="C734" s="298">
        <v>6702.28</v>
      </c>
      <c r="D734" s="300">
        <v>0.86839999999999995</v>
      </c>
    </row>
    <row r="736" spans="1:5" ht="16.5" customHeight="1" x14ac:dyDescent="0.2">
      <c r="A736" s="290" t="s">
        <v>685</v>
      </c>
      <c r="B736" s="194"/>
      <c r="C736" s="194"/>
      <c r="D736" s="194"/>
      <c r="E736" s="194"/>
    </row>
    <row r="737" spans="1:7" s="462" customFormat="1" ht="47.25" customHeight="1" x14ac:dyDescent="0.2">
      <c r="A737" s="562" t="s">
        <v>377</v>
      </c>
      <c r="B737" s="562" t="s">
        <v>378</v>
      </c>
      <c r="C737" s="562" t="s">
        <v>379</v>
      </c>
      <c r="D737" s="562" t="s">
        <v>380</v>
      </c>
      <c r="E737" s="562" t="s">
        <v>381</v>
      </c>
    </row>
    <row r="738" spans="1:7" ht="16.5" customHeight="1" x14ac:dyDescent="0.2">
      <c r="A738" s="284">
        <v>2020</v>
      </c>
      <c r="B738" s="180">
        <v>28955</v>
      </c>
      <c r="C738" s="180">
        <v>10884</v>
      </c>
      <c r="D738" s="294">
        <v>7.1300000000000002E-2</v>
      </c>
      <c r="E738" s="294">
        <v>7.5899999999999995E-2</v>
      </c>
    </row>
    <row r="739" spans="1:7" ht="16.5" customHeight="1" x14ac:dyDescent="0.2">
      <c r="A739" s="114" t="s">
        <v>382</v>
      </c>
      <c r="B739" s="180">
        <v>178689</v>
      </c>
      <c r="C739" s="180">
        <v>65170</v>
      </c>
      <c r="D739" s="294">
        <v>0.44</v>
      </c>
      <c r="E739" s="294">
        <v>0.4546</v>
      </c>
    </row>
    <row r="741" spans="1:7" ht="16.5" customHeight="1" x14ac:dyDescent="0.2">
      <c r="A741" s="290" t="s">
        <v>686</v>
      </c>
      <c r="B741" s="194"/>
      <c r="C741" s="194"/>
      <c r="D741" s="194"/>
      <c r="E741" s="194"/>
      <c r="F741" s="194"/>
      <c r="G741" s="194"/>
    </row>
    <row r="742" spans="1:7" s="462" customFormat="1" ht="49.5" customHeight="1" x14ac:dyDescent="0.2">
      <c r="A742" s="562" t="s">
        <v>234</v>
      </c>
      <c r="B742" s="562" t="s">
        <v>378</v>
      </c>
      <c r="C742" s="562" t="s">
        <v>379</v>
      </c>
      <c r="D742" s="562" t="s">
        <v>383</v>
      </c>
      <c r="E742" s="562" t="s">
        <v>384</v>
      </c>
      <c r="F742" s="562" t="s">
        <v>380</v>
      </c>
      <c r="G742" s="562" t="s">
        <v>381</v>
      </c>
    </row>
    <row r="743" spans="1:7" ht="16.5" customHeight="1" x14ac:dyDescent="0.2">
      <c r="A743" s="114" t="s">
        <v>222</v>
      </c>
      <c r="B743" s="180">
        <v>59298</v>
      </c>
      <c r="C743" s="180">
        <v>29763</v>
      </c>
      <c r="D743" s="180">
        <v>2087</v>
      </c>
      <c r="E743" s="180">
        <v>1035</v>
      </c>
      <c r="F743" s="294">
        <v>3.5200000000000002E-2</v>
      </c>
      <c r="G743" s="294">
        <v>3.4799999999999998E-2</v>
      </c>
    </row>
    <row r="744" spans="1:7" ht="16.5" customHeight="1" x14ac:dyDescent="0.2">
      <c r="A744" s="114" t="s">
        <v>223</v>
      </c>
      <c r="B744" s="180">
        <v>13238</v>
      </c>
      <c r="C744" s="180">
        <v>9660</v>
      </c>
      <c r="D744" s="114">
        <v>533</v>
      </c>
      <c r="E744" s="114">
        <v>378</v>
      </c>
      <c r="F744" s="294">
        <v>4.0300000000000002E-2</v>
      </c>
      <c r="G744" s="294">
        <v>3.9100000000000003E-2</v>
      </c>
    </row>
    <row r="745" spans="1:7" ht="16.5" customHeight="1" x14ac:dyDescent="0.2">
      <c r="A745" s="114" t="s">
        <v>224</v>
      </c>
      <c r="B745" s="180">
        <v>77434</v>
      </c>
      <c r="C745" s="180">
        <v>9705</v>
      </c>
      <c r="D745" s="180">
        <v>4012</v>
      </c>
      <c r="E745" s="114">
        <v>492</v>
      </c>
      <c r="F745" s="294">
        <v>5.1799999999999999E-2</v>
      </c>
      <c r="G745" s="294">
        <v>5.0700000000000002E-2</v>
      </c>
    </row>
    <row r="746" spans="1:7" ht="16.5" customHeight="1" x14ac:dyDescent="0.2">
      <c r="A746" s="114" t="s">
        <v>225</v>
      </c>
      <c r="B746" s="180">
        <v>25003</v>
      </c>
      <c r="C746" s="180">
        <v>11597</v>
      </c>
      <c r="D746" s="180">
        <v>1839</v>
      </c>
      <c r="E746" s="114">
        <v>898</v>
      </c>
      <c r="F746" s="294">
        <v>7.3599999999999999E-2</v>
      </c>
      <c r="G746" s="294">
        <v>7.7399999999999997E-2</v>
      </c>
    </row>
    <row r="747" spans="1:7" ht="16.5" customHeight="1" x14ac:dyDescent="0.2">
      <c r="A747" s="114" t="s">
        <v>226</v>
      </c>
      <c r="B747" s="180">
        <v>59873</v>
      </c>
      <c r="C747" s="180">
        <v>23505</v>
      </c>
      <c r="D747" s="180">
        <v>8711</v>
      </c>
      <c r="E747" s="180">
        <v>3446</v>
      </c>
      <c r="F747" s="294">
        <v>0.14549999999999999</v>
      </c>
      <c r="G747" s="294">
        <v>0.14660000000000001</v>
      </c>
    </row>
    <row r="748" spans="1:7" ht="16.5" customHeight="1" x14ac:dyDescent="0.2">
      <c r="A748" s="114" t="s">
        <v>227</v>
      </c>
      <c r="B748" s="180">
        <v>9998</v>
      </c>
      <c r="C748" s="180">
        <v>3926</v>
      </c>
      <c r="D748" s="180">
        <v>2169</v>
      </c>
      <c r="E748" s="114">
        <v>849</v>
      </c>
      <c r="F748" s="294">
        <v>0.21690000000000001</v>
      </c>
      <c r="G748" s="294">
        <v>0.21629999999999999</v>
      </c>
    </row>
    <row r="749" spans="1:7" ht="16.5" customHeight="1" x14ac:dyDescent="0.2">
      <c r="A749" s="114" t="s">
        <v>229</v>
      </c>
      <c r="B749" s="180">
        <v>91354</v>
      </c>
      <c r="C749" s="180">
        <v>12207</v>
      </c>
      <c r="D749" s="180">
        <v>3525</v>
      </c>
      <c r="E749" s="114">
        <v>465</v>
      </c>
      <c r="F749" s="294">
        <v>3.8600000000000002E-2</v>
      </c>
      <c r="G749" s="294">
        <v>3.8100000000000002E-2</v>
      </c>
    </row>
    <row r="750" spans="1:7" ht="16.5" customHeight="1" x14ac:dyDescent="0.2">
      <c r="A750" s="114" t="s">
        <v>230</v>
      </c>
      <c r="B750" s="180">
        <v>12213</v>
      </c>
      <c r="C750" s="180">
        <v>9684</v>
      </c>
      <c r="D750" s="114">
        <v>472</v>
      </c>
      <c r="E750" s="114">
        <v>340</v>
      </c>
      <c r="F750" s="294">
        <v>3.8600000000000002E-2</v>
      </c>
      <c r="G750" s="294">
        <v>3.5099999999999999E-2</v>
      </c>
    </row>
    <row r="751" spans="1:7" ht="16.5" customHeight="1" x14ac:dyDescent="0.2">
      <c r="A751" s="114" t="s">
        <v>231</v>
      </c>
      <c r="B751" s="180">
        <v>17320</v>
      </c>
      <c r="C751" s="180">
        <v>11099</v>
      </c>
      <c r="D751" s="114">
        <v>993</v>
      </c>
      <c r="E751" s="114">
        <v>599</v>
      </c>
      <c r="F751" s="294">
        <v>5.7299999999999997E-2</v>
      </c>
      <c r="G751" s="294">
        <v>5.3999999999999999E-2</v>
      </c>
    </row>
    <row r="752" spans="1:7" ht="16.5" customHeight="1" x14ac:dyDescent="0.2">
      <c r="A752" s="114" t="s">
        <v>232</v>
      </c>
      <c r="B752" s="180">
        <v>19989</v>
      </c>
      <c r="C752" s="180">
        <v>9991</v>
      </c>
      <c r="D752" s="180">
        <v>3865</v>
      </c>
      <c r="E752" s="180">
        <v>1924</v>
      </c>
      <c r="F752" s="294">
        <v>0.19339999999999999</v>
      </c>
      <c r="G752" s="294">
        <v>0.19259999999999999</v>
      </c>
    </row>
    <row r="753" spans="1:10" ht="16.5" customHeight="1" x14ac:dyDescent="0.2">
      <c r="A753" s="114" t="s">
        <v>233</v>
      </c>
      <c r="B753" s="180">
        <v>20381</v>
      </c>
      <c r="C753" s="180">
        <v>12221</v>
      </c>
      <c r="D753" s="114">
        <v>749</v>
      </c>
      <c r="E753" s="114">
        <v>458</v>
      </c>
      <c r="F753" s="294">
        <v>3.6700000000000003E-2</v>
      </c>
      <c r="G753" s="294">
        <v>3.7499999999999999E-2</v>
      </c>
    </row>
    <row r="755" spans="1:10" ht="16.5" customHeight="1" x14ac:dyDescent="0.2">
      <c r="A755" s="290" t="s">
        <v>687</v>
      </c>
      <c r="B755" s="194"/>
      <c r="C755" s="194"/>
      <c r="D755" s="194"/>
      <c r="E755" s="194"/>
      <c r="F755" s="194"/>
      <c r="G755" s="194"/>
    </row>
    <row r="756" spans="1:10" s="462" customFormat="1" ht="78" customHeight="1" x14ac:dyDescent="0.2">
      <c r="A756" s="129" t="s">
        <v>88</v>
      </c>
      <c r="B756" s="129" t="s">
        <v>108</v>
      </c>
      <c r="C756" s="129" t="s">
        <v>109</v>
      </c>
      <c r="D756" s="129" t="s">
        <v>89</v>
      </c>
      <c r="E756" s="129" t="s">
        <v>90</v>
      </c>
      <c r="F756" s="129" t="s">
        <v>576</v>
      </c>
      <c r="G756" s="129" t="s">
        <v>577</v>
      </c>
    </row>
    <row r="757" spans="1:10" ht="16.5" customHeight="1" x14ac:dyDescent="0.2">
      <c r="A757" s="301" t="s">
        <v>94</v>
      </c>
      <c r="B757" s="115">
        <v>19340629</v>
      </c>
      <c r="C757" s="302">
        <v>4037</v>
      </c>
      <c r="D757" s="302">
        <v>24864459</v>
      </c>
      <c r="E757" s="302">
        <v>3453</v>
      </c>
      <c r="F757" s="303">
        <v>1.286</v>
      </c>
      <c r="G757" s="303">
        <v>0.85499999999999998</v>
      </c>
    </row>
    <row r="758" spans="1:10" ht="16.5" customHeight="1" x14ac:dyDescent="0.2">
      <c r="A758" s="301" t="s">
        <v>95</v>
      </c>
      <c r="B758" s="304">
        <v>15011435</v>
      </c>
      <c r="C758" s="305">
        <v>3681</v>
      </c>
      <c r="D758" s="115">
        <v>14465684</v>
      </c>
      <c r="E758" s="302">
        <v>3249</v>
      </c>
      <c r="F758" s="303">
        <v>0.96399999999999997</v>
      </c>
      <c r="G758" s="303">
        <v>0.88300000000000001</v>
      </c>
    </row>
    <row r="759" spans="1:10" ht="16.5" customHeight="1" x14ac:dyDescent="0.2">
      <c r="A759" s="280" t="s">
        <v>8</v>
      </c>
      <c r="B759" s="270">
        <v>34352064</v>
      </c>
      <c r="C759" s="270">
        <v>7718</v>
      </c>
      <c r="D759" s="270">
        <v>39330143</v>
      </c>
      <c r="E759" s="270">
        <v>6702</v>
      </c>
      <c r="F759" s="306">
        <v>1.145</v>
      </c>
      <c r="G759" s="306">
        <v>0.86799999999999999</v>
      </c>
    </row>
    <row r="760" spans="1:10" ht="16.5" customHeight="1" thickBot="1" x14ac:dyDescent="0.25"/>
    <row r="761" spans="1:10" ht="105.75" customHeight="1" thickBot="1" x14ac:dyDescent="0.25">
      <c r="A761" s="119" t="s">
        <v>215</v>
      </c>
      <c r="B761" s="120" t="s">
        <v>234</v>
      </c>
      <c r="C761" s="120" t="s">
        <v>533</v>
      </c>
      <c r="D761" s="120" t="s">
        <v>534</v>
      </c>
      <c r="E761" s="120" t="s">
        <v>535</v>
      </c>
      <c r="F761" s="120" t="s">
        <v>536</v>
      </c>
      <c r="G761" s="120" t="s">
        <v>537</v>
      </c>
      <c r="H761" s="120" t="s">
        <v>538</v>
      </c>
      <c r="I761" s="120" t="s">
        <v>539</v>
      </c>
      <c r="J761" s="120" t="s">
        <v>540</v>
      </c>
    </row>
    <row r="762" spans="1:10" ht="16.5" customHeight="1" thickBot="1" x14ac:dyDescent="0.25">
      <c r="A762" s="786" t="s">
        <v>221</v>
      </c>
      <c r="B762" s="121" t="s">
        <v>241</v>
      </c>
      <c r="C762" s="122">
        <v>6707539</v>
      </c>
      <c r="D762" s="123">
        <v>1068.23</v>
      </c>
      <c r="E762" s="122">
        <v>8173137</v>
      </c>
      <c r="F762" s="124">
        <v>1.2184999999999999</v>
      </c>
      <c r="G762" s="122">
        <v>-142763</v>
      </c>
      <c r="H762" s="122">
        <v>8315900</v>
      </c>
      <c r="I762" s="124">
        <v>1.2398</v>
      </c>
      <c r="J762" s="99">
        <v>-979</v>
      </c>
    </row>
    <row r="763" spans="1:10" ht="16.5" customHeight="1" thickBot="1" x14ac:dyDescent="0.25">
      <c r="A763" s="787"/>
      <c r="B763" s="121" t="s">
        <v>242</v>
      </c>
      <c r="C763" s="122">
        <v>2246308</v>
      </c>
      <c r="D763" s="99">
        <v>432.27</v>
      </c>
      <c r="E763" s="122">
        <v>2722006</v>
      </c>
      <c r="F763" s="124">
        <v>1.2118</v>
      </c>
      <c r="G763" s="122">
        <v>-44747</v>
      </c>
      <c r="H763" s="122">
        <v>2766753</v>
      </c>
      <c r="I763" s="124">
        <v>1.2317</v>
      </c>
      <c r="J763" s="99">
        <v>-361</v>
      </c>
    </row>
    <row r="764" spans="1:10" ht="16.5" customHeight="1" thickBot="1" x14ac:dyDescent="0.25">
      <c r="A764" s="787"/>
      <c r="B764" s="121" t="s">
        <v>243</v>
      </c>
      <c r="C764" s="122">
        <v>4633486</v>
      </c>
      <c r="D764" s="123">
        <v>1055.6300000000001</v>
      </c>
      <c r="E764" s="122">
        <v>5506198</v>
      </c>
      <c r="F764" s="124">
        <v>1.1882999999999999</v>
      </c>
      <c r="G764" s="122">
        <v>45995</v>
      </c>
      <c r="H764" s="122">
        <v>5460203</v>
      </c>
      <c r="I764" s="124">
        <v>1.1783999999999999</v>
      </c>
      <c r="J764" s="99">
        <v>-767</v>
      </c>
    </row>
    <row r="765" spans="1:10" ht="16.5" customHeight="1" thickBot="1" x14ac:dyDescent="0.25">
      <c r="A765" s="787"/>
      <c r="B765" s="121" t="s">
        <v>244</v>
      </c>
      <c r="C765" s="122">
        <v>1666987</v>
      </c>
      <c r="D765" s="99">
        <v>470.27</v>
      </c>
      <c r="E765" s="122">
        <v>2108649</v>
      </c>
      <c r="F765" s="124">
        <v>1.2648999999999999</v>
      </c>
      <c r="G765" s="122">
        <v>18498</v>
      </c>
      <c r="H765" s="122">
        <v>2090151</v>
      </c>
      <c r="I765" s="124">
        <v>1.2538</v>
      </c>
      <c r="J765" s="99">
        <v>-349</v>
      </c>
    </row>
    <row r="766" spans="1:10" ht="16.5" customHeight="1" thickBot="1" x14ac:dyDescent="0.25">
      <c r="A766" s="787"/>
      <c r="B766" s="121" t="s">
        <v>245</v>
      </c>
      <c r="C766" s="122">
        <v>3835393</v>
      </c>
      <c r="D766" s="99">
        <v>957.41</v>
      </c>
      <c r="E766" s="122">
        <v>4653035</v>
      </c>
      <c r="F766" s="124">
        <v>1.2132000000000001</v>
      </c>
      <c r="G766" s="122">
        <v>-138684</v>
      </c>
      <c r="H766" s="122">
        <v>4791719</v>
      </c>
      <c r="I766" s="124">
        <v>1.2493000000000001</v>
      </c>
      <c r="J766" s="99">
        <v>-877</v>
      </c>
    </row>
    <row r="767" spans="1:10" ht="16.5" customHeight="1" thickBot="1" x14ac:dyDescent="0.25">
      <c r="A767" s="788"/>
      <c r="B767" s="121" t="s">
        <v>246</v>
      </c>
      <c r="C767" s="122">
        <v>250916</v>
      </c>
      <c r="D767" s="99">
        <v>54</v>
      </c>
      <c r="E767" s="122">
        <v>1329132</v>
      </c>
      <c r="F767" s="124">
        <v>5.2971000000000004</v>
      </c>
      <c r="G767" s="122">
        <v>-110601</v>
      </c>
      <c r="H767" s="122">
        <v>1439733</v>
      </c>
      <c r="I767" s="124">
        <v>5.7378999999999998</v>
      </c>
      <c r="J767" s="99">
        <v>-120</v>
      </c>
    </row>
    <row r="768" spans="1:10" ht="16.5" customHeight="1" thickBot="1" x14ac:dyDescent="0.25">
      <c r="A768" s="789" t="s">
        <v>228</v>
      </c>
      <c r="B768" s="121" t="s">
        <v>247</v>
      </c>
      <c r="C768" s="122">
        <v>12274496</v>
      </c>
      <c r="D768" s="123">
        <v>3242.01</v>
      </c>
      <c r="E768" s="122">
        <v>9034561</v>
      </c>
      <c r="F768" s="124">
        <v>0.73599999999999999</v>
      </c>
      <c r="G768" s="122">
        <v>-26186</v>
      </c>
      <c r="H768" s="122">
        <v>9060748</v>
      </c>
      <c r="I768" s="124">
        <v>0.73819999999999997</v>
      </c>
      <c r="J768" s="99">
        <v>-2276</v>
      </c>
    </row>
    <row r="769" spans="1:10" ht="16.5" customHeight="1" thickBot="1" x14ac:dyDescent="0.25">
      <c r="A769" s="787"/>
      <c r="B769" s="121" t="s">
        <v>248</v>
      </c>
      <c r="C769" s="122">
        <v>816666</v>
      </c>
      <c r="D769" s="99">
        <v>45.96</v>
      </c>
      <c r="E769" s="122">
        <v>626238</v>
      </c>
      <c r="F769" s="124">
        <v>0.76680000000000004</v>
      </c>
      <c r="G769" s="122">
        <v>-6691</v>
      </c>
      <c r="H769" s="122">
        <v>632929</v>
      </c>
      <c r="I769" s="124">
        <v>0.77500000000000002</v>
      </c>
      <c r="J769" s="99">
        <v>-68</v>
      </c>
    </row>
    <row r="770" spans="1:10" ht="16.5" customHeight="1" thickBot="1" x14ac:dyDescent="0.25">
      <c r="A770" s="787"/>
      <c r="B770" s="121" t="s">
        <v>249</v>
      </c>
      <c r="C770" s="122">
        <v>1586226</v>
      </c>
      <c r="D770" s="99">
        <v>228.09</v>
      </c>
      <c r="E770" s="122">
        <v>2745435</v>
      </c>
      <c r="F770" s="124">
        <v>1.7307999999999999</v>
      </c>
      <c r="G770" s="122">
        <v>3102</v>
      </c>
      <c r="H770" s="122">
        <v>2742333</v>
      </c>
      <c r="I770" s="124">
        <v>1.7287999999999999</v>
      </c>
      <c r="J770" s="99">
        <v>-312</v>
      </c>
    </row>
    <row r="771" spans="1:10" ht="16.5" customHeight="1" thickBot="1" x14ac:dyDescent="0.25">
      <c r="A771" s="788"/>
      <c r="B771" s="121" t="s">
        <v>250</v>
      </c>
      <c r="C771" s="122">
        <v>-40369</v>
      </c>
      <c r="D771" s="99">
        <v>125</v>
      </c>
      <c r="E771" s="122">
        <v>970562</v>
      </c>
      <c r="F771" s="124">
        <v>-24.042300000000001</v>
      </c>
      <c r="G771" s="122">
        <v>-116545</v>
      </c>
      <c r="H771" s="122">
        <v>1087107</v>
      </c>
      <c r="I771" s="124">
        <v>-26.929300000000001</v>
      </c>
      <c r="J771" s="99">
        <v>-361</v>
      </c>
    </row>
    <row r="772" spans="1:10" ht="16.5" customHeight="1" thickBot="1" x14ac:dyDescent="0.25">
      <c r="A772" s="125" t="s">
        <v>541</v>
      </c>
      <c r="B772" s="121" t="s">
        <v>251</v>
      </c>
      <c r="C772" s="122">
        <v>374416</v>
      </c>
      <c r="D772" s="99">
        <v>39.58</v>
      </c>
      <c r="E772" s="122">
        <v>991913</v>
      </c>
      <c r="F772" s="124">
        <v>2.6492</v>
      </c>
      <c r="G772" s="122">
        <v>49346</v>
      </c>
      <c r="H772" s="122">
        <v>942567</v>
      </c>
      <c r="I772" s="124">
        <v>2.5173999999999999</v>
      </c>
      <c r="J772" s="99">
        <v>-232</v>
      </c>
    </row>
    <row r="773" spans="1:10" ht="16.5" customHeight="1" thickBot="1" x14ac:dyDescent="0.25">
      <c r="A773" s="790" t="s">
        <v>8</v>
      </c>
      <c r="B773" s="791"/>
      <c r="C773" s="126">
        <v>34352064</v>
      </c>
      <c r="D773" s="126">
        <v>7718</v>
      </c>
      <c r="E773" s="126">
        <v>38860866</v>
      </c>
      <c r="F773" s="127">
        <v>1.1313</v>
      </c>
      <c r="G773" s="126">
        <v>-469277</v>
      </c>
      <c r="H773" s="126">
        <v>39330143</v>
      </c>
      <c r="I773" s="127">
        <v>1.1449</v>
      </c>
      <c r="J773" s="126">
        <v>-6702</v>
      </c>
    </row>
  </sheetData>
  <mergeCells count="20">
    <mergeCell ref="A762:A767"/>
    <mergeCell ref="A768:A771"/>
    <mergeCell ref="A773:B773"/>
    <mergeCell ref="A18:E18"/>
    <mergeCell ref="A582:F582"/>
    <mergeCell ref="A608:F608"/>
    <mergeCell ref="A644:F644"/>
    <mergeCell ref="A546:F546"/>
    <mergeCell ref="A310:F310"/>
    <mergeCell ref="A346:F346"/>
    <mergeCell ref="A382:F382"/>
    <mergeCell ref="A418:F418"/>
    <mergeCell ref="A454:F454"/>
    <mergeCell ref="H458:I458"/>
    <mergeCell ref="A474:F474"/>
    <mergeCell ref="A510:F510"/>
    <mergeCell ref="H422:I422"/>
    <mergeCell ref="A5:D5"/>
    <mergeCell ref="A13:E13"/>
    <mergeCell ref="A8:E8"/>
  </mergeCells>
  <pageMargins left="0.7" right="0.7" top="0.75" bottom="0.75" header="0.3" footer="0.3"/>
  <pageSetup orientation="portrait" r:id="rId1"/>
  <headerFooter>
    <oddFooter>&amp;R&amp;1#&amp;"Calibri"&amp;10&amp;KA80000Internal Use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1973D-11DE-439C-8325-6FE9F72061B9}">
  <sheetPr>
    <tabColor rgb="FF0070C0"/>
  </sheetPr>
  <dimension ref="A1:N233"/>
  <sheetViews>
    <sheetView zoomScale="70" zoomScaleNormal="70" workbookViewId="0"/>
  </sheetViews>
  <sheetFormatPr defaultColWidth="9" defaultRowHeight="16.350000000000001" customHeight="1" x14ac:dyDescent="0.2"/>
  <cols>
    <col min="1" max="1" width="30.875" style="118" customWidth="1"/>
    <col min="2" max="8" width="14.25" style="118" customWidth="1"/>
    <col min="9" max="16384" width="9" style="118"/>
  </cols>
  <sheetData>
    <row r="1" spans="1:14" ht="16.350000000000001" customHeight="1" x14ac:dyDescent="0.2">
      <c r="A1" s="207" t="s">
        <v>829</v>
      </c>
      <c r="B1" s="207"/>
      <c r="C1" s="207"/>
      <c r="D1" s="207"/>
      <c r="E1" s="207"/>
      <c r="F1" s="207"/>
      <c r="G1" s="207"/>
      <c r="H1" s="207"/>
      <c r="I1" s="207"/>
      <c r="J1" s="207"/>
      <c r="K1" s="207"/>
      <c r="L1" s="207"/>
      <c r="M1" s="207"/>
      <c r="N1" s="207"/>
    </row>
    <row r="2" spans="1:14" ht="16.350000000000001" customHeight="1" x14ac:dyDescent="0.2">
      <c r="A2" s="210"/>
      <c r="B2" s="210"/>
      <c r="C2" s="210"/>
      <c r="D2" s="210"/>
      <c r="E2" s="210"/>
      <c r="F2" s="210"/>
      <c r="G2" s="210"/>
      <c r="H2" s="210"/>
    </row>
    <row r="3" spans="1:14" ht="16.350000000000001" customHeight="1" x14ac:dyDescent="0.2">
      <c r="A3" s="183" t="s">
        <v>663</v>
      </c>
      <c r="B3" s="183"/>
      <c r="C3" s="183"/>
      <c r="D3" s="183"/>
      <c r="E3" s="183"/>
      <c r="F3" s="183"/>
      <c r="G3" s="183"/>
      <c r="H3" s="183"/>
      <c r="I3" s="211"/>
      <c r="J3" s="211"/>
      <c r="K3" s="211"/>
      <c r="L3" s="211"/>
      <c r="M3" s="211"/>
      <c r="N3" s="211"/>
    </row>
    <row r="4" spans="1:14" s="286" customFormat="1" ht="16.350000000000001" customHeight="1" x14ac:dyDescent="0.2">
      <c r="A4" s="206"/>
      <c r="B4" s="206"/>
      <c r="C4" s="206"/>
      <c r="D4" s="206"/>
      <c r="E4" s="206"/>
      <c r="F4" s="206"/>
      <c r="G4" s="206"/>
      <c r="H4" s="206"/>
      <c r="I4" s="206"/>
      <c r="J4" s="206"/>
      <c r="K4" s="206"/>
      <c r="L4" s="206"/>
      <c r="M4" s="206"/>
      <c r="N4" s="206"/>
    </row>
    <row r="5" spans="1:14" ht="16.350000000000001" customHeight="1" x14ac:dyDescent="0.2">
      <c r="A5" s="797" t="s">
        <v>26</v>
      </c>
      <c r="B5" s="797"/>
      <c r="C5" s="797"/>
      <c r="D5" s="797"/>
    </row>
    <row r="6" spans="1:14" ht="16.350000000000001" customHeight="1" x14ac:dyDescent="0.2">
      <c r="A6" s="83" t="s">
        <v>56</v>
      </c>
      <c r="B6" s="59" t="s">
        <v>57</v>
      </c>
      <c r="C6" s="59" t="s">
        <v>58</v>
      </c>
      <c r="D6" s="59" t="s">
        <v>59</v>
      </c>
    </row>
    <row r="7" spans="1:14" ht="16.350000000000001" customHeight="1" x14ac:dyDescent="0.2">
      <c r="A7" s="84" t="s">
        <v>396</v>
      </c>
      <c r="B7" s="85">
        <f>'Program Level Tables'!W5</f>
        <v>119</v>
      </c>
      <c r="C7" s="85">
        <f>'Program Level Tables'!X5</f>
        <v>106</v>
      </c>
      <c r="D7" s="85">
        <f>'Program Level Tables'!Y5</f>
        <v>14</v>
      </c>
    </row>
    <row r="8" spans="1:14" ht="16.350000000000001" customHeight="1" x14ac:dyDescent="0.2">
      <c r="A8" s="798" t="s">
        <v>79</v>
      </c>
      <c r="B8" s="798"/>
      <c r="C8" s="798"/>
      <c r="D8" s="798"/>
    </row>
    <row r="9" spans="1:14" ht="16.350000000000001" customHeight="1" x14ac:dyDescent="0.2">
      <c r="A9" s="464" t="s">
        <v>80</v>
      </c>
      <c r="B9" s="675">
        <f>'Program Level Tables'!W12</f>
        <v>64487.68499999999</v>
      </c>
      <c r="C9" s="675">
        <f>'Program Level Tables'!X12</f>
        <v>49487.685000000005</v>
      </c>
      <c r="D9" s="675">
        <f>'Program Level Tables'!Y12</f>
        <v>14999.999999999984</v>
      </c>
      <c r="G9" s="188"/>
    </row>
    <row r="10" spans="1:14" s="188" customFormat="1" ht="16.350000000000001" customHeight="1" x14ac:dyDescent="0.2">
      <c r="A10" s="284" t="s">
        <v>81</v>
      </c>
      <c r="B10" s="675">
        <f>'Program Level Tables'!W13</f>
        <v>60350</v>
      </c>
      <c r="C10" s="675">
        <f>'Program Level Tables'!X13</f>
        <v>40680</v>
      </c>
      <c r="D10" s="675">
        <f>'Program Level Tables'!Y13</f>
        <v>19670</v>
      </c>
    </row>
    <row r="11" spans="1:14" ht="16.350000000000001" customHeight="1" x14ac:dyDescent="0.2">
      <c r="A11" s="468" t="s">
        <v>82</v>
      </c>
      <c r="B11" s="675">
        <f>'Program Level Tables'!W14</f>
        <v>59566.259482910849</v>
      </c>
      <c r="C11" s="675">
        <f>'Program Level Tables'!X14</f>
        <v>39383.717996176798</v>
      </c>
      <c r="D11" s="675">
        <f>'Program Level Tables'!Y14</f>
        <v>20182.541486734051</v>
      </c>
    </row>
    <row r="12" spans="1:14" ht="16.350000000000001" customHeight="1" x14ac:dyDescent="0.2">
      <c r="A12" s="84" t="s">
        <v>83</v>
      </c>
      <c r="B12" s="675">
        <f>'Program Level Tables'!W15</f>
        <v>59566.259482910849</v>
      </c>
      <c r="C12" s="675">
        <f>'Program Level Tables'!X15</f>
        <v>39383.717996176798</v>
      </c>
      <c r="D12" s="675">
        <f>'Program Level Tables'!Y15</f>
        <v>20182.541486734051</v>
      </c>
      <c r="E12" s="189"/>
      <c r="F12" s="189"/>
      <c r="G12" s="189"/>
      <c r="H12" s="189"/>
    </row>
    <row r="13" spans="1:14" ht="16.350000000000001" customHeight="1" x14ac:dyDescent="0.2">
      <c r="A13" s="799" t="s">
        <v>73</v>
      </c>
      <c r="B13" s="799"/>
      <c r="C13" s="579"/>
      <c r="D13" s="579"/>
      <c r="E13" s="189"/>
      <c r="F13" s="189"/>
      <c r="G13" s="189"/>
      <c r="H13" s="189"/>
    </row>
    <row r="14" spans="1:14" ht="16.350000000000001" customHeight="1" x14ac:dyDescent="0.2">
      <c r="A14" s="176" t="s">
        <v>75</v>
      </c>
      <c r="B14" s="117">
        <f>'Program Level Tables'!W17</f>
        <v>1.8349697712350532</v>
      </c>
      <c r="C14" s="385">
        <f>'Program Level Tables'!X17</f>
        <v>1.8215869939780671</v>
      </c>
      <c r="D14" s="385">
        <f>'Program Level Tables'!Y17</f>
        <v>1.8612873082867172</v>
      </c>
      <c r="E14" s="189"/>
      <c r="F14" s="189"/>
      <c r="G14" s="189"/>
      <c r="H14" s="189"/>
    </row>
    <row r="15" spans="1:14" ht="16.350000000000001" customHeight="1" x14ac:dyDescent="0.2">
      <c r="A15" s="577"/>
      <c r="B15" s="577"/>
      <c r="C15" s="578"/>
      <c r="D15" s="381"/>
      <c r="E15" s="189"/>
      <c r="F15" s="189"/>
      <c r="G15" s="189"/>
      <c r="H15" s="189"/>
    </row>
    <row r="16" spans="1:14" ht="16.350000000000001" customHeight="1" thickBot="1" x14ac:dyDescent="0.25">
      <c r="A16" s="796" t="s">
        <v>693</v>
      </c>
      <c r="B16" s="796"/>
      <c r="C16" s="796"/>
      <c r="D16" s="189"/>
      <c r="E16" s="189"/>
      <c r="F16" s="189"/>
      <c r="G16" s="189"/>
      <c r="H16" s="189"/>
    </row>
    <row r="17" spans="1:8" ht="24" customHeight="1" x14ac:dyDescent="0.2">
      <c r="A17" s="61" t="s">
        <v>159</v>
      </c>
      <c r="B17" s="62" t="s">
        <v>385</v>
      </c>
      <c r="C17" s="379" t="s">
        <v>386</v>
      </c>
      <c r="D17" s="189"/>
      <c r="E17" s="189"/>
      <c r="F17" s="189"/>
      <c r="G17" s="189"/>
      <c r="H17" s="189"/>
    </row>
    <row r="18" spans="1:8" ht="16.350000000000001" customHeight="1" x14ac:dyDescent="0.2">
      <c r="A18" s="63">
        <v>2020</v>
      </c>
      <c r="B18" s="64">
        <v>0</v>
      </c>
      <c r="C18" s="80">
        <v>15000</v>
      </c>
      <c r="D18" s="189"/>
      <c r="E18" s="189"/>
      <c r="F18" s="189"/>
      <c r="G18" s="189"/>
      <c r="H18" s="189"/>
    </row>
    <row r="19" spans="1:8" ht="16.350000000000001" customHeight="1" x14ac:dyDescent="0.2">
      <c r="A19" s="63">
        <v>2021</v>
      </c>
      <c r="B19" s="64">
        <v>0</v>
      </c>
      <c r="C19" s="80">
        <v>15000</v>
      </c>
      <c r="D19" s="189"/>
      <c r="E19" s="189"/>
      <c r="F19" s="189"/>
      <c r="G19" s="189"/>
      <c r="H19" s="189"/>
    </row>
    <row r="20" spans="1:8" ht="16.350000000000001" customHeight="1" x14ac:dyDescent="0.2">
      <c r="A20" s="63">
        <v>2022</v>
      </c>
      <c r="B20" s="64">
        <v>0</v>
      </c>
      <c r="C20" s="80">
        <v>15000</v>
      </c>
      <c r="D20" s="189"/>
      <c r="E20" s="189"/>
      <c r="F20" s="189"/>
      <c r="G20" s="189"/>
      <c r="H20" s="189"/>
    </row>
    <row r="21" spans="1:8" ht="16.350000000000001" customHeight="1" x14ac:dyDescent="0.2">
      <c r="A21" s="63" t="s">
        <v>8</v>
      </c>
      <c r="B21" s="64">
        <v>0</v>
      </c>
      <c r="C21" s="80">
        <v>45000</v>
      </c>
      <c r="D21" s="189"/>
      <c r="E21" s="189"/>
      <c r="F21" s="189"/>
      <c r="G21" s="189"/>
      <c r="H21" s="189"/>
    </row>
    <row r="22" spans="1:8" ht="16.350000000000001" customHeight="1" x14ac:dyDescent="0.2">
      <c r="A22" s="65"/>
      <c r="B22" s="66"/>
      <c r="C22" s="382"/>
      <c r="D22" s="189"/>
      <c r="E22" s="189"/>
      <c r="F22" s="189"/>
      <c r="G22" s="189"/>
      <c r="H22" s="189"/>
    </row>
    <row r="23" spans="1:8" ht="16.350000000000001" customHeight="1" x14ac:dyDescent="0.2">
      <c r="A23" s="118" t="s">
        <v>701</v>
      </c>
      <c r="C23" s="189"/>
      <c r="D23" s="189"/>
      <c r="E23" s="189"/>
      <c r="F23" s="189"/>
      <c r="G23" s="189"/>
      <c r="H23" s="189"/>
    </row>
    <row r="24" spans="1:8" ht="20.25" customHeight="1" x14ac:dyDescent="0.2">
      <c r="A24" s="61" t="s">
        <v>159</v>
      </c>
      <c r="B24" s="62" t="s">
        <v>385</v>
      </c>
      <c r="C24" s="379" t="s">
        <v>386</v>
      </c>
      <c r="D24" s="189"/>
      <c r="E24" s="189"/>
      <c r="F24" s="189"/>
      <c r="G24" s="189"/>
      <c r="H24" s="189"/>
    </row>
    <row r="25" spans="1:8" ht="16.350000000000001" customHeight="1" x14ac:dyDescent="0.2">
      <c r="A25" s="63">
        <v>2020</v>
      </c>
      <c r="B25" s="64">
        <v>0</v>
      </c>
      <c r="C25" s="86">
        <v>49488</v>
      </c>
    </row>
    <row r="26" spans="1:8" ht="16.350000000000001" customHeight="1" x14ac:dyDescent="0.2">
      <c r="A26" s="63">
        <v>2022</v>
      </c>
      <c r="B26" s="64">
        <v>0</v>
      </c>
      <c r="C26" s="86">
        <v>54834</v>
      </c>
    </row>
    <row r="27" spans="1:8" ht="16.350000000000001" customHeight="1" x14ac:dyDescent="0.2">
      <c r="A27" s="63" t="s">
        <v>8</v>
      </c>
      <c r="B27" s="64">
        <v>0</v>
      </c>
      <c r="C27" s="86">
        <v>156414</v>
      </c>
    </row>
    <row r="28" spans="1:8" s="184" customFormat="1" ht="16.350000000000001" customHeight="1" x14ac:dyDescent="0.2">
      <c r="C28" s="795"/>
      <c r="D28" s="795"/>
      <c r="E28" s="795"/>
      <c r="F28" s="795"/>
      <c r="G28" s="795"/>
      <c r="H28" s="795"/>
    </row>
    <row r="29" spans="1:8" ht="16.350000000000001" customHeight="1" thickBot="1" x14ac:dyDescent="0.25">
      <c r="A29" s="796" t="s">
        <v>694</v>
      </c>
      <c r="B29" s="796"/>
      <c r="C29" s="796"/>
      <c r="D29" s="796"/>
      <c r="E29" s="796"/>
      <c r="F29" s="796"/>
      <c r="G29" s="602"/>
    </row>
    <row r="30" spans="1:8" ht="16.350000000000001" customHeight="1" thickBot="1" x14ac:dyDescent="0.25">
      <c r="A30" s="87" t="s">
        <v>573</v>
      </c>
      <c r="B30" s="88"/>
      <c r="C30" s="396"/>
      <c r="D30" s="396"/>
      <c r="E30" s="396"/>
      <c r="F30" s="480"/>
      <c r="G30" s="397"/>
      <c r="H30" s="189"/>
    </row>
    <row r="31" spans="1:8" ht="16.350000000000001" customHeight="1" thickBot="1" x14ac:dyDescent="0.25">
      <c r="A31" s="89" t="s">
        <v>387</v>
      </c>
      <c r="B31" s="90" t="s">
        <v>388</v>
      </c>
      <c r="C31" s="398" t="s">
        <v>389</v>
      </c>
      <c r="D31" s="398" t="s">
        <v>390</v>
      </c>
      <c r="E31" s="398" t="s">
        <v>391</v>
      </c>
      <c r="F31" s="481" t="s">
        <v>392</v>
      </c>
      <c r="G31" s="398" t="s">
        <v>393</v>
      </c>
      <c r="H31" s="189"/>
    </row>
    <row r="32" spans="1:8" ht="16.350000000000001" customHeight="1" thickBot="1" x14ac:dyDescent="0.25">
      <c r="A32" s="91"/>
      <c r="B32" s="92"/>
      <c r="C32" s="93"/>
      <c r="D32" s="93"/>
      <c r="E32" s="93"/>
      <c r="F32" s="475"/>
      <c r="G32" s="93">
        <v>1</v>
      </c>
      <c r="H32" s="189"/>
    </row>
    <row r="33" spans="1:8" ht="16.350000000000001" customHeight="1" thickBot="1" x14ac:dyDescent="0.25">
      <c r="A33" s="94">
        <v>2</v>
      </c>
      <c r="B33" s="93">
        <v>3</v>
      </c>
      <c r="C33" s="93">
        <v>4</v>
      </c>
      <c r="D33" s="93">
        <v>5</v>
      </c>
      <c r="E33" s="93">
        <v>6</v>
      </c>
      <c r="F33" s="475">
        <v>7</v>
      </c>
      <c r="G33" s="93">
        <v>8</v>
      </c>
      <c r="H33" s="189"/>
    </row>
    <row r="34" spans="1:8" ht="16.350000000000001" customHeight="1" thickBot="1" x14ac:dyDescent="0.25">
      <c r="A34" s="94">
        <v>9</v>
      </c>
      <c r="B34" s="95">
        <v>10</v>
      </c>
      <c r="C34" s="93">
        <v>11</v>
      </c>
      <c r="D34" s="93">
        <v>12</v>
      </c>
      <c r="E34" s="93">
        <v>13</v>
      </c>
      <c r="F34" s="475">
        <v>14</v>
      </c>
      <c r="G34" s="93">
        <v>15</v>
      </c>
      <c r="H34" s="189"/>
    </row>
    <row r="35" spans="1:8" ht="16.350000000000001" customHeight="1" thickBot="1" x14ac:dyDescent="0.25">
      <c r="A35" s="94">
        <v>16</v>
      </c>
      <c r="B35" s="93">
        <v>17</v>
      </c>
      <c r="C35" s="93">
        <v>18</v>
      </c>
      <c r="D35" s="93">
        <v>19</v>
      </c>
      <c r="E35" s="93">
        <v>20</v>
      </c>
      <c r="F35" s="475">
        <v>21</v>
      </c>
      <c r="G35" s="93">
        <v>22</v>
      </c>
      <c r="H35" s="189"/>
    </row>
    <row r="36" spans="1:8" ht="16.350000000000001" customHeight="1" thickBot="1" x14ac:dyDescent="0.25">
      <c r="A36" s="94">
        <v>23</v>
      </c>
      <c r="B36" s="93">
        <v>24</v>
      </c>
      <c r="C36" s="95">
        <v>25</v>
      </c>
      <c r="D36" s="93">
        <v>26</v>
      </c>
      <c r="E36" s="93">
        <v>27</v>
      </c>
      <c r="F36" s="93">
        <v>28</v>
      </c>
      <c r="G36" s="93">
        <v>29</v>
      </c>
      <c r="H36" s="189"/>
    </row>
    <row r="37" spans="1:8" ht="16.350000000000001" customHeight="1" thickBot="1" x14ac:dyDescent="0.25">
      <c r="A37" s="94">
        <v>30</v>
      </c>
      <c r="B37" s="93">
        <v>31</v>
      </c>
      <c r="C37" s="93"/>
      <c r="D37" s="93"/>
      <c r="E37" s="93"/>
      <c r="F37" s="475"/>
      <c r="G37" s="93"/>
      <c r="H37" s="189"/>
    </row>
    <row r="38" spans="1:8" ht="16.350000000000001" customHeight="1" x14ac:dyDescent="0.2">
      <c r="C38" s="189"/>
      <c r="D38" s="189"/>
      <c r="E38" s="189"/>
      <c r="F38" s="476"/>
      <c r="G38" s="189"/>
      <c r="H38" s="189"/>
    </row>
    <row r="39" spans="1:8" ht="16.350000000000001" customHeight="1" x14ac:dyDescent="0.2">
      <c r="C39" s="189"/>
      <c r="D39" s="189"/>
      <c r="E39" s="189"/>
      <c r="F39" s="476"/>
      <c r="G39" s="189"/>
      <c r="H39" s="189"/>
    </row>
    <row r="40" spans="1:8" ht="16.350000000000001" customHeight="1" thickBot="1" x14ac:dyDescent="0.25">
      <c r="A40" s="783" t="s">
        <v>586</v>
      </c>
      <c r="B40" s="783"/>
      <c r="C40" s="783"/>
      <c r="D40" s="189"/>
      <c r="E40" s="189"/>
      <c r="F40" s="476"/>
      <c r="G40" s="189"/>
      <c r="H40" s="189"/>
    </row>
    <row r="41" spans="1:8" ht="48.75" customHeight="1" thickBot="1" x14ac:dyDescent="0.25">
      <c r="A41" s="158" t="s">
        <v>394</v>
      </c>
      <c r="B41" s="145" t="s">
        <v>395</v>
      </c>
      <c r="C41" s="145" t="s">
        <v>396</v>
      </c>
      <c r="D41" s="189"/>
      <c r="E41" s="189"/>
      <c r="F41" s="476"/>
      <c r="G41" s="189"/>
      <c r="H41" s="189"/>
    </row>
    <row r="42" spans="1:8" ht="16.350000000000001" customHeight="1" thickBot="1" x14ac:dyDescent="0.25">
      <c r="A42" s="98" t="s">
        <v>221</v>
      </c>
      <c r="B42" s="99">
        <v>319</v>
      </c>
      <c r="C42" s="99">
        <v>106</v>
      </c>
      <c r="D42" s="189"/>
      <c r="E42" s="189"/>
      <c r="F42" s="476"/>
      <c r="G42" s="189"/>
      <c r="H42" s="189"/>
    </row>
    <row r="43" spans="1:8" ht="16.350000000000001" customHeight="1" thickBot="1" x14ac:dyDescent="0.25">
      <c r="A43" s="98" t="s">
        <v>397</v>
      </c>
      <c r="B43" s="99">
        <v>75</v>
      </c>
      <c r="C43" s="99">
        <v>14</v>
      </c>
    </row>
    <row r="44" spans="1:8" ht="16.350000000000001" customHeight="1" thickBot="1" x14ac:dyDescent="0.25">
      <c r="A44" s="98" t="s">
        <v>8</v>
      </c>
      <c r="B44" s="99">
        <v>394</v>
      </c>
      <c r="C44" s="32" t="s">
        <v>398</v>
      </c>
    </row>
    <row r="45" spans="1:8" ht="16.350000000000001" customHeight="1" x14ac:dyDescent="0.2">
      <c r="A45" s="118" t="s">
        <v>399</v>
      </c>
    </row>
    <row r="46" spans="1:8" ht="16.350000000000001" customHeight="1" thickBot="1" x14ac:dyDescent="0.25">
      <c r="A46" s="796"/>
      <c r="B46" s="796"/>
      <c r="C46" s="796"/>
    </row>
    <row r="47" spans="1:8" ht="16.350000000000001" customHeight="1" thickBot="1" x14ac:dyDescent="0.25">
      <c r="A47" s="783" t="s">
        <v>692</v>
      </c>
      <c r="B47" s="783"/>
      <c r="C47" s="783"/>
      <c r="D47" s="796"/>
      <c r="E47" s="796"/>
      <c r="F47" s="796"/>
      <c r="G47" s="602"/>
    </row>
    <row r="48" spans="1:8" ht="16.350000000000001" customHeight="1" thickBot="1" x14ac:dyDescent="0.25">
      <c r="A48" s="100" t="s">
        <v>400</v>
      </c>
      <c r="B48" s="101" t="s">
        <v>401</v>
      </c>
      <c r="C48" s="101" t="s">
        <v>402</v>
      </c>
      <c r="D48" s="101" t="s">
        <v>403</v>
      </c>
      <c r="E48" s="101" t="s">
        <v>404</v>
      </c>
      <c r="F48" s="101" t="s">
        <v>405</v>
      </c>
      <c r="G48" s="101" t="s">
        <v>406</v>
      </c>
    </row>
    <row r="49" spans="1:7" ht="16.350000000000001" customHeight="1" thickBot="1" x14ac:dyDescent="0.25">
      <c r="A49" s="102">
        <v>4</v>
      </c>
      <c r="B49" s="103">
        <v>3</v>
      </c>
      <c r="C49" s="103" t="s">
        <v>407</v>
      </c>
      <c r="D49" s="103" t="s">
        <v>408</v>
      </c>
      <c r="E49" s="103" t="s">
        <v>409</v>
      </c>
      <c r="F49" s="103" t="s">
        <v>410</v>
      </c>
      <c r="G49" s="103" t="s">
        <v>410</v>
      </c>
    </row>
    <row r="50" spans="1:7" ht="16.350000000000001" customHeight="1" thickBot="1" x14ac:dyDescent="0.25">
      <c r="A50" s="102">
        <v>9</v>
      </c>
      <c r="B50" s="103">
        <v>2</v>
      </c>
      <c r="C50" s="103" t="s">
        <v>407</v>
      </c>
      <c r="D50" s="103" t="s">
        <v>408</v>
      </c>
      <c r="E50" s="103" t="s">
        <v>411</v>
      </c>
      <c r="F50" s="103">
        <v>0.8</v>
      </c>
      <c r="G50" s="103">
        <v>1.2</v>
      </c>
    </row>
    <row r="51" spans="1:7" ht="16.350000000000001" customHeight="1" thickBot="1" x14ac:dyDescent="0.25">
      <c r="A51" s="102">
        <v>3</v>
      </c>
      <c r="B51" s="103">
        <v>3</v>
      </c>
      <c r="C51" s="103" t="s">
        <v>412</v>
      </c>
      <c r="D51" s="103" t="s">
        <v>408</v>
      </c>
      <c r="E51" s="103" t="s">
        <v>411</v>
      </c>
      <c r="F51" s="103" t="s">
        <v>410</v>
      </c>
      <c r="G51" s="103" t="s">
        <v>410</v>
      </c>
    </row>
    <row r="52" spans="1:7" ht="16.350000000000001" customHeight="1" thickBot="1" x14ac:dyDescent="0.25">
      <c r="A52" s="102">
        <v>10</v>
      </c>
      <c r="B52" s="103">
        <v>3</v>
      </c>
      <c r="C52" s="103" t="s">
        <v>407</v>
      </c>
      <c r="D52" s="103" t="s">
        <v>408</v>
      </c>
      <c r="E52" s="103" t="s">
        <v>411</v>
      </c>
      <c r="F52" s="103" t="s">
        <v>410</v>
      </c>
      <c r="G52" s="103" t="s">
        <v>410</v>
      </c>
    </row>
    <row r="53" spans="1:7" ht="16.350000000000001" customHeight="1" thickBot="1" x14ac:dyDescent="0.25">
      <c r="A53" s="102">
        <v>3</v>
      </c>
      <c r="B53" s="103">
        <v>2</v>
      </c>
      <c r="C53" s="103" t="s">
        <v>413</v>
      </c>
      <c r="D53" s="103" t="s">
        <v>414</v>
      </c>
      <c r="E53" s="103" t="s">
        <v>409</v>
      </c>
      <c r="F53" s="103" t="s">
        <v>410</v>
      </c>
      <c r="G53" s="103" t="s">
        <v>410</v>
      </c>
    </row>
    <row r="54" spans="1:7" ht="16.350000000000001" customHeight="1" thickBot="1" x14ac:dyDescent="0.25">
      <c r="A54" s="104">
        <v>2</v>
      </c>
      <c r="B54" s="105">
        <v>2</v>
      </c>
      <c r="C54" s="105" t="s">
        <v>407</v>
      </c>
      <c r="D54" s="105" t="s">
        <v>408</v>
      </c>
      <c r="E54" s="105" t="s">
        <v>411</v>
      </c>
      <c r="F54" s="105">
        <v>0.8</v>
      </c>
      <c r="G54" s="105">
        <v>1.2</v>
      </c>
    </row>
    <row r="55" spans="1:7" s="286" customFormat="1" ht="16.350000000000001" customHeight="1" thickBot="1" x14ac:dyDescent="0.25">
      <c r="A55" s="486">
        <v>4</v>
      </c>
      <c r="B55" s="487">
        <v>3</v>
      </c>
      <c r="C55" s="487" t="s">
        <v>413</v>
      </c>
      <c r="D55" s="487" t="s">
        <v>408</v>
      </c>
      <c r="E55" s="487" t="s">
        <v>411</v>
      </c>
      <c r="F55" s="487">
        <v>0.7</v>
      </c>
      <c r="G55" s="487">
        <v>1.3</v>
      </c>
    </row>
    <row r="56" spans="1:7" s="286" customFormat="1" ht="16.350000000000001" customHeight="1" thickBot="1" x14ac:dyDescent="0.25">
      <c r="A56" s="486">
        <v>8</v>
      </c>
      <c r="B56" s="487">
        <v>2</v>
      </c>
      <c r="C56" s="487" t="s">
        <v>412</v>
      </c>
      <c r="D56" s="487" t="s">
        <v>415</v>
      </c>
      <c r="E56" s="487" t="s">
        <v>411</v>
      </c>
      <c r="F56" s="487">
        <v>0.8</v>
      </c>
      <c r="G56" s="487">
        <v>1.2</v>
      </c>
    </row>
    <row r="57" spans="1:7" s="286" customFormat="1" ht="16.350000000000001" customHeight="1" thickBot="1" x14ac:dyDescent="0.25">
      <c r="A57" s="486">
        <v>4</v>
      </c>
      <c r="B57" s="487">
        <v>2</v>
      </c>
      <c r="C57" s="487" t="s">
        <v>413</v>
      </c>
      <c r="D57" s="487" t="s">
        <v>408</v>
      </c>
      <c r="E57" s="487" t="s">
        <v>411</v>
      </c>
      <c r="F57" s="487">
        <v>0.8</v>
      </c>
      <c r="G57" s="487">
        <v>1.2</v>
      </c>
    </row>
    <row r="58" spans="1:7" ht="16.350000000000001" customHeight="1" thickBot="1" x14ac:dyDescent="0.25">
      <c r="A58" s="102">
        <v>9</v>
      </c>
      <c r="B58" s="103">
        <v>2</v>
      </c>
      <c r="C58" s="103" t="s">
        <v>407</v>
      </c>
      <c r="D58" s="103" t="s">
        <v>408</v>
      </c>
      <c r="E58" s="103" t="s">
        <v>411</v>
      </c>
      <c r="F58" s="103">
        <v>0.7</v>
      </c>
      <c r="G58" s="103">
        <v>1.3</v>
      </c>
    </row>
    <row r="60" spans="1:7" ht="16.350000000000001" customHeight="1" thickBot="1" x14ac:dyDescent="0.25">
      <c r="A60" s="783" t="s">
        <v>691</v>
      </c>
      <c r="B60" s="783"/>
      <c r="C60" s="783"/>
      <c r="D60" s="796"/>
      <c r="E60" s="796"/>
      <c r="F60" s="796"/>
    </row>
    <row r="61" spans="1:7" ht="16.350000000000001" customHeight="1" x14ac:dyDescent="0.2">
      <c r="A61" s="67" t="s">
        <v>394</v>
      </c>
      <c r="B61" s="70" t="s">
        <v>416</v>
      </c>
      <c r="C61" s="70" t="s">
        <v>417</v>
      </c>
      <c r="D61" s="67" t="s">
        <v>418</v>
      </c>
      <c r="E61" s="67" t="s">
        <v>419</v>
      </c>
      <c r="F61" s="67" t="s">
        <v>170</v>
      </c>
    </row>
    <row r="62" spans="1:7" ht="16.350000000000001" customHeight="1" x14ac:dyDescent="0.2">
      <c r="A62" s="68" t="s">
        <v>221</v>
      </c>
      <c r="B62" s="106">
        <v>106</v>
      </c>
      <c r="C62" s="106">
        <v>319</v>
      </c>
      <c r="D62" s="85">
        <v>40680</v>
      </c>
      <c r="E62" s="85">
        <v>39384</v>
      </c>
      <c r="F62" s="277">
        <v>0.97</v>
      </c>
    </row>
    <row r="63" spans="1:7" ht="16.350000000000001" customHeight="1" x14ac:dyDescent="0.2">
      <c r="A63" s="68" t="s">
        <v>397</v>
      </c>
      <c r="B63" s="106">
        <v>14</v>
      </c>
      <c r="C63" s="106">
        <v>75</v>
      </c>
      <c r="D63" s="85">
        <v>19670</v>
      </c>
      <c r="E63" s="85">
        <v>20183</v>
      </c>
      <c r="F63" s="277">
        <v>1.03</v>
      </c>
    </row>
    <row r="64" spans="1:7" ht="16.350000000000001" customHeight="1" x14ac:dyDescent="0.2">
      <c r="A64" s="78" t="s">
        <v>8</v>
      </c>
      <c r="B64" s="33" t="s">
        <v>398</v>
      </c>
      <c r="C64" s="107">
        <v>394</v>
      </c>
      <c r="D64" s="85">
        <v>60350</v>
      </c>
      <c r="E64" s="85">
        <v>59566</v>
      </c>
      <c r="F64" s="277">
        <v>0.99</v>
      </c>
    </row>
    <row r="65" spans="1:7" ht="16.350000000000001" customHeight="1" x14ac:dyDescent="0.2">
      <c r="A65" s="118" t="s">
        <v>399</v>
      </c>
    </row>
    <row r="67" spans="1:7" ht="16.350000000000001" customHeight="1" thickBot="1" x14ac:dyDescent="0.25">
      <c r="A67" s="783" t="s">
        <v>690</v>
      </c>
      <c r="B67" s="783"/>
      <c r="C67" s="783"/>
      <c r="D67" s="602"/>
    </row>
    <row r="68" spans="1:7" s="286" customFormat="1" ht="16.350000000000001" customHeight="1" x14ac:dyDescent="0.2">
      <c r="A68" s="418" t="s">
        <v>394</v>
      </c>
      <c r="B68" s="418" t="s">
        <v>420</v>
      </c>
      <c r="C68" s="418" t="s">
        <v>421</v>
      </c>
      <c r="D68" s="418" t="s">
        <v>419</v>
      </c>
    </row>
    <row r="69" spans="1:7" s="286" customFormat="1" ht="16.350000000000001" customHeight="1" x14ac:dyDescent="0.2">
      <c r="A69" s="413" t="s">
        <v>221</v>
      </c>
      <c r="B69" s="419">
        <v>44053</v>
      </c>
      <c r="C69" s="411">
        <v>83.03</v>
      </c>
      <c r="D69" s="420">
        <v>40925</v>
      </c>
    </row>
    <row r="70" spans="1:7" s="286" customFormat="1" ht="16.350000000000001" customHeight="1" x14ac:dyDescent="0.2">
      <c r="A70" s="413" t="s">
        <v>221</v>
      </c>
      <c r="B70" s="419">
        <v>44068</v>
      </c>
      <c r="C70" s="411">
        <v>91.76</v>
      </c>
      <c r="D70" s="420">
        <v>37710</v>
      </c>
    </row>
    <row r="71" spans="1:7" s="286" customFormat="1" ht="16.350000000000001" customHeight="1" x14ac:dyDescent="0.2">
      <c r="A71" s="440" t="s">
        <v>397</v>
      </c>
      <c r="B71" s="442">
        <v>44053</v>
      </c>
      <c r="C71" s="443">
        <v>83.03</v>
      </c>
      <c r="D71" s="444">
        <v>21239</v>
      </c>
      <c r="E71" s="441"/>
      <c r="F71" s="441"/>
    </row>
    <row r="72" spans="1:7" s="286" customFormat="1" ht="16.350000000000001" customHeight="1" x14ac:dyDescent="0.2">
      <c r="A72" s="413" t="s">
        <v>397</v>
      </c>
      <c r="B72" s="419">
        <v>44068</v>
      </c>
      <c r="C72" s="411">
        <v>91.76</v>
      </c>
      <c r="D72" s="420">
        <v>19258</v>
      </c>
    </row>
    <row r="73" spans="1:7" s="286" customFormat="1" ht="16.350000000000001" customHeight="1" x14ac:dyDescent="0.2"/>
    <row r="74" spans="1:7" s="286" customFormat="1" ht="16.350000000000001" customHeight="1" x14ac:dyDescent="0.2"/>
    <row r="75" spans="1:7" s="286" customFormat="1" ht="16.350000000000001" customHeight="1" x14ac:dyDescent="0.2"/>
    <row r="76" spans="1:7" ht="16.350000000000001" customHeight="1" thickBot="1" x14ac:dyDescent="0.25">
      <c r="A76" s="783" t="s">
        <v>689</v>
      </c>
      <c r="B76" s="783"/>
      <c r="C76" s="783"/>
      <c r="D76" s="796"/>
      <c r="E76" s="796"/>
      <c r="F76" s="796"/>
      <c r="G76" s="602"/>
    </row>
    <row r="77" spans="1:7" ht="38.25" x14ac:dyDescent="0.2">
      <c r="A77" s="108" t="s">
        <v>400</v>
      </c>
      <c r="B77" s="70" t="s">
        <v>401</v>
      </c>
      <c r="C77" s="70" t="s">
        <v>402</v>
      </c>
      <c r="D77" s="70" t="s">
        <v>423</v>
      </c>
      <c r="E77" s="34" t="s">
        <v>424</v>
      </c>
      <c r="F77" s="70" t="s">
        <v>405</v>
      </c>
      <c r="G77" s="70" t="s">
        <v>406</v>
      </c>
    </row>
    <row r="78" spans="1:7" ht="16.350000000000001" customHeight="1" x14ac:dyDescent="0.2">
      <c r="A78" s="64">
        <v>4</v>
      </c>
      <c r="B78" s="64">
        <v>3</v>
      </c>
      <c r="C78" s="64" t="s">
        <v>407</v>
      </c>
      <c r="D78" s="64" t="s">
        <v>408</v>
      </c>
      <c r="E78" s="64" t="s">
        <v>409</v>
      </c>
      <c r="F78" s="64" t="s">
        <v>410</v>
      </c>
      <c r="G78" s="64" t="s">
        <v>410</v>
      </c>
    </row>
    <row r="79" spans="1:7" ht="16.350000000000001" customHeight="1" x14ac:dyDescent="0.2">
      <c r="A79" s="64">
        <v>4</v>
      </c>
      <c r="B79" s="64">
        <v>3</v>
      </c>
      <c r="C79" s="64" t="s">
        <v>407</v>
      </c>
      <c r="D79" s="64" t="s">
        <v>408</v>
      </c>
      <c r="E79" s="64" t="s">
        <v>425</v>
      </c>
      <c r="F79" s="64">
        <v>0.8</v>
      </c>
      <c r="G79" s="64">
        <v>1.2</v>
      </c>
    </row>
    <row r="80" spans="1:7" ht="16.350000000000001" customHeight="1" x14ac:dyDescent="0.2">
      <c r="A80" s="64">
        <v>4</v>
      </c>
      <c r="B80" s="64">
        <v>3</v>
      </c>
      <c r="C80" s="64" t="s">
        <v>407</v>
      </c>
      <c r="D80" s="64" t="s">
        <v>408</v>
      </c>
      <c r="E80" s="64" t="s">
        <v>425</v>
      </c>
      <c r="F80" s="64">
        <v>0.7</v>
      </c>
      <c r="G80" s="64">
        <v>1.3</v>
      </c>
    </row>
    <row r="81" spans="1:7" ht="16.350000000000001" customHeight="1" x14ac:dyDescent="0.2">
      <c r="A81" s="64">
        <v>4</v>
      </c>
      <c r="B81" s="64">
        <v>3</v>
      </c>
      <c r="C81" s="64" t="s">
        <v>407</v>
      </c>
      <c r="D81" s="64" t="s">
        <v>408</v>
      </c>
      <c r="E81" s="64" t="s">
        <v>425</v>
      </c>
      <c r="F81" s="64" t="s">
        <v>410</v>
      </c>
      <c r="G81" s="64" t="s">
        <v>410</v>
      </c>
    </row>
    <row r="82" spans="1:7" ht="16.350000000000001" customHeight="1" x14ac:dyDescent="0.2">
      <c r="A82" s="64">
        <v>4</v>
      </c>
      <c r="B82" s="64">
        <v>3</v>
      </c>
      <c r="C82" s="64" t="s">
        <v>407</v>
      </c>
      <c r="D82" s="64" t="s">
        <v>408</v>
      </c>
      <c r="E82" s="64" t="s">
        <v>426</v>
      </c>
      <c r="F82" s="64">
        <v>0.8</v>
      </c>
      <c r="G82" s="64">
        <v>1.2</v>
      </c>
    </row>
    <row r="83" spans="1:7" ht="16.350000000000001" customHeight="1" x14ac:dyDescent="0.2">
      <c r="A83" s="64">
        <v>4</v>
      </c>
      <c r="B83" s="64">
        <v>3</v>
      </c>
      <c r="C83" s="64" t="s">
        <v>407</v>
      </c>
      <c r="D83" s="64" t="s">
        <v>408</v>
      </c>
      <c r="E83" s="64" t="s">
        <v>426</v>
      </c>
      <c r="F83" s="64">
        <v>0.7</v>
      </c>
      <c r="G83" s="64">
        <v>1.3</v>
      </c>
    </row>
    <row r="84" spans="1:7" ht="16.350000000000001" customHeight="1" x14ac:dyDescent="0.2">
      <c r="A84" s="64">
        <v>4</v>
      </c>
      <c r="B84" s="64">
        <v>3</v>
      </c>
      <c r="C84" s="64" t="s">
        <v>407</v>
      </c>
      <c r="D84" s="64" t="s">
        <v>408</v>
      </c>
      <c r="E84" s="64" t="s">
        <v>426</v>
      </c>
      <c r="F84" s="64" t="s">
        <v>410</v>
      </c>
      <c r="G84" s="64" t="s">
        <v>410</v>
      </c>
    </row>
    <row r="85" spans="1:7" ht="16.350000000000001" customHeight="1" x14ac:dyDescent="0.2">
      <c r="A85" s="64">
        <v>4</v>
      </c>
      <c r="B85" s="64">
        <v>3</v>
      </c>
      <c r="C85" s="64" t="s">
        <v>407</v>
      </c>
      <c r="D85" s="64" t="s">
        <v>408</v>
      </c>
      <c r="E85" s="35" t="s">
        <v>427</v>
      </c>
      <c r="F85" s="64" t="s">
        <v>410</v>
      </c>
      <c r="G85" s="64" t="s">
        <v>410</v>
      </c>
    </row>
    <row r="86" spans="1:7" ht="16.350000000000001" customHeight="1" x14ac:dyDescent="0.2">
      <c r="A86" s="64">
        <v>9</v>
      </c>
      <c r="B86" s="64">
        <v>2</v>
      </c>
      <c r="C86" s="64" t="s">
        <v>407</v>
      </c>
      <c r="D86" s="64" t="s">
        <v>408</v>
      </c>
      <c r="E86" s="64" t="s">
        <v>409</v>
      </c>
      <c r="F86" s="64" t="s">
        <v>410</v>
      </c>
      <c r="G86" s="64" t="s">
        <v>410</v>
      </c>
    </row>
    <row r="87" spans="1:7" ht="16.350000000000001" customHeight="1" x14ac:dyDescent="0.2">
      <c r="A87" s="64">
        <v>9</v>
      </c>
      <c r="B87" s="64">
        <v>2</v>
      </c>
      <c r="C87" s="64" t="s">
        <v>407</v>
      </c>
      <c r="D87" s="64" t="s">
        <v>408</v>
      </c>
      <c r="E87" s="64" t="s">
        <v>425</v>
      </c>
      <c r="F87" s="64">
        <v>0.8</v>
      </c>
      <c r="G87" s="64">
        <v>1.2</v>
      </c>
    </row>
    <row r="88" spans="1:7" ht="16.350000000000001" customHeight="1" x14ac:dyDescent="0.2">
      <c r="A88" s="64">
        <v>9</v>
      </c>
      <c r="B88" s="64">
        <v>2</v>
      </c>
      <c r="C88" s="64" t="s">
        <v>407</v>
      </c>
      <c r="D88" s="64" t="s">
        <v>408</v>
      </c>
      <c r="E88" s="64" t="s">
        <v>425</v>
      </c>
      <c r="F88" s="64">
        <v>0.7</v>
      </c>
      <c r="G88" s="64">
        <v>1.3</v>
      </c>
    </row>
    <row r="89" spans="1:7" ht="16.350000000000001" customHeight="1" x14ac:dyDescent="0.2">
      <c r="A89" s="64">
        <v>9</v>
      </c>
      <c r="B89" s="64">
        <v>2</v>
      </c>
      <c r="C89" s="64" t="s">
        <v>407</v>
      </c>
      <c r="D89" s="64" t="s">
        <v>408</v>
      </c>
      <c r="E89" s="64" t="s">
        <v>425</v>
      </c>
      <c r="F89" s="64" t="s">
        <v>410</v>
      </c>
      <c r="G89" s="64" t="s">
        <v>410</v>
      </c>
    </row>
    <row r="90" spans="1:7" ht="16.350000000000001" customHeight="1" x14ac:dyDescent="0.2">
      <c r="A90" s="64">
        <v>9</v>
      </c>
      <c r="B90" s="64">
        <v>2</v>
      </c>
      <c r="C90" s="64" t="s">
        <v>407</v>
      </c>
      <c r="D90" s="64" t="s">
        <v>408</v>
      </c>
      <c r="E90" s="64" t="s">
        <v>426</v>
      </c>
      <c r="F90" s="64">
        <v>0.8</v>
      </c>
      <c r="G90" s="64">
        <v>1.2</v>
      </c>
    </row>
    <row r="91" spans="1:7" ht="16.350000000000001" customHeight="1" x14ac:dyDescent="0.2">
      <c r="A91" s="64">
        <v>9</v>
      </c>
      <c r="B91" s="64">
        <v>2</v>
      </c>
      <c r="C91" s="64" t="s">
        <v>407</v>
      </c>
      <c r="D91" s="64" t="s">
        <v>408</v>
      </c>
      <c r="E91" s="64" t="s">
        <v>426</v>
      </c>
      <c r="F91" s="64">
        <v>0.7</v>
      </c>
      <c r="G91" s="64">
        <v>1.3</v>
      </c>
    </row>
    <row r="92" spans="1:7" ht="16.350000000000001" customHeight="1" x14ac:dyDescent="0.2">
      <c r="A92" s="64">
        <v>9</v>
      </c>
      <c r="B92" s="64">
        <v>2</v>
      </c>
      <c r="C92" s="64" t="s">
        <v>407</v>
      </c>
      <c r="D92" s="64" t="s">
        <v>408</v>
      </c>
      <c r="E92" s="64" t="s">
        <v>426</v>
      </c>
      <c r="F92" s="64" t="s">
        <v>410</v>
      </c>
      <c r="G92" s="64" t="s">
        <v>410</v>
      </c>
    </row>
    <row r="93" spans="1:7" ht="16.350000000000001" customHeight="1" x14ac:dyDescent="0.2">
      <c r="A93" s="64">
        <v>9</v>
      </c>
      <c r="B93" s="64">
        <v>2</v>
      </c>
      <c r="C93" s="64" t="s">
        <v>407</v>
      </c>
      <c r="D93" s="64" t="s">
        <v>408</v>
      </c>
      <c r="E93" s="64" t="s">
        <v>428</v>
      </c>
      <c r="F93" s="64" t="s">
        <v>410</v>
      </c>
      <c r="G93" s="64" t="s">
        <v>410</v>
      </c>
    </row>
    <row r="94" spans="1:7" ht="16.350000000000001" customHeight="1" x14ac:dyDescent="0.2">
      <c r="A94" s="64">
        <v>10</v>
      </c>
      <c r="B94" s="64">
        <v>3</v>
      </c>
      <c r="C94" s="64" t="s">
        <v>407</v>
      </c>
      <c r="D94" s="64" t="s">
        <v>408</v>
      </c>
      <c r="E94" s="64" t="s">
        <v>409</v>
      </c>
      <c r="F94" s="64" t="s">
        <v>410</v>
      </c>
      <c r="G94" s="64" t="s">
        <v>410</v>
      </c>
    </row>
    <row r="95" spans="1:7" ht="16.350000000000001" customHeight="1" x14ac:dyDescent="0.2">
      <c r="A95" s="64">
        <v>10</v>
      </c>
      <c r="B95" s="64">
        <v>3</v>
      </c>
      <c r="C95" s="64" t="s">
        <v>407</v>
      </c>
      <c r="D95" s="64" t="s">
        <v>408</v>
      </c>
      <c r="E95" s="64" t="s">
        <v>425</v>
      </c>
      <c r="F95" s="64">
        <v>0.8</v>
      </c>
      <c r="G95" s="64">
        <v>1.2</v>
      </c>
    </row>
    <row r="96" spans="1:7" ht="16.350000000000001" customHeight="1" x14ac:dyDescent="0.2">
      <c r="A96" s="64">
        <v>10</v>
      </c>
      <c r="B96" s="64">
        <v>3</v>
      </c>
      <c r="C96" s="64" t="s">
        <v>407</v>
      </c>
      <c r="D96" s="64" t="s">
        <v>408</v>
      </c>
      <c r="E96" s="64" t="s">
        <v>425</v>
      </c>
      <c r="F96" s="64">
        <v>0.7</v>
      </c>
      <c r="G96" s="64">
        <v>1.3</v>
      </c>
    </row>
    <row r="97" spans="1:7" ht="16.350000000000001" customHeight="1" x14ac:dyDescent="0.2">
      <c r="A97" s="64">
        <v>10</v>
      </c>
      <c r="B97" s="64">
        <v>3</v>
      </c>
      <c r="C97" s="64" t="s">
        <v>407</v>
      </c>
      <c r="D97" s="64" t="s">
        <v>408</v>
      </c>
      <c r="E97" s="64" t="s">
        <v>425</v>
      </c>
      <c r="F97" s="64" t="s">
        <v>410</v>
      </c>
      <c r="G97" s="64" t="s">
        <v>410</v>
      </c>
    </row>
    <row r="98" spans="1:7" ht="16.350000000000001" customHeight="1" x14ac:dyDescent="0.2">
      <c r="A98" s="64">
        <v>10</v>
      </c>
      <c r="B98" s="64">
        <v>3</v>
      </c>
      <c r="C98" s="64" t="s">
        <v>407</v>
      </c>
      <c r="D98" s="64" t="s">
        <v>408</v>
      </c>
      <c r="E98" s="64" t="s">
        <v>426</v>
      </c>
      <c r="F98" s="64">
        <v>0.8</v>
      </c>
      <c r="G98" s="64">
        <v>1.2</v>
      </c>
    </row>
    <row r="99" spans="1:7" ht="16.350000000000001" customHeight="1" x14ac:dyDescent="0.2">
      <c r="A99" s="64">
        <v>10</v>
      </c>
      <c r="B99" s="64">
        <v>3</v>
      </c>
      <c r="C99" s="64" t="s">
        <v>407</v>
      </c>
      <c r="D99" s="64" t="s">
        <v>408</v>
      </c>
      <c r="E99" s="64" t="s">
        <v>426</v>
      </c>
      <c r="F99" s="64">
        <v>0.7</v>
      </c>
      <c r="G99" s="64">
        <v>1.3</v>
      </c>
    </row>
    <row r="100" spans="1:7" ht="16.350000000000001" customHeight="1" x14ac:dyDescent="0.2">
      <c r="A100" s="64">
        <v>10</v>
      </c>
      <c r="B100" s="64">
        <v>3</v>
      </c>
      <c r="C100" s="64" t="s">
        <v>407</v>
      </c>
      <c r="D100" s="64" t="s">
        <v>408</v>
      </c>
      <c r="E100" s="64" t="s">
        <v>426</v>
      </c>
      <c r="F100" s="64" t="s">
        <v>410</v>
      </c>
      <c r="G100" s="64" t="s">
        <v>410</v>
      </c>
    </row>
    <row r="101" spans="1:7" ht="16.350000000000001" customHeight="1" x14ac:dyDescent="0.2">
      <c r="A101" s="64">
        <v>10</v>
      </c>
      <c r="B101" s="64">
        <v>3</v>
      </c>
      <c r="C101" s="64" t="s">
        <v>407</v>
      </c>
      <c r="D101" s="64" t="s">
        <v>408</v>
      </c>
      <c r="E101" s="64" t="s">
        <v>428</v>
      </c>
      <c r="F101" s="64" t="s">
        <v>410</v>
      </c>
      <c r="G101" s="64" t="s">
        <v>410</v>
      </c>
    </row>
    <row r="102" spans="1:7" ht="16.350000000000001" customHeight="1" x14ac:dyDescent="0.2">
      <c r="A102" s="64">
        <v>2</v>
      </c>
      <c r="B102" s="64">
        <v>2</v>
      </c>
      <c r="C102" s="64" t="s">
        <v>407</v>
      </c>
      <c r="D102" s="64" t="s">
        <v>408</v>
      </c>
      <c r="E102" s="64" t="s">
        <v>409</v>
      </c>
      <c r="F102" s="64" t="s">
        <v>410</v>
      </c>
      <c r="G102" s="64" t="s">
        <v>410</v>
      </c>
    </row>
    <row r="103" spans="1:7" ht="16.350000000000001" customHeight="1" x14ac:dyDescent="0.2">
      <c r="A103" s="64">
        <v>2</v>
      </c>
      <c r="B103" s="64">
        <v>2</v>
      </c>
      <c r="C103" s="64" t="s">
        <v>407</v>
      </c>
      <c r="D103" s="64" t="s">
        <v>408</v>
      </c>
      <c r="E103" s="64" t="s">
        <v>425</v>
      </c>
      <c r="F103" s="64">
        <v>0.8</v>
      </c>
      <c r="G103" s="64">
        <v>1.2</v>
      </c>
    </row>
    <row r="104" spans="1:7" ht="16.350000000000001" customHeight="1" x14ac:dyDescent="0.2">
      <c r="A104" s="64">
        <v>2</v>
      </c>
      <c r="B104" s="64">
        <v>2</v>
      </c>
      <c r="C104" s="64" t="s">
        <v>407</v>
      </c>
      <c r="D104" s="64" t="s">
        <v>408</v>
      </c>
      <c r="E104" s="64" t="s">
        <v>425</v>
      </c>
      <c r="F104" s="64">
        <v>0.7</v>
      </c>
      <c r="G104" s="64">
        <v>1.3</v>
      </c>
    </row>
    <row r="105" spans="1:7" ht="16.350000000000001" customHeight="1" x14ac:dyDescent="0.2">
      <c r="A105" s="64">
        <v>2</v>
      </c>
      <c r="B105" s="64">
        <v>2</v>
      </c>
      <c r="C105" s="64" t="s">
        <v>407</v>
      </c>
      <c r="D105" s="64" t="s">
        <v>408</v>
      </c>
      <c r="E105" s="64" t="s">
        <v>425</v>
      </c>
      <c r="F105" s="64" t="s">
        <v>410</v>
      </c>
      <c r="G105" s="64" t="s">
        <v>410</v>
      </c>
    </row>
    <row r="106" spans="1:7" ht="16.350000000000001" customHeight="1" x14ac:dyDescent="0.2">
      <c r="A106" s="64">
        <v>2</v>
      </c>
      <c r="B106" s="64">
        <v>2</v>
      </c>
      <c r="C106" s="64" t="s">
        <v>407</v>
      </c>
      <c r="D106" s="64" t="s">
        <v>408</v>
      </c>
      <c r="E106" s="64" t="s">
        <v>426</v>
      </c>
      <c r="F106" s="64">
        <v>0.8</v>
      </c>
      <c r="G106" s="64">
        <v>1.2</v>
      </c>
    </row>
    <row r="107" spans="1:7" ht="16.350000000000001" customHeight="1" x14ac:dyDescent="0.2">
      <c r="A107" s="64">
        <v>2</v>
      </c>
      <c r="B107" s="64">
        <v>2</v>
      </c>
      <c r="C107" s="64" t="s">
        <v>407</v>
      </c>
      <c r="D107" s="64" t="s">
        <v>408</v>
      </c>
      <c r="E107" s="64" t="s">
        <v>426</v>
      </c>
      <c r="F107" s="64">
        <v>0.7</v>
      </c>
      <c r="G107" s="64">
        <v>1.3</v>
      </c>
    </row>
    <row r="108" spans="1:7" ht="16.350000000000001" customHeight="1" x14ac:dyDescent="0.2">
      <c r="A108" s="64">
        <v>2</v>
      </c>
      <c r="B108" s="64">
        <v>2</v>
      </c>
      <c r="C108" s="64" t="s">
        <v>407</v>
      </c>
      <c r="D108" s="64" t="s">
        <v>408</v>
      </c>
      <c r="E108" s="64" t="s">
        <v>426</v>
      </c>
      <c r="F108" s="64" t="s">
        <v>410</v>
      </c>
      <c r="G108" s="64" t="s">
        <v>410</v>
      </c>
    </row>
    <row r="109" spans="1:7" ht="16.350000000000001" customHeight="1" x14ac:dyDescent="0.2">
      <c r="A109" s="64">
        <v>2</v>
      </c>
      <c r="B109" s="64">
        <v>2</v>
      </c>
      <c r="C109" s="64" t="s">
        <v>407</v>
      </c>
      <c r="D109" s="64" t="s">
        <v>408</v>
      </c>
      <c r="E109" s="64" t="s">
        <v>428</v>
      </c>
      <c r="F109" s="64" t="s">
        <v>410</v>
      </c>
      <c r="G109" s="64" t="s">
        <v>410</v>
      </c>
    </row>
    <row r="110" spans="1:7" ht="16.350000000000001" customHeight="1" x14ac:dyDescent="0.2">
      <c r="A110" s="64">
        <v>7</v>
      </c>
      <c r="B110" s="64">
        <v>5</v>
      </c>
      <c r="C110" s="64" t="s">
        <v>407</v>
      </c>
      <c r="D110" s="64" t="s">
        <v>414</v>
      </c>
      <c r="E110" s="64" t="s">
        <v>409</v>
      </c>
      <c r="F110" s="64" t="s">
        <v>410</v>
      </c>
      <c r="G110" s="64" t="s">
        <v>410</v>
      </c>
    </row>
    <row r="111" spans="1:7" ht="16.350000000000001" customHeight="1" x14ac:dyDescent="0.2">
      <c r="A111" s="64">
        <v>7</v>
      </c>
      <c r="B111" s="64">
        <v>5</v>
      </c>
      <c r="C111" s="64" t="s">
        <v>407</v>
      </c>
      <c r="D111" s="64" t="s">
        <v>414</v>
      </c>
      <c r="E111" s="64" t="s">
        <v>425</v>
      </c>
      <c r="F111" s="64">
        <v>0.8</v>
      </c>
      <c r="G111" s="64">
        <v>1.2</v>
      </c>
    </row>
    <row r="112" spans="1:7" ht="16.350000000000001" customHeight="1" x14ac:dyDescent="0.2">
      <c r="A112" s="64">
        <v>7</v>
      </c>
      <c r="B112" s="64">
        <v>5</v>
      </c>
      <c r="C112" s="64" t="s">
        <v>407</v>
      </c>
      <c r="D112" s="64" t="s">
        <v>414</v>
      </c>
      <c r="E112" s="64" t="s">
        <v>425</v>
      </c>
      <c r="F112" s="64">
        <v>0.7</v>
      </c>
      <c r="G112" s="64">
        <v>1.3</v>
      </c>
    </row>
    <row r="113" spans="1:7" ht="16.350000000000001" customHeight="1" x14ac:dyDescent="0.2">
      <c r="A113" s="64">
        <v>7</v>
      </c>
      <c r="B113" s="64">
        <v>5</v>
      </c>
      <c r="C113" s="64" t="s">
        <v>407</v>
      </c>
      <c r="D113" s="64" t="s">
        <v>414</v>
      </c>
      <c r="E113" s="64" t="s">
        <v>425</v>
      </c>
      <c r="F113" s="64" t="s">
        <v>410</v>
      </c>
      <c r="G113" s="64" t="s">
        <v>410</v>
      </c>
    </row>
    <row r="114" spans="1:7" ht="16.350000000000001" customHeight="1" x14ac:dyDescent="0.2">
      <c r="A114" s="64">
        <v>7</v>
      </c>
      <c r="B114" s="64">
        <v>5</v>
      </c>
      <c r="C114" s="64" t="s">
        <v>407</v>
      </c>
      <c r="D114" s="64" t="s">
        <v>414</v>
      </c>
      <c r="E114" s="64" t="s">
        <v>426</v>
      </c>
      <c r="F114" s="64">
        <v>0.8</v>
      </c>
      <c r="G114" s="64">
        <v>1.2</v>
      </c>
    </row>
    <row r="115" spans="1:7" ht="16.350000000000001" customHeight="1" x14ac:dyDescent="0.2">
      <c r="A115" s="64">
        <v>7</v>
      </c>
      <c r="B115" s="64">
        <v>5</v>
      </c>
      <c r="C115" s="64" t="s">
        <v>407</v>
      </c>
      <c r="D115" s="64" t="s">
        <v>414</v>
      </c>
      <c r="E115" s="64" t="s">
        <v>426</v>
      </c>
      <c r="F115" s="64">
        <v>0.7</v>
      </c>
      <c r="G115" s="64">
        <v>1.3</v>
      </c>
    </row>
    <row r="116" spans="1:7" ht="16.350000000000001" customHeight="1" x14ac:dyDescent="0.2">
      <c r="A116" s="64">
        <v>7</v>
      </c>
      <c r="B116" s="64">
        <v>5</v>
      </c>
      <c r="C116" s="64" t="s">
        <v>407</v>
      </c>
      <c r="D116" s="64" t="s">
        <v>414</v>
      </c>
      <c r="E116" s="64" t="s">
        <v>426</v>
      </c>
      <c r="F116" s="64" t="s">
        <v>410</v>
      </c>
      <c r="G116" s="64" t="s">
        <v>410</v>
      </c>
    </row>
    <row r="117" spans="1:7" ht="16.350000000000001" customHeight="1" x14ac:dyDescent="0.2">
      <c r="A117" s="64">
        <v>7</v>
      </c>
      <c r="B117" s="64">
        <v>5</v>
      </c>
      <c r="C117" s="64" t="s">
        <v>407</v>
      </c>
      <c r="D117" s="64" t="s">
        <v>414</v>
      </c>
      <c r="E117" s="64" t="s">
        <v>428</v>
      </c>
      <c r="F117" s="64" t="s">
        <v>410</v>
      </c>
      <c r="G117" s="64" t="s">
        <v>410</v>
      </c>
    </row>
    <row r="118" spans="1:7" ht="16.350000000000001" customHeight="1" x14ac:dyDescent="0.2">
      <c r="A118" s="64">
        <v>10</v>
      </c>
      <c r="B118" s="64">
        <v>5</v>
      </c>
      <c r="C118" s="64" t="s">
        <v>407</v>
      </c>
      <c r="D118" s="64" t="s">
        <v>415</v>
      </c>
      <c r="E118" s="64" t="s">
        <v>409</v>
      </c>
      <c r="F118" s="64" t="s">
        <v>410</v>
      </c>
      <c r="G118" s="64" t="s">
        <v>410</v>
      </c>
    </row>
    <row r="119" spans="1:7" ht="16.350000000000001" customHeight="1" x14ac:dyDescent="0.2">
      <c r="A119" s="64">
        <v>10</v>
      </c>
      <c r="B119" s="64">
        <v>5</v>
      </c>
      <c r="C119" s="64" t="s">
        <v>407</v>
      </c>
      <c r="D119" s="64" t="s">
        <v>415</v>
      </c>
      <c r="E119" s="64" t="s">
        <v>425</v>
      </c>
      <c r="F119" s="64">
        <v>0.8</v>
      </c>
      <c r="G119" s="64">
        <v>1.2</v>
      </c>
    </row>
    <row r="120" spans="1:7" ht="16.350000000000001" customHeight="1" x14ac:dyDescent="0.2">
      <c r="A120" s="64">
        <v>10</v>
      </c>
      <c r="B120" s="64">
        <v>5</v>
      </c>
      <c r="C120" s="64" t="s">
        <v>407</v>
      </c>
      <c r="D120" s="64" t="s">
        <v>415</v>
      </c>
      <c r="E120" s="64" t="s">
        <v>425</v>
      </c>
      <c r="F120" s="64">
        <v>0.7</v>
      </c>
      <c r="G120" s="64">
        <v>1.3</v>
      </c>
    </row>
    <row r="121" spans="1:7" ht="16.350000000000001" customHeight="1" x14ac:dyDescent="0.2">
      <c r="A121" s="64">
        <v>10</v>
      </c>
      <c r="B121" s="64">
        <v>5</v>
      </c>
      <c r="C121" s="64" t="s">
        <v>407</v>
      </c>
      <c r="D121" s="64" t="s">
        <v>415</v>
      </c>
      <c r="E121" s="64" t="s">
        <v>425</v>
      </c>
      <c r="F121" s="64" t="s">
        <v>410</v>
      </c>
      <c r="G121" s="64" t="s">
        <v>410</v>
      </c>
    </row>
    <row r="122" spans="1:7" ht="16.350000000000001" customHeight="1" x14ac:dyDescent="0.2">
      <c r="A122" s="64">
        <v>10</v>
      </c>
      <c r="B122" s="64">
        <v>5</v>
      </c>
      <c r="C122" s="64" t="s">
        <v>407</v>
      </c>
      <c r="D122" s="64" t="s">
        <v>415</v>
      </c>
      <c r="E122" s="64" t="s">
        <v>426</v>
      </c>
      <c r="F122" s="64">
        <v>0.8</v>
      </c>
      <c r="G122" s="64">
        <v>1.2</v>
      </c>
    </row>
    <row r="123" spans="1:7" ht="16.350000000000001" customHeight="1" x14ac:dyDescent="0.2">
      <c r="A123" s="64">
        <v>10</v>
      </c>
      <c r="B123" s="64">
        <v>5</v>
      </c>
      <c r="C123" s="64" t="s">
        <v>407</v>
      </c>
      <c r="D123" s="64" t="s">
        <v>415</v>
      </c>
      <c r="E123" s="64" t="s">
        <v>426</v>
      </c>
      <c r="F123" s="64">
        <v>0.7</v>
      </c>
      <c r="G123" s="64">
        <v>1.3</v>
      </c>
    </row>
    <row r="124" spans="1:7" ht="16.350000000000001" customHeight="1" x14ac:dyDescent="0.2">
      <c r="A124" s="64">
        <v>10</v>
      </c>
      <c r="B124" s="64">
        <v>5</v>
      </c>
      <c r="C124" s="64" t="s">
        <v>407</v>
      </c>
      <c r="D124" s="64" t="s">
        <v>415</v>
      </c>
      <c r="E124" s="64" t="s">
        <v>426</v>
      </c>
      <c r="F124" s="64" t="s">
        <v>410</v>
      </c>
      <c r="G124" s="64" t="s">
        <v>410</v>
      </c>
    </row>
    <row r="125" spans="1:7" ht="16.350000000000001" customHeight="1" x14ac:dyDescent="0.2">
      <c r="A125" s="64">
        <v>10</v>
      </c>
      <c r="B125" s="64">
        <v>5</v>
      </c>
      <c r="C125" s="64" t="s">
        <v>407</v>
      </c>
      <c r="D125" s="64" t="s">
        <v>415</v>
      </c>
      <c r="E125" s="64" t="s">
        <v>428</v>
      </c>
      <c r="F125" s="64" t="s">
        <v>410</v>
      </c>
      <c r="G125" s="64" t="s">
        <v>410</v>
      </c>
    </row>
    <row r="126" spans="1:7" ht="16.350000000000001" customHeight="1" x14ac:dyDescent="0.2">
      <c r="A126" s="35" t="s">
        <v>429</v>
      </c>
      <c r="B126" s="64">
        <v>9</v>
      </c>
      <c r="C126" s="64" t="s">
        <v>407</v>
      </c>
      <c r="D126" s="64" t="s">
        <v>408</v>
      </c>
      <c r="E126" s="64" t="s">
        <v>409</v>
      </c>
      <c r="F126" s="64" t="s">
        <v>410</v>
      </c>
      <c r="G126" s="64" t="s">
        <v>410</v>
      </c>
    </row>
    <row r="127" spans="1:7" ht="16.350000000000001" customHeight="1" x14ac:dyDescent="0.2">
      <c r="A127" s="64">
        <v>3</v>
      </c>
      <c r="B127" s="64">
        <v>3</v>
      </c>
      <c r="C127" s="64" t="s">
        <v>412</v>
      </c>
      <c r="D127" s="64" t="s">
        <v>408</v>
      </c>
      <c r="E127" s="64" t="s">
        <v>409</v>
      </c>
      <c r="F127" s="64" t="s">
        <v>410</v>
      </c>
      <c r="G127" s="64" t="s">
        <v>410</v>
      </c>
    </row>
    <row r="128" spans="1:7" ht="16.350000000000001" customHeight="1" x14ac:dyDescent="0.2">
      <c r="A128" s="64">
        <v>3</v>
      </c>
      <c r="B128" s="64">
        <v>3</v>
      </c>
      <c r="C128" s="64" t="s">
        <v>412</v>
      </c>
      <c r="D128" s="64" t="s">
        <v>408</v>
      </c>
      <c r="E128" s="64" t="s">
        <v>425</v>
      </c>
      <c r="F128" s="64">
        <v>0.8</v>
      </c>
      <c r="G128" s="64">
        <v>1.2</v>
      </c>
    </row>
    <row r="129" spans="1:7" ht="16.350000000000001" customHeight="1" x14ac:dyDescent="0.2">
      <c r="A129" s="64">
        <v>3</v>
      </c>
      <c r="B129" s="64">
        <v>3</v>
      </c>
      <c r="C129" s="64" t="s">
        <v>412</v>
      </c>
      <c r="D129" s="64" t="s">
        <v>408</v>
      </c>
      <c r="E129" s="64" t="s">
        <v>425</v>
      </c>
      <c r="F129" s="64">
        <v>0.7</v>
      </c>
      <c r="G129" s="64">
        <v>1.3</v>
      </c>
    </row>
    <row r="130" spans="1:7" ht="16.350000000000001" customHeight="1" x14ac:dyDescent="0.2">
      <c r="A130" s="64">
        <v>3</v>
      </c>
      <c r="B130" s="64">
        <v>3</v>
      </c>
      <c r="C130" s="64" t="s">
        <v>412</v>
      </c>
      <c r="D130" s="64" t="s">
        <v>408</v>
      </c>
      <c r="E130" s="64" t="s">
        <v>425</v>
      </c>
      <c r="F130" s="64" t="s">
        <v>410</v>
      </c>
      <c r="G130" s="64" t="s">
        <v>410</v>
      </c>
    </row>
    <row r="131" spans="1:7" ht="16.350000000000001" customHeight="1" x14ac:dyDescent="0.2">
      <c r="A131" s="64">
        <v>3</v>
      </c>
      <c r="B131" s="64">
        <v>3</v>
      </c>
      <c r="C131" s="64" t="s">
        <v>412</v>
      </c>
      <c r="D131" s="64" t="s">
        <v>408</v>
      </c>
      <c r="E131" s="64" t="s">
        <v>426</v>
      </c>
      <c r="F131" s="64">
        <v>0.8</v>
      </c>
      <c r="G131" s="64">
        <v>1.2</v>
      </c>
    </row>
    <row r="132" spans="1:7" ht="16.350000000000001" customHeight="1" x14ac:dyDescent="0.2">
      <c r="A132" s="64">
        <v>3</v>
      </c>
      <c r="B132" s="64">
        <v>3</v>
      </c>
      <c r="C132" s="64" t="s">
        <v>412</v>
      </c>
      <c r="D132" s="64" t="s">
        <v>408</v>
      </c>
      <c r="E132" s="64" t="s">
        <v>426</v>
      </c>
      <c r="F132" s="64">
        <v>0.7</v>
      </c>
      <c r="G132" s="64">
        <v>1.3</v>
      </c>
    </row>
    <row r="133" spans="1:7" ht="16.350000000000001" customHeight="1" x14ac:dyDescent="0.2">
      <c r="A133" s="64">
        <v>3</v>
      </c>
      <c r="B133" s="64">
        <v>3</v>
      </c>
      <c r="C133" s="64" t="s">
        <v>412</v>
      </c>
      <c r="D133" s="64" t="s">
        <v>408</v>
      </c>
      <c r="E133" s="64" t="s">
        <v>426</v>
      </c>
      <c r="F133" s="64" t="s">
        <v>410</v>
      </c>
      <c r="G133" s="64" t="s">
        <v>410</v>
      </c>
    </row>
    <row r="134" spans="1:7" ht="16.350000000000001" customHeight="1" x14ac:dyDescent="0.2">
      <c r="A134" s="64">
        <v>3</v>
      </c>
      <c r="B134" s="64">
        <v>3</v>
      </c>
      <c r="C134" s="64" t="s">
        <v>412</v>
      </c>
      <c r="D134" s="64" t="s">
        <v>408</v>
      </c>
      <c r="E134" s="64" t="s">
        <v>428</v>
      </c>
      <c r="F134" s="64" t="s">
        <v>410</v>
      </c>
      <c r="G134" s="64" t="s">
        <v>410</v>
      </c>
    </row>
    <row r="135" spans="1:7" ht="16.350000000000001" customHeight="1" x14ac:dyDescent="0.2">
      <c r="A135" s="64">
        <v>8</v>
      </c>
      <c r="B135" s="64">
        <v>2</v>
      </c>
      <c r="C135" s="64" t="s">
        <v>412</v>
      </c>
      <c r="D135" s="64" t="s">
        <v>415</v>
      </c>
      <c r="E135" s="64" t="s">
        <v>409</v>
      </c>
      <c r="F135" s="64" t="s">
        <v>410</v>
      </c>
      <c r="G135" s="64" t="s">
        <v>410</v>
      </c>
    </row>
    <row r="136" spans="1:7" ht="16.350000000000001" customHeight="1" x14ac:dyDescent="0.2">
      <c r="A136" s="64">
        <v>8</v>
      </c>
      <c r="B136" s="64">
        <v>2</v>
      </c>
      <c r="C136" s="64" t="s">
        <v>412</v>
      </c>
      <c r="D136" s="64" t="s">
        <v>415</v>
      </c>
      <c r="E136" s="64" t="s">
        <v>425</v>
      </c>
      <c r="F136" s="64">
        <v>0.8</v>
      </c>
      <c r="G136" s="64">
        <v>1.2</v>
      </c>
    </row>
    <row r="137" spans="1:7" ht="16.350000000000001" customHeight="1" x14ac:dyDescent="0.2">
      <c r="A137" s="64">
        <v>8</v>
      </c>
      <c r="B137" s="64">
        <v>2</v>
      </c>
      <c r="C137" s="64" t="s">
        <v>412</v>
      </c>
      <c r="D137" s="64" t="s">
        <v>415</v>
      </c>
      <c r="E137" s="64" t="s">
        <v>425</v>
      </c>
      <c r="F137" s="64">
        <v>0.7</v>
      </c>
      <c r="G137" s="64">
        <v>1.3</v>
      </c>
    </row>
    <row r="138" spans="1:7" ht="16.350000000000001" customHeight="1" x14ac:dyDescent="0.2">
      <c r="A138" s="64">
        <v>8</v>
      </c>
      <c r="B138" s="64">
        <v>2</v>
      </c>
      <c r="C138" s="64" t="s">
        <v>412</v>
      </c>
      <c r="D138" s="64" t="s">
        <v>415</v>
      </c>
      <c r="E138" s="64" t="s">
        <v>425</v>
      </c>
      <c r="F138" s="64" t="s">
        <v>410</v>
      </c>
      <c r="G138" s="64" t="s">
        <v>410</v>
      </c>
    </row>
    <row r="139" spans="1:7" ht="16.350000000000001" customHeight="1" x14ac:dyDescent="0.2">
      <c r="A139" s="64">
        <v>8</v>
      </c>
      <c r="B139" s="64">
        <v>2</v>
      </c>
      <c r="C139" s="64" t="s">
        <v>412</v>
      </c>
      <c r="D139" s="64" t="s">
        <v>415</v>
      </c>
      <c r="E139" s="64" t="s">
        <v>426</v>
      </c>
      <c r="F139" s="64">
        <v>0.8</v>
      </c>
      <c r="G139" s="64">
        <v>1.2</v>
      </c>
    </row>
    <row r="140" spans="1:7" ht="16.350000000000001" customHeight="1" x14ac:dyDescent="0.2">
      <c r="A140" s="64">
        <v>8</v>
      </c>
      <c r="B140" s="64">
        <v>2</v>
      </c>
      <c r="C140" s="64" t="s">
        <v>412</v>
      </c>
      <c r="D140" s="64" t="s">
        <v>415</v>
      </c>
      <c r="E140" s="64" t="s">
        <v>426</v>
      </c>
      <c r="F140" s="64">
        <v>0.7</v>
      </c>
      <c r="G140" s="64">
        <v>1.3</v>
      </c>
    </row>
    <row r="141" spans="1:7" ht="16.350000000000001" customHeight="1" x14ac:dyDescent="0.2">
      <c r="A141" s="64">
        <v>8</v>
      </c>
      <c r="B141" s="64">
        <v>2</v>
      </c>
      <c r="C141" s="64" t="s">
        <v>412</v>
      </c>
      <c r="D141" s="64" t="s">
        <v>415</v>
      </c>
      <c r="E141" s="64" t="s">
        <v>426</v>
      </c>
      <c r="F141" s="64" t="s">
        <v>410</v>
      </c>
      <c r="G141" s="64" t="s">
        <v>410</v>
      </c>
    </row>
    <row r="142" spans="1:7" ht="16.350000000000001" customHeight="1" x14ac:dyDescent="0.2">
      <c r="A142" s="64">
        <v>8</v>
      </c>
      <c r="B142" s="64">
        <v>2</v>
      </c>
      <c r="C142" s="64" t="s">
        <v>412</v>
      </c>
      <c r="D142" s="64" t="s">
        <v>415</v>
      </c>
      <c r="E142" s="64" t="s">
        <v>428</v>
      </c>
      <c r="F142" s="64" t="s">
        <v>410</v>
      </c>
      <c r="G142" s="64" t="s">
        <v>410</v>
      </c>
    </row>
    <row r="143" spans="1:7" ht="16.350000000000001" customHeight="1" x14ac:dyDescent="0.2">
      <c r="A143" s="64">
        <v>5</v>
      </c>
      <c r="B143" s="64">
        <v>3</v>
      </c>
      <c r="C143" s="64" t="s">
        <v>412</v>
      </c>
      <c r="D143" s="64" t="s">
        <v>408</v>
      </c>
      <c r="E143" s="64" t="s">
        <v>409</v>
      </c>
      <c r="F143" s="64" t="s">
        <v>410</v>
      </c>
      <c r="G143" s="64" t="s">
        <v>410</v>
      </c>
    </row>
    <row r="144" spans="1:7" ht="16.350000000000001" customHeight="1" x14ac:dyDescent="0.2">
      <c r="A144" s="64">
        <v>5</v>
      </c>
      <c r="B144" s="64">
        <v>3</v>
      </c>
      <c r="C144" s="64" t="s">
        <v>412</v>
      </c>
      <c r="D144" s="64" t="s">
        <v>408</v>
      </c>
      <c r="E144" s="64" t="s">
        <v>425</v>
      </c>
      <c r="F144" s="64">
        <v>0.8</v>
      </c>
      <c r="G144" s="64">
        <v>1.2</v>
      </c>
    </row>
    <row r="145" spans="1:7" ht="16.350000000000001" customHeight="1" x14ac:dyDescent="0.2">
      <c r="A145" s="64">
        <v>5</v>
      </c>
      <c r="B145" s="64">
        <v>3</v>
      </c>
      <c r="C145" s="64" t="s">
        <v>412</v>
      </c>
      <c r="D145" s="64" t="s">
        <v>408</v>
      </c>
      <c r="E145" s="64" t="s">
        <v>425</v>
      </c>
      <c r="F145" s="64">
        <v>0.7</v>
      </c>
      <c r="G145" s="64">
        <v>1.3</v>
      </c>
    </row>
    <row r="146" spans="1:7" ht="16.350000000000001" customHeight="1" x14ac:dyDescent="0.2">
      <c r="A146" s="64">
        <v>5</v>
      </c>
      <c r="B146" s="64">
        <v>3</v>
      </c>
      <c r="C146" s="64" t="s">
        <v>412</v>
      </c>
      <c r="D146" s="64" t="s">
        <v>408</v>
      </c>
      <c r="E146" s="64" t="s">
        <v>425</v>
      </c>
      <c r="F146" s="64" t="s">
        <v>410</v>
      </c>
      <c r="G146" s="64" t="s">
        <v>410</v>
      </c>
    </row>
    <row r="147" spans="1:7" ht="16.350000000000001" customHeight="1" x14ac:dyDescent="0.2">
      <c r="A147" s="64">
        <v>5</v>
      </c>
      <c r="B147" s="64">
        <v>3</v>
      </c>
      <c r="C147" s="64" t="s">
        <v>412</v>
      </c>
      <c r="D147" s="64" t="s">
        <v>408</v>
      </c>
      <c r="E147" s="64" t="s">
        <v>426</v>
      </c>
      <c r="F147" s="64">
        <v>0.8</v>
      </c>
      <c r="G147" s="64">
        <v>1.2</v>
      </c>
    </row>
    <row r="148" spans="1:7" ht="16.350000000000001" customHeight="1" x14ac:dyDescent="0.2">
      <c r="A148" s="64">
        <v>5</v>
      </c>
      <c r="B148" s="64">
        <v>3</v>
      </c>
      <c r="C148" s="64" t="s">
        <v>412</v>
      </c>
      <c r="D148" s="64" t="s">
        <v>408</v>
      </c>
      <c r="E148" s="64" t="s">
        <v>426</v>
      </c>
      <c r="F148" s="64">
        <v>0.7</v>
      </c>
      <c r="G148" s="64">
        <v>1.3</v>
      </c>
    </row>
    <row r="149" spans="1:7" ht="16.350000000000001" customHeight="1" x14ac:dyDescent="0.2">
      <c r="A149" s="64">
        <v>5</v>
      </c>
      <c r="B149" s="64">
        <v>3</v>
      </c>
      <c r="C149" s="64" t="s">
        <v>412</v>
      </c>
      <c r="D149" s="64" t="s">
        <v>408</v>
      </c>
      <c r="E149" s="64" t="s">
        <v>426</v>
      </c>
      <c r="F149" s="64" t="s">
        <v>410</v>
      </c>
      <c r="G149" s="64" t="s">
        <v>410</v>
      </c>
    </row>
    <row r="150" spans="1:7" ht="16.350000000000001" customHeight="1" x14ac:dyDescent="0.2">
      <c r="A150" s="64">
        <v>5</v>
      </c>
      <c r="B150" s="64">
        <v>3</v>
      </c>
      <c r="C150" s="64" t="s">
        <v>412</v>
      </c>
      <c r="D150" s="64" t="s">
        <v>408</v>
      </c>
      <c r="E150" s="64" t="s">
        <v>428</v>
      </c>
      <c r="F150" s="64" t="s">
        <v>410</v>
      </c>
      <c r="G150" s="64" t="s">
        <v>410</v>
      </c>
    </row>
    <row r="151" spans="1:7" ht="16.350000000000001" customHeight="1" x14ac:dyDescent="0.2">
      <c r="A151" s="64">
        <v>4</v>
      </c>
      <c r="B151" s="64">
        <v>3</v>
      </c>
      <c r="C151" s="64" t="s">
        <v>412</v>
      </c>
      <c r="D151" s="64" t="s">
        <v>408</v>
      </c>
      <c r="E151" s="64" t="s">
        <v>409</v>
      </c>
      <c r="F151" s="64" t="s">
        <v>410</v>
      </c>
      <c r="G151" s="64" t="s">
        <v>410</v>
      </c>
    </row>
    <row r="152" spans="1:7" ht="16.350000000000001" customHeight="1" x14ac:dyDescent="0.2">
      <c r="A152" s="64">
        <v>4</v>
      </c>
      <c r="B152" s="64">
        <v>3</v>
      </c>
      <c r="C152" s="64" t="s">
        <v>412</v>
      </c>
      <c r="D152" s="64" t="s">
        <v>408</v>
      </c>
      <c r="E152" s="64" t="s">
        <v>425</v>
      </c>
      <c r="F152" s="64">
        <v>0.8</v>
      </c>
      <c r="G152" s="64">
        <v>1.2</v>
      </c>
    </row>
    <row r="153" spans="1:7" ht="16.350000000000001" customHeight="1" x14ac:dyDescent="0.2">
      <c r="A153" s="64">
        <v>4</v>
      </c>
      <c r="B153" s="64">
        <v>3</v>
      </c>
      <c r="C153" s="64" t="s">
        <v>412</v>
      </c>
      <c r="D153" s="64" t="s">
        <v>408</v>
      </c>
      <c r="E153" s="64" t="s">
        <v>425</v>
      </c>
      <c r="F153" s="64">
        <v>0.7</v>
      </c>
      <c r="G153" s="64">
        <v>1.3</v>
      </c>
    </row>
    <row r="154" spans="1:7" ht="16.350000000000001" customHeight="1" x14ac:dyDescent="0.2">
      <c r="A154" s="64">
        <v>4</v>
      </c>
      <c r="B154" s="64">
        <v>3</v>
      </c>
      <c r="C154" s="64" t="s">
        <v>412</v>
      </c>
      <c r="D154" s="64" t="s">
        <v>408</v>
      </c>
      <c r="E154" s="64" t="s">
        <v>425</v>
      </c>
      <c r="F154" s="64" t="s">
        <v>410</v>
      </c>
      <c r="G154" s="64" t="s">
        <v>410</v>
      </c>
    </row>
    <row r="155" spans="1:7" ht="16.350000000000001" customHeight="1" x14ac:dyDescent="0.2">
      <c r="A155" s="64">
        <v>4</v>
      </c>
      <c r="B155" s="64">
        <v>3</v>
      </c>
      <c r="C155" s="64" t="s">
        <v>412</v>
      </c>
      <c r="D155" s="64" t="s">
        <v>408</v>
      </c>
      <c r="E155" s="64" t="s">
        <v>426</v>
      </c>
      <c r="F155" s="64">
        <v>0.8</v>
      </c>
      <c r="G155" s="64">
        <v>1.2</v>
      </c>
    </row>
    <row r="156" spans="1:7" ht="16.350000000000001" customHeight="1" x14ac:dyDescent="0.2">
      <c r="A156" s="64">
        <v>4</v>
      </c>
      <c r="B156" s="64">
        <v>3</v>
      </c>
      <c r="C156" s="64" t="s">
        <v>412</v>
      </c>
      <c r="D156" s="64" t="s">
        <v>408</v>
      </c>
      <c r="E156" s="64" t="s">
        <v>426</v>
      </c>
      <c r="F156" s="64">
        <v>0.7</v>
      </c>
      <c r="G156" s="64">
        <v>1.3</v>
      </c>
    </row>
    <row r="157" spans="1:7" ht="16.350000000000001" customHeight="1" x14ac:dyDescent="0.2">
      <c r="A157" s="64">
        <v>4</v>
      </c>
      <c r="B157" s="64">
        <v>3</v>
      </c>
      <c r="C157" s="64" t="s">
        <v>412</v>
      </c>
      <c r="D157" s="64" t="s">
        <v>408</v>
      </c>
      <c r="E157" s="64" t="s">
        <v>426</v>
      </c>
      <c r="F157" s="64" t="s">
        <v>410</v>
      </c>
      <c r="G157" s="64" t="s">
        <v>410</v>
      </c>
    </row>
    <row r="158" spans="1:7" ht="16.350000000000001" customHeight="1" x14ac:dyDescent="0.2">
      <c r="A158" s="64">
        <v>4</v>
      </c>
      <c r="B158" s="64">
        <v>3</v>
      </c>
      <c r="C158" s="64" t="s">
        <v>412</v>
      </c>
      <c r="D158" s="64" t="s">
        <v>408</v>
      </c>
      <c r="E158" s="64" t="s">
        <v>428</v>
      </c>
      <c r="F158" s="64" t="s">
        <v>410</v>
      </c>
      <c r="G158" s="64" t="s">
        <v>410</v>
      </c>
    </row>
    <row r="159" spans="1:7" ht="16.350000000000001" customHeight="1" x14ac:dyDescent="0.2">
      <c r="A159" s="64">
        <v>6</v>
      </c>
      <c r="B159" s="64">
        <v>4</v>
      </c>
      <c r="C159" s="64" t="s">
        <v>412</v>
      </c>
      <c r="D159" s="64" t="s">
        <v>414</v>
      </c>
      <c r="E159" s="64" t="s">
        <v>409</v>
      </c>
      <c r="F159" s="64" t="s">
        <v>410</v>
      </c>
      <c r="G159" s="64" t="s">
        <v>410</v>
      </c>
    </row>
    <row r="160" spans="1:7" ht="16.350000000000001" customHeight="1" x14ac:dyDescent="0.2">
      <c r="A160" s="64">
        <v>6</v>
      </c>
      <c r="B160" s="64">
        <v>4</v>
      </c>
      <c r="C160" s="64" t="s">
        <v>412</v>
      </c>
      <c r="D160" s="64" t="s">
        <v>414</v>
      </c>
      <c r="E160" s="64" t="s">
        <v>425</v>
      </c>
      <c r="F160" s="64">
        <v>0.8</v>
      </c>
      <c r="G160" s="64">
        <v>1.2</v>
      </c>
    </row>
    <row r="161" spans="1:7" ht="16.350000000000001" customHeight="1" x14ac:dyDescent="0.2">
      <c r="A161" s="64">
        <v>6</v>
      </c>
      <c r="B161" s="64">
        <v>4</v>
      </c>
      <c r="C161" s="64" t="s">
        <v>412</v>
      </c>
      <c r="D161" s="64" t="s">
        <v>414</v>
      </c>
      <c r="E161" s="64" t="s">
        <v>425</v>
      </c>
      <c r="F161" s="64">
        <v>0.7</v>
      </c>
      <c r="G161" s="64">
        <v>1.3</v>
      </c>
    </row>
    <row r="162" spans="1:7" ht="16.350000000000001" customHeight="1" x14ac:dyDescent="0.2">
      <c r="A162" s="64">
        <v>6</v>
      </c>
      <c r="B162" s="64">
        <v>4</v>
      </c>
      <c r="C162" s="64" t="s">
        <v>412</v>
      </c>
      <c r="D162" s="64" t="s">
        <v>414</v>
      </c>
      <c r="E162" s="64" t="s">
        <v>425</v>
      </c>
      <c r="F162" s="64" t="s">
        <v>410</v>
      </c>
      <c r="G162" s="64" t="s">
        <v>410</v>
      </c>
    </row>
    <row r="163" spans="1:7" ht="16.350000000000001" customHeight="1" x14ac:dyDescent="0.2">
      <c r="A163" s="64">
        <v>6</v>
      </c>
      <c r="B163" s="64">
        <v>4</v>
      </c>
      <c r="C163" s="64" t="s">
        <v>412</v>
      </c>
      <c r="D163" s="64" t="s">
        <v>414</v>
      </c>
      <c r="E163" s="64" t="s">
        <v>426</v>
      </c>
      <c r="F163" s="64">
        <v>0.8</v>
      </c>
      <c r="G163" s="64">
        <v>1.2</v>
      </c>
    </row>
    <row r="164" spans="1:7" ht="16.350000000000001" customHeight="1" x14ac:dyDescent="0.2">
      <c r="A164" s="64">
        <v>6</v>
      </c>
      <c r="B164" s="64">
        <v>4</v>
      </c>
      <c r="C164" s="64" t="s">
        <v>412</v>
      </c>
      <c r="D164" s="64" t="s">
        <v>414</v>
      </c>
      <c r="E164" s="64" t="s">
        <v>426</v>
      </c>
      <c r="F164" s="64">
        <v>0.7</v>
      </c>
      <c r="G164" s="64">
        <v>1.3</v>
      </c>
    </row>
    <row r="165" spans="1:7" ht="16.350000000000001" customHeight="1" x14ac:dyDescent="0.2">
      <c r="A165" s="64">
        <v>6</v>
      </c>
      <c r="B165" s="64">
        <v>4</v>
      </c>
      <c r="C165" s="64" t="s">
        <v>412</v>
      </c>
      <c r="D165" s="64" t="s">
        <v>414</v>
      </c>
      <c r="E165" s="64" t="s">
        <v>426</v>
      </c>
      <c r="F165" s="64" t="s">
        <v>410</v>
      </c>
      <c r="G165" s="64" t="s">
        <v>410</v>
      </c>
    </row>
    <row r="166" spans="1:7" ht="16.350000000000001" customHeight="1" x14ac:dyDescent="0.2">
      <c r="A166" s="64">
        <v>6</v>
      </c>
      <c r="B166" s="64">
        <v>4</v>
      </c>
      <c r="C166" s="64" t="s">
        <v>412</v>
      </c>
      <c r="D166" s="64" t="s">
        <v>414</v>
      </c>
      <c r="E166" s="64" t="s">
        <v>428</v>
      </c>
      <c r="F166" s="64" t="s">
        <v>410</v>
      </c>
      <c r="G166" s="64" t="s">
        <v>410</v>
      </c>
    </row>
    <row r="167" spans="1:7" ht="16.350000000000001" customHeight="1" x14ac:dyDescent="0.2">
      <c r="A167" s="64">
        <v>7</v>
      </c>
      <c r="B167" s="64">
        <v>5</v>
      </c>
      <c r="C167" s="64" t="s">
        <v>412</v>
      </c>
      <c r="D167" s="64" t="s">
        <v>408</v>
      </c>
      <c r="E167" s="64" t="s">
        <v>409</v>
      </c>
      <c r="F167" s="64" t="s">
        <v>410</v>
      </c>
      <c r="G167" s="64" t="s">
        <v>410</v>
      </c>
    </row>
    <row r="168" spans="1:7" ht="16.350000000000001" customHeight="1" x14ac:dyDescent="0.2">
      <c r="A168" s="64">
        <v>7</v>
      </c>
      <c r="B168" s="64">
        <v>5</v>
      </c>
      <c r="C168" s="64" t="s">
        <v>412</v>
      </c>
      <c r="D168" s="64" t="s">
        <v>408</v>
      </c>
      <c r="E168" s="64" t="s">
        <v>425</v>
      </c>
      <c r="F168" s="64">
        <v>0.8</v>
      </c>
      <c r="G168" s="64">
        <v>1.2</v>
      </c>
    </row>
    <row r="169" spans="1:7" ht="16.350000000000001" customHeight="1" x14ac:dyDescent="0.2">
      <c r="A169" s="64">
        <v>7</v>
      </c>
      <c r="B169" s="64">
        <v>5</v>
      </c>
      <c r="C169" s="64" t="s">
        <v>412</v>
      </c>
      <c r="D169" s="64" t="s">
        <v>408</v>
      </c>
      <c r="E169" s="64" t="s">
        <v>425</v>
      </c>
      <c r="F169" s="64">
        <v>0.7</v>
      </c>
      <c r="G169" s="64">
        <v>1.3</v>
      </c>
    </row>
    <row r="170" spans="1:7" ht="16.350000000000001" customHeight="1" x14ac:dyDescent="0.2">
      <c r="A170" s="64">
        <v>7</v>
      </c>
      <c r="B170" s="64">
        <v>5</v>
      </c>
      <c r="C170" s="64" t="s">
        <v>412</v>
      </c>
      <c r="D170" s="64" t="s">
        <v>408</v>
      </c>
      <c r="E170" s="64" t="s">
        <v>425</v>
      </c>
      <c r="F170" s="64" t="s">
        <v>410</v>
      </c>
      <c r="G170" s="64" t="s">
        <v>410</v>
      </c>
    </row>
    <row r="171" spans="1:7" ht="16.350000000000001" customHeight="1" x14ac:dyDescent="0.2">
      <c r="A171" s="64">
        <v>7</v>
      </c>
      <c r="B171" s="64">
        <v>5</v>
      </c>
      <c r="C171" s="64" t="s">
        <v>412</v>
      </c>
      <c r="D171" s="64" t="s">
        <v>408</v>
      </c>
      <c r="E171" s="64" t="s">
        <v>426</v>
      </c>
      <c r="F171" s="64">
        <v>0.8</v>
      </c>
      <c r="G171" s="64">
        <v>1.2</v>
      </c>
    </row>
    <row r="172" spans="1:7" ht="16.350000000000001" customHeight="1" x14ac:dyDescent="0.2">
      <c r="A172" s="64">
        <v>7</v>
      </c>
      <c r="B172" s="64">
        <v>5</v>
      </c>
      <c r="C172" s="64" t="s">
        <v>412</v>
      </c>
      <c r="D172" s="64" t="s">
        <v>408</v>
      </c>
      <c r="E172" s="64" t="s">
        <v>426</v>
      </c>
      <c r="F172" s="64">
        <v>0.7</v>
      </c>
      <c r="G172" s="64">
        <v>1.3</v>
      </c>
    </row>
    <row r="173" spans="1:7" ht="16.350000000000001" customHeight="1" x14ac:dyDescent="0.2">
      <c r="A173" s="64">
        <v>7</v>
      </c>
      <c r="B173" s="64">
        <v>5</v>
      </c>
      <c r="C173" s="64" t="s">
        <v>412</v>
      </c>
      <c r="D173" s="64" t="s">
        <v>408</v>
      </c>
      <c r="E173" s="64" t="s">
        <v>426</v>
      </c>
      <c r="F173" s="64" t="s">
        <v>410</v>
      </c>
      <c r="G173" s="64" t="s">
        <v>410</v>
      </c>
    </row>
    <row r="174" spans="1:7" ht="16.350000000000001" customHeight="1" x14ac:dyDescent="0.2">
      <c r="A174" s="64">
        <v>7</v>
      </c>
      <c r="B174" s="64">
        <v>5</v>
      </c>
      <c r="C174" s="64" t="s">
        <v>412</v>
      </c>
      <c r="D174" s="64" t="s">
        <v>408</v>
      </c>
      <c r="E174" s="64" t="s">
        <v>428</v>
      </c>
      <c r="F174" s="64" t="s">
        <v>410</v>
      </c>
      <c r="G174" s="64" t="s">
        <v>410</v>
      </c>
    </row>
    <row r="175" spans="1:7" ht="16.350000000000001" customHeight="1" x14ac:dyDescent="0.2">
      <c r="A175" s="64">
        <v>3</v>
      </c>
      <c r="B175" s="64">
        <v>2</v>
      </c>
      <c r="C175" s="64" t="s">
        <v>413</v>
      </c>
      <c r="D175" s="64" t="s">
        <v>414</v>
      </c>
      <c r="E175" s="64" t="s">
        <v>409</v>
      </c>
      <c r="F175" s="64" t="s">
        <v>410</v>
      </c>
      <c r="G175" s="64" t="s">
        <v>410</v>
      </c>
    </row>
    <row r="176" spans="1:7" ht="16.350000000000001" customHeight="1" x14ac:dyDescent="0.2">
      <c r="A176" s="64">
        <v>3</v>
      </c>
      <c r="B176" s="64">
        <v>2</v>
      </c>
      <c r="C176" s="64" t="s">
        <v>413</v>
      </c>
      <c r="D176" s="64" t="s">
        <v>414</v>
      </c>
      <c r="E176" s="64" t="s">
        <v>425</v>
      </c>
      <c r="F176" s="64">
        <v>0.8</v>
      </c>
      <c r="G176" s="64">
        <v>1.2</v>
      </c>
    </row>
    <row r="177" spans="1:7" ht="16.350000000000001" customHeight="1" x14ac:dyDescent="0.2">
      <c r="A177" s="64">
        <v>3</v>
      </c>
      <c r="B177" s="64">
        <v>2</v>
      </c>
      <c r="C177" s="64" t="s">
        <v>413</v>
      </c>
      <c r="D177" s="64" t="s">
        <v>414</v>
      </c>
      <c r="E177" s="64" t="s">
        <v>425</v>
      </c>
      <c r="F177" s="64">
        <v>0.7</v>
      </c>
      <c r="G177" s="64">
        <v>1.3</v>
      </c>
    </row>
    <row r="178" spans="1:7" ht="16.350000000000001" customHeight="1" x14ac:dyDescent="0.2">
      <c r="A178" s="64">
        <v>3</v>
      </c>
      <c r="B178" s="64">
        <v>2</v>
      </c>
      <c r="C178" s="64" t="s">
        <v>413</v>
      </c>
      <c r="D178" s="64" t="s">
        <v>414</v>
      </c>
      <c r="E178" s="64" t="s">
        <v>425</v>
      </c>
      <c r="F178" s="64" t="s">
        <v>410</v>
      </c>
      <c r="G178" s="64" t="s">
        <v>410</v>
      </c>
    </row>
    <row r="179" spans="1:7" ht="16.350000000000001" customHeight="1" x14ac:dyDescent="0.2">
      <c r="A179" s="64">
        <v>3</v>
      </c>
      <c r="B179" s="64">
        <v>2</v>
      </c>
      <c r="C179" s="64" t="s">
        <v>413</v>
      </c>
      <c r="D179" s="64" t="s">
        <v>414</v>
      </c>
      <c r="E179" s="64" t="s">
        <v>426</v>
      </c>
      <c r="F179" s="64">
        <v>0.8</v>
      </c>
      <c r="G179" s="64">
        <v>1.2</v>
      </c>
    </row>
    <row r="180" spans="1:7" ht="16.350000000000001" customHeight="1" x14ac:dyDescent="0.2">
      <c r="A180" s="64">
        <v>3</v>
      </c>
      <c r="B180" s="64">
        <v>2</v>
      </c>
      <c r="C180" s="64" t="s">
        <v>413</v>
      </c>
      <c r="D180" s="64" t="s">
        <v>414</v>
      </c>
      <c r="E180" s="64" t="s">
        <v>426</v>
      </c>
      <c r="F180" s="64">
        <v>0.7</v>
      </c>
      <c r="G180" s="64">
        <v>1.3</v>
      </c>
    </row>
    <row r="181" spans="1:7" ht="16.350000000000001" customHeight="1" x14ac:dyDescent="0.2">
      <c r="A181" s="64">
        <v>3</v>
      </c>
      <c r="B181" s="64">
        <v>2</v>
      </c>
      <c r="C181" s="64" t="s">
        <v>413</v>
      </c>
      <c r="D181" s="64" t="s">
        <v>414</v>
      </c>
      <c r="E181" s="64" t="s">
        <v>426</v>
      </c>
      <c r="F181" s="64" t="s">
        <v>410</v>
      </c>
      <c r="G181" s="64" t="s">
        <v>410</v>
      </c>
    </row>
    <row r="182" spans="1:7" ht="16.350000000000001" customHeight="1" x14ac:dyDescent="0.2">
      <c r="A182" s="64">
        <v>3</v>
      </c>
      <c r="B182" s="64">
        <v>2</v>
      </c>
      <c r="C182" s="64" t="s">
        <v>413</v>
      </c>
      <c r="D182" s="64" t="s">
        <v>414</v>
      </c>
      <c r="E182" s="64" t="s">
        <v>428</v>
      </c>
      <c r="F182" s="64" t="s">
        <v>410</v>
      </c>
      <c r="G182" s="64" t="s">
        <v>410</v>
      </c>
    </row>
    <row r="183" spans="1:7" ht="16.350000000000001" customHeight="1" x14ac:dyDescent="0.2">
      <c r="A183" s="109">
        <v>4</v>
      </c>
      <c r="B183" s="109">
        <v>2</v>
      </c>
      <c r="C183" s="109" t="s">
        <v>413</v>
      </c>
      <c r="D183" s="109" t="s">
        <v>408</v>
      </c>
      <c r="E183" s="64" t="s">
        <v>409</v>
      </c>
      <c r="F183" s="64" t="s">
        <v>410</v>
      </c>
      <c r="G183" s="64" t="s">
        <v>410</v>
      </c>
    </row>
    <row r="184" spans="1:7" ht="16.350000000000001" customHeight="1" x14ac:dyDescent="0.2">
      <c r="A184" s="109">
        <v>4</v>
      </c>
      <c r="B184" s="109">
        <v>2</v>
      </c>
      <c r="C184" s="109" t="s">
        <v>413</v>
      </c>
      <c r="D184" s="109" t="s">
        <v>408</v>
      </c>
      <c r="E184" s="64" t="s">
        <v>425</v>
      </c>
      <c r="F184" s="64">
        <v>0.8</v>
      </c>
      <c r="G184" s="64">
        <v>1.2</v>
      </c>
    </row>
    <row r="185" spans="1:7" ht="16.350000000000001" customHeight="1" x14ac:dyDescent="0.2">
      <c r="A185" s="109">
        <v>4</v>
      </c>
      <c r="B185" s="109">
        <v>2</v>
      </c>
      <c r="C185" s="109" t="s">
        <v>413</v>
      </c>
      <c r="D185" s="109" t="s">
        <v>408</v>
      </c>
      <c r="E185" s="64" t="s">
        <v>425</v>
      </c>
      <c r="F185" s="64">
        <v>0.7</v>
      </c>
      <c r="G185" s="64">
        <v>1.3</v>
      </c>
    </row>
    <row r="186" spans="1:7" ht="16.350000000000001" customHeight="1" x14ac:dyDescent="0.2">
      <c r="A186" s="109">
        <v>4</v>
      </c>
      <c r="B186" s="109">
        <v>2</v>
      </c>
      <c r="C186" s="109" t="s">
        <v>413</v>
      </c>
      <c r="D186" s="109" t="s">
        <v>408</v>
      </c>
      <c r="E186" s="64" t="s">
        <v>425</v>
      </c>
      <c r="F186" s="64" t="s">
        <v>410</v>
      </c>
      <c r="G186" s="64" t="s">
        <v>410</v>
      </c>
    </row>
    <row r="187" spans="1:7" ht="16.350000000000001" customHeight="1" x14ac:dyDescent="0.2">
      <c r="A187" s="109">
        <v>4</v>
      </c>
      <c r="B187" s="109">
        <v>2</v>
      </c>
      <c r="C187" s="109" t="s">
        <v>413</v>
      </c>
      <c r="D187" s="109" t="s">
        <v>408</v>
      </c>
      <c r="E187" s="64" t="s">
        <v>426</v>
      </c>
      <c r="F187" s="64">
        <v>0.8</v>
      </c>
      <c r="G187" s="64">
        <v>1.2</v>
      </c>
    </row>
    <row r="188" spans="1:7" ht="16.350000000000001" customHeight="1" x14ac:dyDescent="0.2">
      <c r="A188" s="109">
        <v>4</v>
      </c>
      <c r="B188" s="109">
        <v>2</v>
      </c>
      <c r="C188" s="109" t="s">
        <v>413</v>
      </c>
      <c r="D188" s="109" t="s">
        <v>408</v>
      </c>
      <c r="E188" s="64" t="s">
        <v>426</v>
      </c>
      <c r="F188" s="64">
        <v>0.7</v>
      </c>
      <c r="G188" s="64">
        <v>1.3</v>
      </c>
    </row>
    <row r="189" spans="1:7" ht="16.350000000000001" customHeight="1" x14ac:dyDescent="0.2">
      <c r="A189" s="109">
        <v>4</v>
      </c>
      <c r="B189" s="109">
        <v>2</v>
      </c>
      <c r="C189" s="109" t="s">
        <v>413</v>
      </c>
      <c r="D189" s="109" t="s">
        <v>408</v>
      </c>
      <c r="E189" s="64" t="s">
        <v>426</v>
      </c>
      <c r="F189" s="64" t="s">
        <v>410</v>
      </c>
      <c r="G189" s="64" t="s">
        <v>410</v>
      </c>
    </row>
    <row r="190" spans="1:7" ht="16.350000000000001" customHeight="1" x14ac:dyDescent="0.2">
      <c r="A190" s="109">
        <v>4</v>
      </c>
      <c r="B190" s="109">
        <v>2</v>
      </c>
      <c r="C190" s="109" t="s">
        <v>413</v>
      </c>
      <c r="D190" s="109" t="s">
        <v>408</v>
      </c>
      <c r="E190" s="64" t="s">
        <v>428</v>
      </c>
      <c r="F190" s="64" t="s">
        <v>410</v>
      </c>
      <c r="G190" s="64" t="s">
        <v>410</v>
      </c>
    </row>
    <row r="191" spans="1:7" ht="16.350000000000001" customHeight="1" x14ac:dyDescent="0.2">
      <c r="A191" s="64">
        <v>4</v>
      </c>
      <c r="B191" s="64">
        <v>3</v>
      </c>
      <c r="C191" s="64" t="s">
        <v>413</v>
      </c>
      <c r="D191" s="64" t="s">
        <v>408</v>
      </c>
      <c r="E191" s="64" t="s">
        <v>409</v>
      </c>
      <c r="F191" s="64" t="s">
        <v>410</v>
      </c>
      <c r="G191" s="64" t="s">
        <v>410</v>
      </c>
    </row>
    <row r="192" spans="1:7" ht="16.350000000000001" customHeight="1" x14ac:dyDescent="0.2">
      <c r="A192" s="64">
        <v>4</v>
      </c>
      <c r="B192" s="64">
        <v>3</v>
      </c>
      <c r="C192" s="64" t="s">
        <v>413</v>
      </c>
      <c r="D192" s="64" t="s">
        <v>408</v>
      </c>
      <c r="E192" s="64" t="s">
        <v>425</v>
      </c>
      <c r="F192" s="64">
        <v>0.8</v>
      </c>
      <c r="G192" s="64">
        <v>1.2</v>
      </c>
    </row>
    <row r="193" spans="1:7" ht="16.350000000000001" customHeight="1" x14ac:dyDescent="0.2">
      <c r="A193" s="64">
        <v>4</v>
      </c>
      <c r="B193" s="64">
        <v>3</v>
      </c>
      <c r="C193" s="64" t="s">
        <v>413</v>
      </c>
      <c r="D193" s="64" t="s">
        <v>408</v>
      </c>
      <c r="E193" s="64" t="s">
        <v>425</v>
      </c>
      <c r="F193" s="64">
        <v>0.7</v>
      </c>
      <c r="G193" s="64">
        <v>1.3</v>
      </c>
    </row>
    <row r="194" spans="1:7" ht="16.350000000000001" customHeight="1" x14ac:dyDescent="0.2">
      <c r="A194" s="64">
        <v>4</v>
      </c>
      <c r="B194" s="64">
        <v>3</v>
      </c>
      <c r="C194" s="64" t="s">
        <v>413</v>
      </c>
      <c r="D194" s="64" t="s">
        <v>408</v>
      </c>
      <c r="E194" s="64" t="s">
        <v>425</v>
      </c>
      <c r="F194" s="64" t="s">
        <v>410</v>
      </c>
      <c r="G194" s="64" t="s">
        <v>410</v>
      </c>
    </row>
    <row r="195" spans="1:7" ht="16.350000000000001" customHeight="1" x14ac:dyDescent="0.2">
      <c r="A195" s="64">
        <v>4</v>
      </c>
      <c r="B195" s="64">
        <v>3</v>
      </c>
      <c r="C195" s="64" t="s">
        <v>413</v>
      </c>
      <c r="D195" s="64" t="s">
        <v>408</v>
      </c>
      <c r="E195" s="64" t="s">
        <v>426</v>
      </c>
      <c r="F195" s="64">
        <v>0.8</v>
      </c>
      <c r="G195" s="64">
        <v>1.2</v>
      </c>
    </row>
    <row r="196" spans="1:7" ht="16.350000000000001" customHeight="1" x14ac:dyDescent="0.2">
      <c r="A196" s="64">
        <v>4</v>
      </c>
      <c r="B196" s="64">
        <v>3</v>
      </c>
      <c r="C196" s="64" t="s">
        <v>413</v>
      </c>
      <c r="D196" s="64" t="s">
        <v>408</v>
      </c>
      <c r="E196" s="64" t="s">
        <v>426</v>
      </c>
      <c r="F196" s="64">
        <v>0.7</v>
      </c>
      <c r="G196" s="64">
        <v>1.3</v>
      </c>
    </row>
    <row r="197" spans="1:7" ht="16.350000000000001" customHeight="1" x14ac:dyDescent="0.2">
      <c r="A197" s="64">
        <v>4</v>
      </c>
      <c r="B197" s="64">
        <v>3</v>
      </c>
      <c r="C197" s="64" t="s">
        <v>413</v>
      </c>
      <c r="D197" s="64" t="s">
        <v>408</v>
      </c>
      <c r="E197" s="64" t="s">
        <v>426</v>
      </c>
      <c r="F197" s="64" t="s">
        <v>410</v>
      </c>
      <c r="G197" s="64" t="s">
        <v>410</v>
      </c>
    </row>
    <row r="198" spans="1:7" ht="16.350000000000001" customHeight="1" x14ac:dyDescent="0.2">
      <c r="A198" s="64">
        <v>4</v>
      </c>
      <c r="B198" s="64">
        <v>3</v>
      </c>
      <c r="C198" s="64" t="s">
        <v>413</v>
      </c>
      <c r="D198" s="64" t="s">
        <v>408</v>
      </c>
      <c r="E198" s="64" t="s">
        <v>428</v>
      </c>
      <c r="F198" s="64" t="s">
        <v>410</v>
      </c>
      <c r="G198" s="64" t="s">
        <v>410</v>
      </c>
    </row>
    <row r="199" spans="1:7" ht="16.350000000000001" customHeight="1" x14ac:dyDescent="0.2">
      <c r="A199" s="109">
        <v>4</v>
      </c>
      <c r="B199" s="109">
        <v>4</v>
      </c>
      <c r="C199" s="64" t="s">
        <v>413</v>
      </c>
      <c r="D199" s="64" t="s">
        <v>408</v>
      </c>
      <c r="E199" s="64" t="s">
        <v>409</v>
      </c>
      <c r="F199" s="64" t="s">
        <v>410</v>
      </c>
      <c r="G199" s="64" t="s">
        <v>410</v>
      </c>
    </row>
    <row r="200" spans="1:7" ht="16.350000000000001" customHeight="1" x14ac:dyDescent="0.2">
      <c r="A200" s="109">
        <v>4</v>
      </c>
      <c r="B200" s="109">
        <v>4</v>
      </c>
      <c r="C200" s="64" t="s">
        <v>413</v>
      </c>
      <c r="D200" s="64" t="s">
        <v>408</v>
      </c>
      <c r="E200" s="64" t="s">
        <v>425</v>
      </c>
      <c r="F200" s="64">
        <v>0.8</v>
      </c>
      <c r="G200" s="64">
        <v>1.2</v>
      </c>
    </row>
    <row r="201" spans="1:7" ht="16.350000000000001" customHeight="1" x14ac:dyDescent="0.2">
      <c r="A201" s="109">
        <v>4</v>
      </c>
      <c r="B201" s="109">
        <v>4</v>
      </c>
      <c r="C201" s="64" t="s">
        <v>413</v>
      </c>
      <c r="D201" s="64" t="s">
        <v>408</v>
      </c>
      <c r="E201" s="64" t="s">
        <v>425</v>
      </c>
      <c r="F201" s="64">
        <v>0.7</v>
      </c>
      <c r="G201" s="64">
        <v>1.3</v>
      </c>
    </row>
    <row r="202" spans="1:7" ht="16.350000000000001" customHeight="1" x14ac:dyDescent="0.2">
      <c r="A202" s="109">
        <v>4</v>
      </c>
      <c r="B202" s="109">
        <v>4</v>
      </c>
      <c r="C202" s="64" t="s">
        <v>413</v>
      </c>
      <c r="D202" s="64" t="s">
        <v>408</v>
      </c>
      <c r="E202" s="64" t="s">
        <v>425</v>
      </c>
      <c r="F202" s="64" t="s">
        <v>410</v>
      </c>
      <c r="G202" s="64" t="s">
        <v>410</v>
      </c>
    </row>
    <row r="203" spans="1:7" ht="16.350000000000001" customHeight="1" x14ac:dyDescent="0.2">
      <c r="A203" s="109">
        <v>4</v>
      </c>
      <c r="B203" s="109">
        <v>4</v>
      </c>
      <c r="C203" s="64" t="s">
        <v>413</v>
      </c>
      <c r="D203" s="64" t="s">
        <v>408</v>
      </c>
      <c r="E203" s="64" t="s">
        <v>426</v>
      </c>
      <c r="F203" s="64">
        <v>0.8</v>
      </c>
      <c r="G203" s="64">
        <v>1.2</v>
      </c>
    </row>
    <row r="204" spans="1:7" ht="16.350000000000001" customHeight="1" x14ac:dyDescent="0.2">
      <c r="A204" s="109">
        <v>4</v>
      </c>
      <c r="B204" s="109">
        <v>4</v>
      </c>
      <c r="C204" s="64" t="s">
        <v>413</v>
      </c>
      <c r="D204" s="64" t="s">
        <v>408</v>
      </c>
      <c r="E204" s="64" t="s">
        <v>426</v>
      </c>
      <c r="F204" s="64">
        <v>0.7</v>
      </c>
      <c r="G204" s="64">
        <v>1.3</v>
      </c>
    </row>
    <row r="205" spans="1:7" ht="16.350000000000001" customHeight="1" x14ac:dyDescent="0.2">
      <c r="A205" s="109">
        <v>4</v>
      </c>
      <c r="B205" s="109">
        <v>4</v>
      </c>
      <c r="C205" s="64" t="s">
        <v>413</v>
      </c>
      <c r="D205" s="64" t="s">
        <v>408</v>
      </c>
      <c r="E205" s="64" t="s">
        <v>426</v>
      </c>
      <c r="F205" s="64" t="s">
        <v>410</v>
      </c>
      <c r="G205" s="64" t="s">
        <v>410</v>
      </c>
    </row>
    <row r="206" spans="1:7" ht="16.350000000000001" customHeight="1" x14ac:dyDescent="0.2">
      <c r="A206" s="109">
        <v>4</v>
      </c>
      <c r="B206" s="109">
        <v>4</v>
      </c>
      <c r="C206" s="64" t="s">
        <v>413</v>
      </c>
      <c r="D206" s="64" t="s">
        <v>408</v>
      </c>
      <c r="E206" s="64" t="s">
        <v>428</v>
      </c>
      <c r="F206" s="64" t="s">
        <v>410</v>
      </c>
      <c r="G206" s="64" t="s">
        <v>410</v>
      </c>
    </row>
    <row r="207" spans="1:7" ht="16.350000000000001" customHeight="1" x14ac:dyDescent="0.2">
      <c r="A207" s="109">
        <v>3</v>
      </c>
      <c r="B207" s="109">
        <v>3</v>
      </c>
      <c r="C207" s="64" t="s">
        <v>413</v>
      </c>
      <c r="D207" s="109" t="s">
        <v>414</v>
      </c>
      <c r="E207" s="64" t="s">
        <v>409</v>
      </c>
      <c r="F207" s="64" t="s">
        <v>410</v>
      </c>
      <c r="G207" s="64" t="s">
        <v>410</v>
      </c>
    </row>
    <row r="208" spans="1:7" ht="16.350000000000001" customHeight="1" x14ac:dyDescent="0.2">
      <c r="A208" s="109">
        <v>3</v>
      </c>
      <c r="B208" s="109">
        <v>3</v>
      </c>
      <c r="C208" s="64" t="s">
        <v>413</v>
      </c>
      <c r="D208" s="109" t="s">
        <v>414</v>
      </c>
      <c r="E208" s="64" t="s">
        <v>425</v>
      </c>
      <c r="F208" s="64">
        <v>0.8</v>
      </c>
      <c r="G208" s="64">
        <v>1.2</v>
      </c>
    </row>
    <row r="209" spans="1:7" ht="16.350000000000001" customHeight="1" x14ac:dyDescent="0.2">
      <c r="A209" s="109">
        <v>3</v>
      </c>
      <c r="B209" s="109">
        <v>3</v>
      </c>
      <c r="C209" s="64" t="s">
        <v>413</v>
      </c>
      <c r="D209" s="109" t="s">
        <v>414</v>
      </c>
      <c r="E209" s="64" t="s">
        <v>425</v>
      </c>
      <c r="F209" s="64">
        <v>0.7</v>
      </c>
      <c r="G209" s="64">
        <v>1.3</v>
      </c>
    </row>
    <row r="210" spans="1:7" ht="16.350000000000001" customHeight="1" x14ac:dyDescent="0.2">
      <c r="A210" s="109">
        <v>3</v>
      </c>
      <c r="B210" s="109">
        <v>3</v>
      </c>
      <c r="C210" s="64" t="s">
        <v>413</v>
      </c>
      <c r="D210" s="109" t="s">
        <v>414</v>
      </c>
      <c r="E210" s="64" t="s">
        <v>425</v>
      </c>
      <c r="F210" s="64" t="s">
        <v>410</v>
      </c>
      <c r="G210" s="64" t="s">
        <v>410</v>
      </c>
    </row>
    <row r="211" spans="1:7" ht="16.350000000000001" customHeight="1" x14ac:dyDescent="0.2">
      <c r="A211" s="109">
        <v>3</v>
      </c>
      <c r="B211" s="109">
        <v>3</v>
      </c>
      <c r="C211" s="64" t="s">
        <v>413</v>
      </c>
      <c r="D211" s="109" t="s">
        <v>414</v>
      </c>
      <c r="E211" s="64" t="s">
        <v>426</v>
      </c>
      <c r="F211" s="64">
        <v>0.8</v>
      </c>
      <c r="G211" s="64">
        <v>1.2</v>
      </c>
    </row>
    <row r="212" spans="1:7" ht="16.350000000000001" customHeight="1" x14ac:dyDescent="0.2">
      <c r="A212" s="109">
        <v>3</v>
      </c>
      <c r="B212" s="109">
        <v>3</v>
      </c>
      <c r="C212" s="64" t="s">
        <v>413</v>
      </c>
      <c r="D212" s="109" t="s">
        <v>414</v>
      </c>
      <c r="E212" s="64" t="s">
        <v>426</v>
      </c>
      <c r="F212" s="64">
        <v>0.7</v>
      </c>
      <c r="G212" s="64">
        <v>1.3</v>
      </c>
    </row>
    <row r="213" spans="1:7" ht="16.350000000000001" customHeight="1" x14ac:dyDescent="0.2">
      <c r="A213" s="109">
        <v>3</v>
      </c>
      <c r="B213" s="109">
        <v>3</v>
      </c>
      <c r="C213" s="64" t="s">
        <v>413</v>
      </c>
      <c r="D213" s="109" t="s">
        <v>414</v>
      </c>
      <c r="E213" s="64" t="s">
        <v>426</v>
      </c>
      <c r="F213" s="64" t="s">
        <v>410</v>
      </c>
      <c r="G213" s="64" t="s">
        <v>410</v>
      </c>
    </row>
    <row r="214" spans="1:7" ht="16.350000000000001" customHeight="1" x14ac:dyDescent="0.2">
      <c r="A214" s="109">
        <v>3</v>
      </c>
      <c r="B214" s="109">
        <v>3</v>
      </c>
      <c r="C214" s="64" t="s">
        <v>413</v>
      </c>
      <c r="D214" s="109" t="s">
        <v>414</v>
      </c>
      <c r="E214" s="64" t="s">
        <v>428</v>
      </c>
      <c r="F214" s="64" t="s">
        <v>410</v>
      </c>
      <c r="G214" s="64" t="s">
        <v>410</v>
      </c>
    </row>
    <row r="215" spans="1:7" ht="16.350000000000001" customHeight="1" x14ac:dyDescent="0.2">
      <c r="A215" s="109">
        <v>5</v>
      </c>
      <c r="B215" s="109">
        <v>3</v>
      </c>
      <c r="C215" s="64" t="s">
        <v>413</v>
      </c>
      <c r="D215" s="109" t="s">
        <v>415</v>
      </c>
      <c r="E215" s="64" t="s">
        <v>409</v>
      </c>
      <c r="F215" s="64" t="s">
        <v>410</v>
      </c>
      <c r="G215" s="64" t="s">
        <v>410</v>
      </c>
    </row>
    <row r="216" spans="1:7" ht="16.350000000000001" customHeight="1" x14ac:dyDescent="0.2">
      <c r="A216" s="109">
        <v>5</v>
      </c>
      <c r="B216" s="109">
        <v>3</v>
      </c>
      <c r="C216" s="64" t="s">
        <v>413</v>
      </c>
      <c r="D216" s="109" t="s">
        <v>415</v>
      </c>
      <c r="E216" s="64" t="s">
        <v>425</v>
      </c>
      <c r="F216" s="64">
        <v>0.8</v>
      </c>
      <c r="G216" s="64">
        <v>1.2</v>
      </c>
    </row>
    <row r="217" spans="1:7" ht="16.350000000000001" customHeight="1" x14ac:dyDescent="0.2">
      <c r="A217" s="109">
        <v>5</v>
      </c>
      <c r="B217" s="109">
        <v>3</v>
      </c>
      <c r="C217" s="64" t="s">
        <v>413</v>
      </c>
      <c r="D217" s="109" t="s">
        <v>415</v>
      </c>
      <c r="E217" s="64" t="s">
        <v>425</v>
      </c>
      <c r="F217" s="64">
        <v>0.7</v>
      </c>
      <c r="G217" s="64">
        <v>1.3</v>
      </c>
    </row>
    <row r="218" spans="1:7" ht="16.350000000000001" customHeight="1" x14ac:dyDescent="0.2">
      <c r="A218" s="109">
        <v>5</v>
      </c>
      <c r="B218" s="109">
        <v>3</v>
      </c>
      <c r="C218" s="64" t="s">
        <v>413</v>
      </c>
      <c r="D218" s="109" t="s">
        <v>415</v>
      </c>
      <c r="E218" s="64" t="s">
        <v>425</v>
      </c>
      <c r="F218" s="64" t="s">
        <v>410</v>
      </c>
      <c r="G218" s="64" t="s">
        <v>410</v>
      </c>
    </row>
    <row r="219" spans="1:7" ht="16.350000000000001" customHeight="1" x14ac:dyDescent="0.2">
      <c r="A219" s="109">
        <v>5</v>
      </c>
      <c r="B219" s="109">
        <v>3</v>
      </c>
      <c r="C219" s="64" t="s">
        <v>413</v>
      </c>
      <c r="D219" s="109" t="s">
        <v>415</v>
      </c>
      <c r="E219" s="64" t="s">
        <v>426</v>
      </c>
      <c r="F219" s="64">
        <v>0.8</v>
      </c>
      <c r="G219" s="64">
        <v>1.2</v>
      </c>
    </row>
    <row r="220" spans="1:7" ht="16.350000000000001" customHeight="1" x14ac:dyDescent="0.2">
      <c r="A220" s="109">
        <v>5</v>
      </c>
      <c r="B220" s="109">
        <v>3</v>
      </c>
      <c r="C220" s="64" t="s">
        <v>413</v>
      </c>
      <c r="D220" s="109" t="s">
        <v>415</v>
      </c>
      <c r="E220" s="64" t="s">
        <v>426</v>
      </c>
      <c r="F220" s="64">
        <v>0.7</v>
      </c>
      <c r="G220" s="64">
        <v>1.3</v>
      </c>
    </row>
    <row r="221" spans="1:7" ht="16.350000000000001" customHeight="1" x14ac:dyDescent="0.2">
      <c r="A221" s="109">
        <v>5</v>
      </c>
      <c r="B221" s="109">
        <v>3</v>
      </c>
      <c r="C221" s="64" t="s">
        <v>413</v>
      </c>
      <c r="D221" s="109" t="s">
        <v>415</v>
      </c>
      <c r="E221" s="64" t="s">
        <v>426</v>
      </c>
      <c r="F221" s="64" t="s">
        <v>410</v>
      </c>
      <c r="G221" s="64" t="s">
        <v>410</v>
      </c>
    </row>
    <row r="222" spans="1:7" ht="16.350000000000001" customHeight="1" x14ac:dyDescent="0.2">
      <c r="A222" s="109">
        <v>5</v>
      </c>
      <c r="B222" s="109">
        <v>3</v>
      </c>
      <c r="C222" s="64" t="s">
        <v>413</v>
      </c>
      <c r="D222" s="109" t="s">
        <v>415</v>
      </c>
      <c r="E222" s="64" t="s">
        <v>428</v>
      </c>
      <c r="F222" s="64" t="s">
        <v>410</v>
      </c>
      <c r="G222" s="64" t="s">
        <v>410</v>
      </c>
    </row>
    <row r="223" spans="1:7" ht="16.350000000000001" customHeight="1" x14ac:dyDescent="0.2">
      <c r="A223" s="118" t="s">
        <v>430</v>
      </c>
    </row>
    <row r="224" spans="1:7" ht="16.350000000000001" customHeight="1" x14ac:dyDescent="0.2">
      <c r="A224" s="118" t="s">
        <v>431</v>
      </c>
    </row>
    <row r="225" spans="1:6" ht="16.350000000000001" customHeight="1" x14ac:dyDescent="0.2">
      <c r="A225" s="118" t="s">
        <v>432</v>
      </c>
    </row>
    <row r="226" spans="1:6" ht="16.350000000000001" customHeight="1" x14ac:dyDescent="0.2">
      <c r="A226" s="36"/>
    </row>
    <row r="227" spans="1:6" ht="16.350000000000001" customHeight="1" x14ac:dyDescent="0.2">
      <c r="A227" s="794" t="s">
        <v>69</v>
      </c>
      <c r="B227" s="794"/>
      <c r="C227" s="794"/>
      <c r="D227" s="794"/>
      <c r="E227" s="794"/>
      <c r="F227" s="794"/>
    </row>
    <row r="228" spans="1:6" ht="16.350000000000001" customHeight="1" x14ac:dyDescent="0.2">
      <c r="A228" s="113" t="s">
        <v>394</v>
      </c>
      <c r="B228" s="113" t="s">
        <v>416</v>
      </c>
      <c r="C228" s="113" t="s">
        <v>417</v>
      </c>
      <c r="D228" s="113" t="s">
        <v>418</v>
      </c>
      <c r="E228" s="113" t="s">
        <v>419</v>
      </c>
      <c r="F228" s="113" t="s">
        <v>170</v>
      </c>
    </row>
    <row r="229" spans="1:6" ht="16.350000000000001" customHeight="1" x14ac:dyDescent="0.2">
      <c r="A229" s="278" t="s">
        <v>94</v>
      </c>
      <c r="B229" s="278">
        <v>106</v>
      </c>
      <c r="C229" s="278">
        <v>319</v>
      </c>
      <c r="D229" s="115">
        <v>40680</v>
      </c>
      <c r="E229" s="115">
        <v>39384</v>
      </c>
      <c r="F229" s="279">
        <v>0.97</v>
      </c>
    </row>
    <row r="230" spans="1:6" ht="16.350000000000001" customHeight="1" x14ac:dyDescent="0.2">
      <c r="A230" s="278" t="s">
        <v>95</v>
      </c>
      <c r="B230" s="278">
        <v>14</v>
      </c>
      <c r="C230" s="278">
        <v>75</v>
      </c>
      <c r="D230" s="115">
        <v>19670</v>
      </c>
      <c r="E230" s="115">
        <v>20183</v>
      </c>
      <c r="F230" s="279">
        <v>1.03</v>
      </c>
    </row>
    <row r="231" spans="1:6" ht="16.350000000000001" customHeight="1" x14ac:dyDescent="0.2">
      <c r="A231" s="280" t="s">
        <v>8</v>
      </c>
      <c r="B231" s="281" t="s">
        <v>398</v>
      </c>
      <c r="C231" s="280">
        <v>394</v>
      </c>
      <c r="D231" s="270">
        <v>60350</v>
      </c>
      <c r="E231" s="270">
        <v>59567</v>
      </c>
      <c r="F231" s="282">
        <v>0.99</v>
      </c>
    </row>
    <row r="232" spans="1:6" ht="16.350000000000001" customHeight="1" x14ac:dyDescent="0.2">
      <c r="A232" s="194"/>
      <c r="B232" s="194"/>
      <c r="C232" s="194"/>
      <c r="D232" s="194"/>
      <c r="E232" s="194"/>
      <c r="F232" s="194"/>
    </row>
    <row r="233" spans="1:6" ht="16.350000000000001" customHeight="1" x14ac:dyDescent="0.2">
      <c r="A233" s="283"/>
      <c r="B233" s="194"/>
      <c r="C233" s="194"/>
      <c r="D233" s="194"/>
      <c r="E233" s="194"/>
      <c r="F233" s="194"/>
    </row>
  </sheetData>
  <mergeCells count="18">
    <mergeCell ref="A5:D5"/>
    <mergeCell ref="A8:D8"/>
    <mergeCell ref="A13:B13"/>
    <mergeCell ref="A16:C16"/>
    <mergeCell ref="A29:C29"/>
    <mergeCell ref="D29:F29"/>
    <mergeCell ref="A227:F227"/>
    <mergeCell ref="C28:E28"/>
    <mergeCell ref="F28:H28"/>
    <mergeCell ref="A40:C40"/>
    <mergeCell ref="A46:C46"/>
    <mergeCell ref="A47:C47"/>
    <mergeCell ref="D47:F47"/>
    <mergeCell ref="A60:C60"/>
    <mergeCell ref="D60:F60"/>
    <mergeCell ref="A67:C67"/>
    <mergeCell ref="A76:C76"/>
    <mergeCell ref="D76:F76"/>
  </mergeCells>
  <hyperlinks>
    <hyperlink ref="A23" location="_ftn2" display="_ftn2" xr:uid="{0191D59C-AA07-4614-A5B2-1D63CC61EA14}"/>
    <hyperlink ref="C44" location="_ftn1" display="_ftn1" xr:uid="{2C7E2A2C-97FF-407C-B56C-70C29E369975}"/>
    <hyperlink ref="B64" location="_ftn1" display="_ftn1" xr:uid="{1F38A21B-ADD2-41B2-8BD0-A014FF384C1B}"/>
    <hyperlink ref="E77" location="_ftn1" display="_ftn1" xr:uid="{3E272460-D09D-459C-AD37-649B6E019CD2}"/>
    <hyperlink ref="E85" location="_ftn2" display="_ftn2" xr:uid="{2873989D-836A-44D6-87EF-5096A50C8DF2}"/>
    <hyperlink ref="A126" location="_ftn3" display="_ftn3" xr:uid="{175E4DA7-68AA-4491-8CD7-7537F4F243F5}"/>
    <hyperlink ref="A225" location="_ftnref3" display="_ftnref3" xr:uid="{DC2A36FE-09AD-444B-A814-864236A97E70}"/>
    <hyperlink ref="B231" location="_ftn1" display="119[1]" xr:uid="{F12B2D5B-30A6-4499-8DFD-71AC6CAFE7A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C8D4E-B570-4685-A7DD-627F82E44036}">
  <sheetPr>
    <tabColor rgb="FF0070C0"/>
  </sheetPr>
  <dimension ref="A1:N118"/>
  <sheetViews>
    <sheetView zoomScale="85" zoomScaleNormal="85" workbookViewId="0"/>
  </sheetViews>
  <sheetFormatPr defaultColWidth="9" defaultRowHeight="16.5" customHeight="1" x14ac:dyDescent="0.2"/>
  <cols>
    <col min="1" max="1" width="32.875" style="118" customWidth="1"/>
    <col min="2" max="2" width="13.625" style="118" customWidth="1"/>
    <col min="3" max="3" width="16.5" style="118" customWidth="1"/>
    <col min="4" max="8" width="13" style="118" customWidth="1"/>
    <col min="9" max="16384" width="9" style="118"/>
  </cols>
  <sheetData>
    <row r="1" spans="1:14" s="354" customFormat="1" ht="12.75" x14ac:dyDescent="0.2">
      <c r="A1" s="207" t="s">
        <v>829</v>
      </c>
      <c r="B1" s="207"/>
      <c r="C1" s="207"/>
      <c r="D1" s="207"/>
      <c r="E1" s="207"/>
      <c r="F1" s="207"/>
      <c r="G1" s="207"/>
      <c r="H1" s="207"/>
      <c r="I1" s="207"/>
      <c r="J1" s="207"/>
      <c r="K1" s="207"/>
      <c r="L1" s="207"/>
      <c r="M1" s="207"/>
      <c r="N1" s="207"/>
    </row>
    <row r="2" spans="1:14" s="354" customFormat="1" ht="12.75" x14ac:dyDescent="0.2">
      <c r="A2" s="210"/>
      <c r="B2" s="210"/>
      <c r="C2" s="210"/>
      <c r="D2" s="210"/>
      <c r="E2" s="210"/>
      <c r="F2" s="210"/>
      <c r="G2" s="210"/>
      <c r="H2" s="210"/>
    </row>
    <row r="3" spans="1:14" s="354" customFormat="1" ht="12.75" x14ac:dyDescent="0.2">
      <c r="A3" s="183" t="s">
        <v>688</v>
      </c>
      <c r="B3" s="183"/>
      <c r="C3" s="183"/>
      <c r="D3" s="183"/>
      <c r="E3" s="183"/>
      <c r="F3" s="183"/>
      <c r="G3" s="183"/>
      <c r="H3" s="183"/>
      <c r="I3" s="355"/>
      <c r="J3" s="355"/>
      <c r="K3" s="355"/>
      <c r="L3" s="355"/>
      <c r="M3" s="355"/>
      <c r="N3" s="355"/>
    </row>
    <row r="4" spans="1:14" s="354" customFormat="1" ht="16.5" customHeight="1" x14ac:dyDescent="0.2"/>
    <row r="5" spans="1:14" s="354" customFormat="1" ht="16.5" customHeight="1" x14ac:dyDescent="0.2"/>
    <row r="6" spans="1:14" ht="16.5" customHeight="1" x14ac:dyDescent="0.2">
      <c r="A6" s="807" t="s">
        <v>433</v>
      </c>
      <c r="B6" s="807"/>
      <c r="C6" s="807"/>
      <c r="D6" s="807"/>
    </row>
    <row r="7" spans="1:14" s="462" customFormat="1" ht="38.25" customHeight="1" x14ac:dyDescent="0.2">
      <c r="A7" s="129" t="s">
        <v>56</v>
      </c>
      <c r="B7" s="129" t="s">
        <v>57</v>
      </c>
      <c r="C7" s="129" t="s">
        <v>58</v>
      </c>
      <c r="D7" s="129" t="s">
        <v>59</v>
      </c>
    </row>
    <row r="8" spans="1:14" ht="16.5" customHeight="1" x14ac:dyDescent="0.2">
      <c r="A8" s="301" t="s">
        <v>396</v>
      </c>
      <c r="B8" s="573">
        <f>'Program Level Tables'!AB5</f>
        <v>5403</v>
      </c>
      <c r="C8" s="573">
        <f>'Program Level Tables'!AC5</f>
        <v>2618</v>
      </c>
      <c r="D8" s="573">
        <f>'Program Level Tables'!AD5</f>
        <v>2785</v>
      </c>
    </row>
    <row r="9" spans="1:14" ht="16.5" customHeight="1" x14ac:dyDescent="0.2">
      <c r="A9" s="784" t="s">
        <v>78</v>
      </c>
      <c r="B9" s="784"/>
      <c r="C9" s="784"/>
      <c r="D9" s="784"/>
    </row>
    <row r="10" spans="1:14" ht="16.5" customHeight="1" x14ac:dyDescent="0.2">
      <c r="A10" s="301" t="s">
        <v>65</v>
      </c>
      <c r="B10" s="573">
        <f>'Program Level Tables'!AB7</f>
        <v>2391663</v>
      </c>
      <c r="C10" s="573">
        <f>'Program Level Tables'!AC7</f>
        <v>1220614.9999999998</v>
      </c>
      <c r="D10" s="573">
        <f>'Program Level Tables'!AD7</f>
        <v>1171048</v>
      </c>
    </row>
    <row r="11" spans="1:14" s="188" customFormat="1" ht="16.5" customHeight="1" x14ac:dyDescent="0.2">
      <c r="A11" s="469" t="s">
        <v>66</v>
      </c>
      <c r="B11" s="574">
        <f>'Program Level Tables'!AB8</f>
        <v>964709</v>
      </c>
      <c r="C11" s="573">
        <f>'Program Level Tables'!AC8</f>
        <v>466496</v>
      </c>
      <c r="D11" s="573">
        <f>'Program Level Tables'!AD8</f>
        <v>498213</v>
      </c>
      <c r="E11" s="572"/>
      <c r="F11" s="173"/>
      <c r="G11" s="173"/>
      <c r="H11" s="173"/>
    </row>
    <row r="12" spans="1:14" ht="16.5" customHeight="1" x14ac:dyDescent="0.2">
      <c r="A12" s="301" t="s">
        <v>67</v>
      </c>
      <c r="B12" s="573">
        <f>'Program Level Tables'!AB9</f>
        <v>964709</v>
      </c>
      <c r="C12" s="573">
        <f>'Program Level Tables'!AC9</f>
        <v>466496</v>
      </c>
      <c r="D12" s="573">
        <f>'Program Level Tables'!AD9</f>
        <v>498213</v>
      </c>
    </row>
    <row r="13" spans="1:14" ht="16.5" customHeight="1" x14ac:dyDescent="0.2">
      <c r="A13" s="301" t="s">
        <v>68</v>
      </c>
      <c r="B13" s="573">
        <f>'Program Level Tables'!AB10</f>
        <v>964709</v>
      </c>
      <c r="C13" s="574">
        <f>'Program Level Tables'!AC10</f>
        <v>466496</v>
      </c>
      <c r="D13" s="574">
        <f>'Program Level Tables'!AD10</f>
        <v>498213</v>
      </c>
      <c r="E13" s="189"/>
      <c r="F13" s="189"/>
      <c r="G13" s="189"/>
      <c r="H13" s="189"/>
    </row>
    <row r="14" spans="1:14" ht="16.5" customHeight="1" x14ac:dyDescent="0.2">
      <c r="A14" s="784" t="s">
        <v>79</v>
      </c>
      <c r="B14" s="784"/>
      <c r="C14" s="785"/>
      <c r="D14" s="785"/>
      <c r="E14" s="189"/>
      <c r="F14" s="189"/>
      <c r="G14" s="189"/>
      <c r="H14" s="189"/>
    </row>
    <row r="15" spans="1:14" ht="16.5" customHeight="1" x14ac:dyDescent="0.2">
      <c r="A15" s="301" t="s">
        <v>80</v>
      </c>
      <c r="B15" s="575">
        <f>'Program Level Tables'!AB12</f>
        <v>17900.159999999996</v>
      </c>
      <c r="C15" s="576">
        <f>'Program Level Tables'!AC12</f>
        <v>9220.7999999999975</v>
      </c>
      <c r="D15" s="576">
        <f>'Program Level Tables'!AD12</f>
        <v>8679.3599999999988</v>
      </c>
      <c r="E15" s="189"/>
      <c r="F15" s="189"/>
      <c r="G15" s="189"/>
      <c r="H15" s="189"/>
    </row>
    <row r="16" spans="1:14" ht="16.5" customHeight="1" x14ac:dyDescent="0.2">
      <c r="A16" s="301" t="s">
        <v>81</v>
      </c>
      <c r="B16" s="575">
        <f>'Program Level Tables'!AB13</f>
        <v>9224.6</v>
      </c>
      <c r="C16" s="576">
        <f>'Program Level Tables'!AC13</f>
        <v>4454.8</v>
      </c>
      <c r="D16" s="576">
        <f>'Program Level Tables'!AD13</f>
        <v>4769.8</v>
      </c>
      <c r="E16" s="189"/>
      <c r="F16" s="189"/>
      <c r="G16" s="189"/>
      <c r="H16" s="189"/>
    </row>
    <row r="17" spans="1:8" ht="16.5" customHeight="1" x14ac:dyDescent="0.2">
      <c r="A17" s="301" t="s">
        <v>82</v>
      </c>
      <c r="B17" s="575">
        <f>'Program Level Tables'!AB14</f>
        <v>7850.51</v>
      </c>
      <c r="C17" s="576">
        <f>'Program Level Tables'!AC14</f>
        <v>3989.42</v>
      </c>
      <c r="D17" s="576">
        <f>'Program Level Tables'!AD14</f>
        <v>3861.09</v>
      </c>
      <c r="E17" s="189"/>
      <c r="F17" s="189"/>
      <c r="G17" s="189"/>
      <c r="H17" s="189"/>
    </row>
    <row r="18" spans="1:8" ht="16.5" customHeight="1" x14ac:dyDescent="0.2">
      <c r="A18" s="301" t="s">
        <v>83</v>
      </c>
      <c r="B18" s="575">
        <f>'Program Level Tables'!AB15</f>
        <v>7850.51</v>
      </c>
      <c r="C18" s="576">
        <f>'Program Level Tables'!AC15</f>
        <v>3989.42</v>
      </c>
      <c r="D18" s="576">
        <f>'Program Level Tables'!AD15</f>
        <v>3861.09</v>
      </c>
      <c r="E18" s="189"/>
      <c r="F18" s="189"/>
      <c r="G18" s="189"/>
      <c r="H18" s="189"/>
    </row>
    <row r="19" spans="1:8" ht="16.5" customHeight="1" x14ac:dyDescent="0.2">
      <c r="A19" s="784" t="s">
        <v>73</v>
      </c>
      <c r="B19" s="784"/>
      <c r="C19" s="785"/>
      <c r="D19" s="785"/>
      <c r="E19" s="189"/>
      <c r="F19" s="189"/>
      <c r="G19" s="189"/>
      <c r="H19" s="189"/>
    </row>
    <row r="20" spans="1:8" ht="16.5" customHeight="1" x14ac:dyDescent="0.2">
      <c r="A20" s="301" t="s">
        <v>75</v>
      </c>
      <c r="B20" s="575">
        <f>'Program Level Tables'!AB17</f>
        <v>1.4918328904906129</v>
      </c>
      <c r="C20" s="576">
        <f>'Program Level Tables'!AC17</f>
        <v>1.42</v>
      </c>
      <c r="D20" s="576">
        <f>'Program Level Tables'!AD17</f>
        <v>1.43</v>
      </c>
      <c r="E20" s="189"/>
      <c r="F20" s="189"/>
      <c r="G20" s="189"/>
      <c r="H20" s="189"/>
    </row>
    <row r="21" spans="1:8" s="286" customFormat="1" ht="16.5" customHeight="1" x14ac:dyDescent="0.2">
      <c r="A21" s="169"/>
      <c r="B21" s="580"/>
      <c r="C21" s="581"/>
      <c r="D21" s="581"/>
      <c r="E21" s="350"/>
      <c r="F21" s="350"/>
      <c r="G21" s="350"/>
      <c r="H21" s="350"/>
    </row>
    <row r="22" spans="1:8" s="286" customFormat="1" ht="16.5" customHeight="1" x14ac:dyDescent="0.2">
      <c r="C22" s="350"/>
      <c r="D22" s="350"/>
      <c r="E22" s="350"/>
      <c r="F22" s="350"/>
      <c r="G22" s="350"/>
      <c r="H22" s="350"/>
    </row>
    <row r="23" spans="1:8" ht="16.5" customHeight="1" x14ac:dyDescent="0.2">
      <c r="A23" s="287" t="s">
        <v>583</v>
      </c>
      <c r="C23" s="189"/>
      <c r="D23" s="189"/>
      <c r="E23" s="189"/>
      <c r="F23" s="189"/>
      <c r="G23" s="189"/>
      <c r="H23" s="189"/>
    </row>
    <row r="24" spans="1:8" s="583" customFormat="1" ht="54" customHeight="1" x14ac:dyDescent="0.2">
      <c r="A24" s="108" t="s">
        <v>159</v>
      </c>
      <c r="B24" s="71" t="s">
        <v>434</v>
      </c>
      <c r="C24" s="71" t="s">
        <v>435</v>
      </c>
    </row>
    <row r="25" spans="1:8" ht="16.5" customHeight="1" x14ac:dyDescent="0.2">
      <c r="A25" s="63">
        <v>2020</v>
      </c>
      <c r="B25" s="80">
        <v>1171</v>
      </c>
      <c r="C25" s="81">
        <v>8.68</v>
      </c>
      <c r="D25" s="189"/>
      <c r="E25" s="189"/>
      <c r="F25" s="189"/>
      <c r="G25" s="189"/>
      <c r="H25" s="189"/>
    </row>
    <row r="26" spans="1:8" ht="16.5" customHeight="1" x14ac:dyDescent="0.2">
      <c r="A26" s="63">
        <v>2021</v>
      </c>
      <c r="B26" s="80">
        <v>1330</v>
      </c>
      <c r="C26" s="81">
        <v>9.9600000000000009</v>
      </c>
      <c r="D26" s="189"/>
      <c r="E26" s="189"/>
      <c r="F26" s="189"/>
      <c r="G26" s="189"/>
      <c r="H26" s="189"/>
    </row>
    <row r="27" spans="1:8" ht="16.5" customHeight="1" x14ac:dyDescent="0.2">
      <c r="A27" s="63">
        <v>2022</v>
      </c>
      <c r="B27" s="80">
        <v>1466</v>
      </c>
      <c r="C27" s="81">
        <v>11.14</v>
      </c>
    </row>
    <row r="28" spans="1:8" s="674" customFormat="1" ht="16.5" customHeight="1" x14ac:dyDescent="0.2">
      <c r="A28" s="63" t="s">
        <v>8</v>
      </c>
      <c r="B28" s="80">
        <v>3967</v>
      </c>
      <c r="C28" s="80">
        <v>29.78</v>
      </c>
    </row>
    <row r="30" spans="1:8" ht="16.5" customHeight="1" x14ac:dyDescent="0.2">
      <c r="A30" s="287" t="s">
        <v>584</v>
      </c>
    </row>
    <row r="31" spans="1:8" s="582" customFormat="1" ht="48.75" customHeight="1" x14ac:dyDescent="0.2">
      <c r="A31" s="178" t="s">
        <v>159</v>
      </c>
      <c r="B31" s="129" t="s">
        <v>434</v>
      </c>
      <c r="C31" s="129" t="s">
        <v>435</v>
      </c>
      <c r="D31" s="255"/>
      <c r="E31" s="255"/>
      <c r="F31" s="801"/>
      <c r="G31" s="801"/>
      <c r="H31" s="801"/>
    </row>
    <row r="32" spans="1:8" ht="16.5" customHeight="1" x14ac:dyDescent="0.2">
      <c r="A32" s="458">
        <v>2020</v>
      </c>
      <c r="B32" s="553">
        <v>1221</v>
      </c>
      <c r="C32" s="401">
        <v>9.2200000000000006</v>
      </c>
    </row>
    <row r="33" spans="1:8" ht="16.5" customHeight="1" x14ac:dyDescent="0.2">
      <c r="A33" s="458">
        <v>2021</v>
      </c>
      <c r="B33" s="553">
        <v>1402</v>
      </c>
      <c r="C33" s="401">
        <v>10.6</v>
      </c>
      <c r="D33" s="189"/>
      <c r="E33" s="189"/>
      <c r="F33" s="476"/>
      <c r="G33" s="189"/>
      <c r="H33" s="189"/>
    </row>
    <row r="34" spans="1:8" ht="16.5" customHeight="1" x14ac:dyDescent="0.2">
      <c r="A34" s="458">
        <v>2022</v>
      </c>
      <c r="B34" s="553">
        <v>1549</v>
      </c>
      <c r="C34" s="401">
        <v>11.17</v>
      </c>
      <c r="D34" s="189"/>
      <c r="E34" s="189"/>
      <c r="F34" s="476"/>
      <c r="G34" s="189"/>
      <c r="H34" s="189"/>
    </row>
    <row r="35" spans="1:8" ht="16.5" customHeight="1" x14ac:dyDescent="0.2">
      <c r="A35" s="584" t="s">
        <v>8</v>
      </c>
      <c r="B35" s="585">
        <v>4172</v>
      </c>
      <c r="C35" s="586">
        <v>30.99</v>
      </c>
      <c r="D35" s="189"/>
      <c r="E35" s="189"/>
      <c r="F35" s="476"/>
      <c r="G35" s="189"/>
      <c r="H35" s="189"/>
    </row>
    <row r="36" spans="1:8" ht="16.5" customHeight="1" x14ac:dyDescent="0.2">
      <c r="C36" s="189"/>
      <c r="D36" s="189"/>
      <c r="E36" s="189"/>
      <c r="F36" s="476"/>
      <c r="G36" s="189"/>
      <c r="H36" s="189"/>
    </row>
    <row r="37" spans="1:8" ht="16.5" customHeight="1" x14ac:dyDescent="0.2">
      <c r="A37" s="509" t="s">
        <v>585</v>
      </c>
      <c r="B37" s="509"/>
      <c r="C37" s="509"/>
      <c r="D37" s="509"/>
      <c r="E37" s="509"/>
      <c r="F37" s="510"/>
      <c r="G37" s="509"/>
      <c r="H37" s="189"/>
    </row>
    <row r="38" spans="1:8" ht="16.5" customHeight="1" x14ac:dyDescent="0.2">
      <c r="A38" s="808" t="s">
        <v>572</v>
      </c>
      <c r="B38" s="809"/>
      <c r="C38" s="809"/>
      <c r="D38" s="809"/>
      <c r="E38" s="809"/>
      <c r="F38" s="809"/>
      <c r="G38" s="810"/>
      <c r="H38" s="189"/>
    </row>
    <row r="39" spans="1:8" ht="16.5" customHeight="1" x14ac:dyDescent="0.2">
      <c r="A39" s="587" t="s">
        <v>387</v>
      </c>
      <c r="B39" s="588" t="s">
        <v>388</v>
      </c>
      <c r="C39" s="588" t="s">
        <v>389</v>
      </c>
      <c r="D39" s="588" t="s">
        <v>390</v>
      </c>
      <c r="E39" s="588" t="s">
        <v>391</v>
      </c>
      <c r="F39" s="588" t="s">
        <v>392</v>
      </c>
      <c r="G39" s="588" t="s">
        <v>393</v>
      </c>
      <c r="H39" s="189"/>
    </row>
    <row r="40" spans="1:8" ht="16.5" customHeight="1" x14ac:dyDescent="0.2">
      <c r="A40" s="589" t="s">
        <v>148</v>
      </c>
      <c r="B40" s="590" t="s">
        <v>148</v>
      </c>
      <c r="C40" s="590" t="s">
        <v>148</v>
      </c>
      <c r="D40" s="590" t="s">
        <v>148</v>
      </c>
      <c r="E40" s="590" t="s">
        <v>148</v>
      </c>
      <c r="F40" s="591" t="s">
        <v>148</v>
      </c>
      <c r="G40" s="590">
        <v>1</v>
      </c>
      <c r="H40" s="189"/>
    </row>
    <row r="41" spans="1:8" ht="16.5" customHeight="1" x14ac:dyDescent="0.2">
      <c r="A41" s="589">
        <v>2</v>
      </c>
      <c r="B41" s="590">
        <v>3</v>
      </c>
      <c r="C41" s="590">
        <v>4</v>
      </c>
      <c r="D41" s="590">
        <v>5</v>
      </c>
      <c r="E41" s="590">
        <v>6</v>
      </c>
      <c r="F41" s="593">
        <v>7</v>
      </c>
      <c r="G41" s="590">
        <v>8</v>
      </c>
      <c r="H41" s="189"/>
    </row>
    <row r="42" spans="1:8" ht="16.5" customHeight="1" x14ac:dyDescent="0.2">
      <c r="A42" s="589">
        <v>9</v>
      </c>
      <c r="B42" s="592">
        <v>10</v>
      </c>
      <c r="C42" s="590">
        <v>11</v>
      </c>
      <c r="D42" s="590">
        <v>12</v>
      </c>
      <c r="E42" s="590">
        <v>13</v>
      </c>
      <c r="F42" s="593">
        <v>14</v>
      </c>
      <c r="G42" s="590">
        <v>15</v>
      </c>
      <c r="H42" s="189"/>
    </row>
    <row r="43" spans="1:8" ht="16.5" customHeight="1" x14ac:dyDescent="0.2">
      <c r="A43" s="589">
        <v>16</v>
      </c>
      <c r="B43" s="590">
        <v>17</v>
      </c>
      <c r="C43" s="590">
        <v>18</v>
      </c>
      <c r="D43" s="590">
        <v>19</v>
      </c>
      <c r="E43" s="590">
        <v>20</v>
      </c>
      <c r="F43" s="593">
        <v>21</v>
      </c>
      <c r="G43" s="590">
        <v>22</v>
      </c>
      <c r="H43" s="189"/>
    </row>
    <row r="44" spans="1:8" ht="16.5" customHeight="1" x14ac:dyDescent="0.2">
      <c r="A44" s="589">
        <v>23</v>
      </c>
      <c r="B44" s="590">
        <v>24</v>
      </c>
      <c r="C44" s="592">
        <v>25</v>
      </c>
      <c r="D44" s="590">
        <v>26</v>
      </c>
      <c r="E44" s="590">
        <v>27</v>
      </c>
      <c r="F44" s="593">
        <v>28</v>
      </c>
      <c r="G44" s="590">
        <v>29</v>
      </c>
      <c r="H44" s="189"/>
    </row>
    <row r="45" spans="1:8" ht="16.5" customHeight="1" x14ac:dyDescent="0.2">
      <c r="A45" s="589">
        <v>30</v>
      </c>
      <c r="B45" s="590">
        <v>31</v>
      </c>
      <c r="C45" s="590" t="s">
        <v>148</v>
      </c>
      <c r="D45" s="590" t="s">
        <v>148</v>
      </c>
      <c r="E45" s="590" t="s">
        <v>148</v>
      </c>
      <c r="F45" s="591" t="s">
        <v>148</v>
      </c>
      <c r="G45" s="590" t="s">
        <v>148</v>
      </c>
      <c r="H45" s="189"/>
    </row>
    <row r="48" spans="1:8" ht="16.5" customHeight="1" thickBot="1" x14ac:dyDescent="0.25">
      <c r="A48" s="783" t="s">
        <v>586</v>
      </c>
      <c r="B48" s="783"/>
      <c r="C48" s="783"/>
    </row>
    <row r="49" spans="1:5" ht="16.5" customHeight="1" x14ac:dyDescent="0.2">
      <c r="A49" s="67" t="s">
        <v>394</v>
      </c>
      <c r="B49" s="67" t="s">
        <v>436</v>
      </c>
      <c r="C49" s="67" t="s">
        <v>437</v>
      </c>
    </row>
    <row r="50" spans="1:5" ht="16.5" customHeight="1" x14ac:dyDescent="0.2">
      <c r="A50" s="68" t="s">
        <v>221</v>
      </c>
      <c r="B50" s="58" t="s">
        <v>438</v>
      </c>
      <c r="C50" s="72">
        <v>1394</v>
      </c>
      <c r="D50" s="188"/>
      <c r="E50" s="188"/>
    </row>
    <row r="51" spans="1:5" ht="16.5" customHeight="1" x14ac:dyDescent="0.2">
      <c r="A51" s="68" t="s">
        <v>221</v>
      </c>
      <c r="B51" s="58" t="s">
        <v>439</v>
      </c>
      <c r="C51" s="72">
        <v>2239</v>
      </c>
      <c r="D51" s="188"/>
      <c r="E51" s="188"/>
    </row>
    <row r="52" spans="1:5" ht="16.5" customHeight="1" x14ac:dyDescent="0.2">
      <c r="A52" s="68" t="s">
        <v>397</v>
      </c>
      <c r="B52" s="68" t="s">
        <v>438</v>
      </c>
      <c r="C52" s="82">
        <v>1315</v>
      </c>
    </row>
    <row r="53" spans="1:5" ht="16.5" customHeight="1" x14ac:dyDescent="0.2">
      <c r="A53" s="68" t="s">
        <v>397</v>
      </c>
      <c r="B53" s="68" t="s">
        <v>439</v>
      </c>
      <c r="C53" s="82">
        <v>2462</v>
      </c>
    </row>
    <row r="55" spans="1:5" ht="16.5" customHeight="1" x14ac:dyDescent="0.2">
      <c r="A55" s="806" t="s">
        <v>587</v>
      </c>
      <c r="B55" s="806"/>
      <c r="C55" s="806"/>
    </row>
    <row r="56" spans="1:5" ht="16.5" customHeight="1" x14ac:dyDescent="0.2">
      <c r="A56" s="67" t="s">
        <v>440</v>
      </c>
      <c r="B56" s="67" t="s">
        <v>436</v>
      </c>
      <c r="C56" s="67" t="s">
        <v>437</v>
      </c>
    </row>
    <row r="57" spans="1:5" ht="16.5" customHeight="1" x14ac:dyDescent="0.2">
      <c r="A57" s="68" t="s">
        <v>221</v>
      </c>
      <c r="B57" s="68" t="s">
        <v>441</v>
      </c>
      <c r="C57" s="69">
        <v>571</v>
      </c>
    </row>
    <row r="58" spans="1:5" s="286" customFormat="1" ht="16.5" customHeight="1" x14ac:dyDescent="0.2">
      <c r="A58" s="413" t="s">
        <v>221</v>
      </c>
      <c r="B58" s="413" t="s">
        <v>442</v>
      </c>
      <c r="C58" s="414">
        <v>121</v>
      </c>
    </row>
    <row r="59" spans="1:5" s="286" customFormat="1" ht="16.5" customHeight="1" x14ac:dyDescent="0.2">
      <c r="A59" s="413" t="s">
        <v>221</v>
      </c>
      <c r="B59" s="413" t="s">
        <v>443</v>
      </c>
      <c r="C59" s="414">
        <v>519</v>
      </c>
    </row>
    <row r="60" spans="1:5" s="286" customFormat="1" ht="16.5" customHeight="1" x14ac:dyDescent="0.2">
      <c r="A60" s="413" t="s">
        <v>221</v>
      </c>
      <c r="B60" s="413" t="s">
        <v>444</v>
      </c>
      <c r="C60" s="414">
        <v>183</v>
      </c>
    </row>
    <row r="61" spans="1:5" ht="16.5" customHeight="1" x14ac:dyDescent="0.2">
      <c r="A61" s="68" t="s">
        <v>221</v>
      </c>
      <c r="B61" s="68" t="s">
        <v>445</v>
      </c>
      <c r="C61" s="69">
        <v>1</v>
      </c>
    </row>
    <row r="62" spans="1:5" ht="16.5" customHeight="1" x14ac:dyDescent="0.2">
      <c r="A62" s="68" t="s">
        <v>221</v>
      </c>
      <c r="B62" s="68" t="s">
        <v>446</v>
      </c>
      <c r="C62" s="69">
        <v>25</v>
      </c>
    </row>
    <row r="63" spans="1:5" ht="16.5" customHeight="1" x14ac:dyDescent="0.2">
      <c r="A63" s="68" t="s">
        <v>221</v>
      </c>
      <c r="B63" s="68" t="s">
        <v>447</v>
      </c>
      <c r="C63" s="82">
        <v>1446</v>
      </c>
    </row>
    <row r="64" spans="1:5" ht="16.5" customHeight="1" x14ac:dyDescent="0.2">
      <c r="A64" s="68" t="s">
        <v>221</v>
      </c>
      <c r="B64" s="68" t="s">
        <v>448</v>
      </c>
      <c r="C64" s="69">
        <v>767</v>
      </c>
    </row>
    <row r="65" spans="1:4" ht="16.5" customHeight="1" x14ac:dyDescent="0.2">
      <c r="A65" s="68" t="s">
        <v>397</v>
      </c>
      <c r="B65" s="68" t="s">
        <v>441</v>
      </c>
      <c r="C65" s="69">
        <v>479</v>
      </c>
    </row>
    <row r="66" spans="1:4" ht="16.5" customHeight="1" x14ac:dyDescent="0.2">
      <c r="A66" s="68" t="s">
        <v>397</v>
      </c>
      <c r="B66" s="68" t="s">
        <v>442</v>
      </c>
      <c r="C66" s="69">
        <v>113</v>
      </c>
    </row>
    <row r="67" spans="1:4" ht="16.5" customHeight="1" x14ac:dyDescent="0.2">
      <c r="A67" s="68" t="s">
        <v>397</v>
      </c>
      <c r="B67" s="68" t="s">
        <v>443</v>
      </c>
      <c r="C67" s="69">
        <v>531</v>
      </c>
    </row>
    <row r="68" spans="1:4" ht="16.5" customHeight="1" x14ac:dyDescent="0.2">
      <c r="A68" s="68" t="s">
        <v>397</v>
      </c>
      <c r="B68" s="68" t="s">
        <v>444</v>
      </c>
      <c r="C68" s="69">
        <v>192</v>
      </c>
    </row>
    <row r="69" spans="1:4" ht="16.5" customHeight="1" x14ac:dyDescent="0.2">
      <c r="A69" s="68" t="s">
        <v>397</v>
      </c>
      <c r="B69" s="68" t="s">
        <v>445</v>
      </c>
      <c r="C69" s="69">
        <v>1</v>
      </c>
    </row>
    <row r="70" spans="1:4" ht="16.5" customHeight="1" x14ac:dyDescent="0.2">
      <c r="A70" s="68" t="s">
        <v>397</v>
      </c>
      <c r="B70" s="68" t="s">
        <v>446</v>
      </c>
      <c r="C70" s="69">
        <v>49</v>
      </c>
    </row>
    <row r="71" spans="1:4" s="286" customFormat="1" ht="16.5" customHeight="1" x14ac:dyDescent="0.2">
      <c r="A71" s="413" t="s">
        <v>397</v>
      </c>
      <c r="B71" s="413" t="s">
        <v>447</v>
      </c>
      <c r="C71" s="417">
        <v>1451</v>
      </c>
    </row>
    <row r="72" spans="1:4" s="286" customFormat="1" ht="16.5" customHeight="1" x14ac:dyDescent="0.2">
      <c r="A72" s="413" t="s">
        <v>95</v>
      </c>
      <c r="B72" s="413" t="s">
        <v>448</v>
      </c>
      <c r="C72" s="417">
        <v>961</v>
      </c>
    </row>
    <row r="73" spans="1:4" s="286" customFormat="1" ht="16.5" customHeight="1" x14ac:dyDescent="0.2">
      <c r="A73" s="676"/>
      <c r="B73" s="676"/>
      <c r="C73" s="677"/>
    </row>
    <row r="74" spans="1:4" s="286" customFormat="1" ht="16.5" customHeight="1" x14ac:dyDescent="0.2">
      <c r="A74" s="243" t="s">
        <v>588</v>
      </c>
      <c r="B74" s="243"/>
      <c r="C74" s="243"/>
      <c r="D74" s="243"/>
    </row>
    <row r="75" spans="1:4" s="286" customFormat="1" ht="33" customHeight="1" x14ac:dyDescent="0.2">
      <c r="A75" s="594" t="s">
        <v>440</v>
      </c>
      <c r="B75" s="594" t="s">
        <v>126</v>
      </c>
      <c r="C75" s="594" t="s">
        <v>449</v>
      </c>
      <c r="D75" s="594" t="s">
        <v>450</v>
      </c>
    </row>
    <row r="76" spans="1:4" s="286" customFormat="1" ht="16.5" customHeight="1" x14ac:dyDescent="0.2">
      <c r="A76" s="595" t="s">
        <v>221</v>
      </c>
      <c r="B76" s="595" t="s">
        <v>451</v>
      </c>
      <c r="C76" s="596">
        <v>925</v>
      </c>
      <c r="D76" s="596">
        <v>835</v>
      </c>
    </row>
    <row r="77" spans="1:4" s="286" customFormat="1" ht="16.5" customHeight="1" x14ac:dyDescent="0.2">
      <c r="A77" s="595" t="s">
        <v>221</v>
      </c>
      <c r="B77" s="595" t="s">
        <v>452</v>
      </c>
      <c r="C77" s="597">
        <v>1747</v>
      </c>
      <c r="D77" s="597">
        <v>1744</v>
      </c>
    </row>
    <row r="78" spans="1:4" s="286" customFormat="1" ht="16.5" customHeight="1" x14ac:dyDescent="0.2">
      <c r="A78" s="595" t="s">
        <v>221</v>
      </c>
      <c r="B78" s="595" t="s">
        <v>453</v>
      </c>
      <c r="C78" s="596">
        <v>961</v>
      </c>
      <c r="D78" s="596">
        <v>835</v>
      </c>
    </row>
    <row r="79" spans="1:4" s="286" customFormat="1" ht="16.5" customHeight="1" x14ac:dyDescent="0.2">
      <c r="A79" s="595" t="s">
        <v>397</v>
      </c>
      <c r="B79" s="595" t="s">
        <v>451</v>
      </c>
      <c r="C79" s="597">
        <v>1004</v>
      </c>
      <c r="D79" s="596">
        <v>923</v>
      </c>
    </row>
    <row r="80" spans="1:4" ht="16.5" customHeight="1" x14ac:dyDescent="0.2">
      <c r="A80" s="598" t="s">
        <v>397</v>
      </c>
      <c r="B80" s="598" t="s">
        <v>452</v>
      </c>
      <c r="C80" s="599">
        <v>1679</v>
      </c>
      <c r="D80" s="599">
        <v>1677</v>
      </c>
    </row>
    <row r="81" spans="1:8" ht="16.5" customHeight="1" x14ac:dyDescent="0.2">
      <c r="A81" s="598" t="s">
        <v>397</v>
      </c>
      <c r="B81" s="598" t="s">
        <v>453</v>
      </c>
      <c r="C81" s="599">
        <v>1094</v>
      </c>
      <c r="D81" s="600">
        <v>959</v>
      </c>
    </row>
    <row r="83" spans="1:8" ht="16.5" customHeight="1" x14ac:dyDescent="0.2">
      <c r="A83" s="806" t="s">
        <v>695</v>
      </c>
      <c r="B83" s="806"/>
      <c r="C83" s="806"/>
      <c r="D83" s="806"/>
      <c r="E83" s="806"/>
      <c r="F83" s="806"/>
      <c r="G83" s="806"/>
      <c r="H83" s="806"/>
    </row>
    <row r="84" spans="1:8" ht="53.25" customHeight="1" x14ac:dyDescent="0.2">
      <c r="A84" s="67" t="s">
        <v>394</v>
      </c>
      <c r="B84" s="67" t="s">
        <v>322</v>
      </c>
      <c r="C84" s="70" t="s">
        <v>454</v>
      </c>
      <c r="D84" s="70" t="s">
        <v>455</v>
      </c>
      <c r="E84" s="70" t="s">
        <v>456</v>
      </c>
      <c r="F84" s="70" t="s">
        <v>457</v>
      </c>
      <c r="G84" s="70" t="s">
        <v>458</v>
      </c>
      <c r="H84" s="70" t="s">
        <v>459</v>
      </c>
    </row>
    <row r="85" spans="1:8" ht="16.5" customHeight="1" x14ac:dyDescent="0.2">
      <c r="A85" s="68" t="s">
        <v>460</v>
      </c>
      <c r="B85" s="58">
        <v>-1.63</v>
      </c>
      <c r="C85" s="58">
        <v>1.07</v>
      </c>
      <c r="D85" s="58">
        <v>3.06</v>
      </c>
      <c r="E85" s="58">
        <v>1.52</v>
      </c>
      <c r="F85" s="58">
        <v>0.53</v>
      </c>
      <c r="G85" s="72">
        <v>2144</v>
      </c>
      <c r="H85" s="73">
        <v>0.18</v>
      </c>
    </row>
    <row r="86" spans="1:8" ht="16.5" customHeight="1" x14ac:dyDescent="0.2">
      <c r="A86" s="68" t="s">
        <v>461</v>
      </c>
      <c r="B86" s="58">
        <v>-1.5</v>
      </c>
      <c r="C86" s="58">
        <v>1.08</v>
      </c>
      <c r="D86" s="58">
        <v>2.9</v>
      </c>
      <c r="E86" s="58">
        <v>1.39</v>
      </c>
      <c r="F86" s="58">
        <v>0.52</v>
      </c>
      <c r="G86" s="72">
        <v>2110</v>
      </c>
      <c r="H86" s="73">
        <v>0.18</v>
      </c>
    </row>
    <row r="88" spans="1:8" ht="16.5" customHeight="1" x14ac:dyDescent="0.2">
      <c r="A88" s="806" t="s">
        <v>697</v>
      </c>
      <c r="B88" s="806"/>
      <c r="C88" s="806"/>
      <c r="D88" s="806"/>
      <c r="E88" s="806"/>
      <c r="F88" s="806"/>
      <c r="G88" s="806"/>
      <c r="H88" s="806"/>
    </row>
    <row r="89" spans="1:8" ht="41.25" customHeight="1" x14ac:dyDescent="0.2">
      <c r="A89" s="70" t="s">
        <v>394</v>
      </c>
      <c r="B89" s="70" t="s">
        <v>420</v>
      </c>
      <c r="C89" s="70" t="s">
        <v>322</v>
      </c>
      <c r="D89" s="70" t="s">
        <v>454</v>
      </c>
      <c r="E89" s="70" t="s">
        <v>456</v>
      </c>
      <c r="F89" s="70" t="s">
        <v>457</v>
      </c>
      <c r="G89" s="70" t="s">
        <v>458</v>
      </c>
      <c r="H89" s="70" t="s">
        <v>459</v>
      </c>
    </row>
    <row r="90" spans="1:8" ht="16.5" customHeight="1" x14ac:dyDescent="0.2">
      <c r="A90" s="68" t="s">
        <v>460</v>
      </c>
      <c r="B90" s="74">
        <v>44053</v>
      </c>
      <c r="C90" s="58">
        <v>-1.76</v>
      </c>
      <c r="D90" s="58">
        <v>1.07</v>
      </c>
      <c r="E90" s="58">
        <v>1.65</v>
      </c>
      <c r="F90" s="58">
        <v>0.56999999999999995</v>
      </c>
      <c r="G90" s="72">
        <v>2055</v>
      </c>
      <c r="H90" s="73">
        <v>0.12</v>
      </c>
    </row>
    <row r="91" spans="1:8" ht="16.5" customHeight="1" x14ac:dyDescent="0.2">
      <c r="A91" s="68" t="s">
        <v>460</v>
      </c>
      <c r="B91" s="74">
        <v>44068</v>
      </c>
      <c r="C91" s="58">
        <v>-1.49</v>
      </c>
      <c r="D91" s="58">
        <v>1.07</v>
      </c>
      <c r="E91" s="58">
        <v>1.39</v>
      </c>
      <c r="F91" s="58">
        <v>0.49</v>
      </c>
      <c r="G91" s="72">
        <v>2232</v>
      </c>
      <c r="H91" s="73">
        <v>0.24</v>
      </c>
    </row>
    <row r="92" spans="1:8" ht="16.5" customHeight="1" x14ac:dyDescent="0.2">
      <c r="A92" s="68" t="s">
        <v>461</v>
      </c>
      <c r="B92" s="74">
        <v>44053</v>
      </c>
      <c r="C92" s="58">
        <v>-1.55</v>
      </c>
      <c r="D92" s="58">
        <v>1.08</v>
      </c>
      <c r="E92" s="58">
        <v>1.44</v>
      </c>
      <c r="F92" s="58">
        <v>0.54</v>
      </c>
      <c r="G92" s="72">
        <v>1997</v>
      </c>
      <c r="H92" s="73">
        <v>0.13</v>
      </c>
    </row>
    <row r="93" spans="1:8" ht="16.5" customHeight="1" x14ac:dyDescent="0.2">
      <c r="A93" s="68" t="s">
        <v>461</v>
      </c>
      <c r="B93" s="74">
        <v>44068</v>
      </c>
      <c r="C93" s="58">
        <v>-1.44</v>
      </c>
      <c r="D93" s="58">
        <v>1.08</v>
      </c>
      <c r="E93" s="58">
        <v>1.33</v>
      </c>
      <c r="F93" s="58">
        <v>0.49</v>
      </c>
      <c r="G93" s="72">
        <v>2223</v>
      </c>
      <c r="H93" s="73">
        <v>0.23</v>
      </c>
    </row>
    <row r="95" spans="1:8" ht="16.5" customHeight="1" x14ac:dyDescent="0.2">
      <c r="A95" s="806" t="s">
        <v>690</v>
      </c>
      <c r="B95" s="806"/>
      <c r="C95" s="806"/>
      <c r="D95" s="806"/>
      <c r="E95" s="806"/>
    </row>
    <row r="96" spans="1:8" ht="34.5" customHeight="1" x14ac:dyDescent="0.2">
      <c r="A96" s="802" t="s">
        <v>394</v>
      </c>
      <c r="B96" s="802" t="s">
        <v>420</v>
      </c>
      <c r="C96" s="70" t="s">
        <v>421</v>
      </c>
      <c r="D96" s="802" t="s">
        <v>456</v>
      </c>
      <c r="E96" s="802" t="s">
        <v>459</v>
      </c>
    </row>
    <row r="97" spans="1:8" ht="34.5" customHeight="1" x14ac:dyDescent="0.2">
      <c r="A97" s="802"/>
      <c r="B97" s="802"/>
      <c r="C97" s="70" t="s">
        <v>422</v>
      </c>
      <c r="D97" s="802"/>
      <c r="E97" s="802"/>
    </row>
    <row r="98" spans="1:8" ht="16.5" customHeight="1" x14ac:dyDescent="0.2">
      <c r="A98" s="68" t="s">
        <v>460</v>
      </c>
      <c r="B98" s="75">
        <v>44053</v>
      </c>
      <c r="C98" s="58">
        <v>83.03</v>
      </c>
      <c r="D98" s="58">
        <v>1.65</v>
      </c>
      <c r="E98" s="73">
        <v>0.12</v>
      </c>
    </row>
    <row r="99" spans="1:8" ht="16.5" customHeight="1" x14ac:dyDescent="0.2">
      <c r="A99" s="68" t="s">
        <v>460</v>
      </c>
      <c r="B99" s="75">
        <v>44068</v>
      </c>
      <c r="C99" s="58">
        <v>91.76</v>
      </c>
      <c r="D99" s="58">
        <v>1.39</v>
      </c>
      <c r="E99" s="73">
        <v>0.24</v>
      </c>
    </row>
    <row r="100" spans="1:8" ht="16.5" customHeight="1" x14ac:dyDescent="0.2">
      <c r="A100" s="68" t="s">
        <v>461</v>
      </c>
      <c r="B100" s="75">
        <v>44053</v>
      </c>
      <c r="C100" s="58">
        <v>83.03</v>
      </c>
      <c r="D100" s="58">
        <v>1.44</v>
      </c>
      <c r="E100" s="73">
        <v>0.13</v>
      </c>
    </row>
    <row r="101" spans="1:8" ht="16.5" customHeight="1" x14ac:dyDescent="0.2">
      <c r="A101" s="68" t="s">
        <v>461</v>
      </c>
      <c r="B101" s="75">
        <v>44068</v>
      </c>
      <c r="C101" s="58">
        <v>91.76</v>
      </c>
      <c r="D101" s="58">
        <v>1.33</v>
      </c>
      <c r="E101" s="73">
        <v>0.23</v>
      </c>
    </row>
    <row r="103" spans="1:8" ht="16.5" customHeight="1" x14ac:dyDescent="0.2">
      <c r="A103" s="794" t="s">
        <v>698</v>
      </c>
      <c r="B103" s="794"/>
      <c r="C103" s="794"/>
      <c r="D103" s="794"/>
      <c r="E103" s="794"/>
      <c r="F103" s="794"/>
      <c r="G103" s="794"/>
      <c r="H103" s="794"/>
    </row>
    <row r="104" spans="1:8" s="462" customFormat="1" ht="38.25" x14ac:dyDescent="0.2">
      <c r="A104" s="129" t="s">
        <v>394</v>
      </c>
      <c r="B104" s="547" t="s">
        <v>462</v>
      </c>
      <c r="C104" s="547" t="s">
        <v>456</v>
      </c>
      <c r="D104" s="547" t="s">
        <v>463</v>
      </c>
      <c r="E104" s="547" t="s">
        <v>464</v>
      </c>
      <c r="F104" s="547" t="s">
        <v>465</v>
      </c>
      <c r="G104" s="547" t="s">
        <v>466</v>
      </c>
      <c r="H104" s="547" t="s">
        <v>156</v>
      </c>
    </row>
    <row r="105" spans="1:8" ht="16.5" customHeight="1" x14ac:dyDescent="0.2">
      <c r="A105" s="249" t="s">
        <v>94</v>
      </c>
      <c r="B105" s="250">
        <v>1.4</v>
      </c>
      <c r="C105" s="250">
        <v>1.52</v>
      </c>
      <c r="D105" s="261">
        <v>3182</v>
      </c>
      <c r="E105" s="261">
        <v>2618</v>
      </c>
      <c r="F105" s="269">
        <v>4454.8</v>
      </c>
      <c r="G105" s="269">
        <v>3989.42</v>
      </c>
      <c r="H105" s="258">
        <v>0.9</v>
      </c>
    </row>
    <row r="106" spans="1:8" ht="16.5" customHeight="1" x14ac:dyDescent="0.2">
      <c r="A106" s="249" t="s">
        <v>95</v>
      </c>
      <c r="B106" s="250">
        <v>1.4</v>
      </c>
      <c r="C106" s="250">
        <v>1.39</v>
      </c>
      <c r="D106" s="261">
        <v>3407</v>
      </c>
      <c r="E106" s="261">
        <v>2785</v>
      </c>
      <c r="F106" s="269">
        <v>4769.8</v>
      </c>
      <c r="G106" s="269">
        <v>3861.09</v>
      </c>
      <c r="H106" s="258">
        <v>0.81</v>
      </c>
    </row>
    <row r="107" spans="1:8" ht="16.5" customHeight="1" x14ac:dyDescent="0.2">
      <c r="A107" s="803" t="s">
        <v>8</v>
      </c>
      <c r="B107" s="804"/>
      <c r="C107" s="805"/>
      <c r="D107" s="270">
        <v>6589</v>
      </c>
      <c r="E107" s="271">
        <v>5403</v>
      </c>
      <c r="F107" s="272">
        <v>9224.6</v>
      </c>
      <c r="G107" s="272">
        <v>7850.51</v>
      </c>
      <c r="H107" s="273">
        <v>0.85</v>
      </c>
    </row>
    <row r="109" spans="1:8" ht="16.5" customHeight="1" x14ac:dyDescent="0.2">
      <c r="A109" s="794" t="s">
        <v>699</v>
      </c>
      <c r="B109" s="794"/>
      <c r="C109" s="794"/>
      <c r="D109" s="794"/>
      <c r="E109" s="794"/>
      <c r="F109" s="794"/>
      <c r="G109" s="794"/>
    </row>
    <row r="110" spans="1:8" s="462" customFormat="1" ht="45" customHeight="1" x14ac:dyDescent="0.2">
      <c r="A110" s="129" t="s">
        <v>394</v>
      </c>
      <c r="B110" s="547" t="s">
        <v>467</v>
      </c>
      <c r="C110" s="547" t="s">
        <v>468</v>
      </c>
      <c r="D110" s="547" t="s">
        <v>463</v>
      </c>
      <c r="E110" s="547" t="s">
        <v>469</v>
      </c>
      <c r="F110" s="547" t="s">
        <v>470</v>
      </c>
      <c r="G110" s="547" t="s">
        <v>156</v>
      </c>
    </row>
    <row r="111" spans="1:8" ht="16.5" customHeight="1" x14ac:dyDescent="0.2">
      <c r="A111" s="249" t="s">
        <v>94</v>
      </c>
      <c r="B111" s="250">
        <v>197</v>
      </c>
      <c r="C111" s="250">
        <v>197</v>
      </c>
      <c r="D111" s="261">
        <v>2368</v>
      </c>
      <c r="E111" s="261">
        <v>466496</v>
      </c>
      <c r="F111" s="261">
        <v>466496</v>
      </c>
      <c r="G111" s="258">
        <v>1</v>
      </c>
    </row>
    <row r="112" spans="1:8" ht="16.5" customHeight="1" x14ac:dyDescent="0.2">
      <c r="A112" s="249" t="s">
        <v>95</v>
      </c>
      <c r="B112" s="250">
        <v>197</v>
      </c>
      <c r="C112" s="250">
        <v>197</v>
      </c>
      <c r="D112" s="261">
        <v>2529</v>
      </c>
      <c r="E112" s="261">
        <v>498213</v>
      </c>
      <c r="F112" s="261">
        <v>498213</v>
      </c>
      <c r="G112" s="258">
        <v>1</v>
      </c>
    </row>
    <row r="113" spans="1:7" ht="16.5" customHeight="1" x14ac:dyDescent="0.2">
      <c r="A113" s="274" t="s">
        <v>8</v>
      </c>
      <c r="B113" s="275" t="s">
        <v>148</v>
      </c>
      <c r="C113" s="275" t="s">
        <v>148</v>
      </c>
      <c r="D113" s="276">
        <v>4897</v>
      </c>
      <c r="E113" s="271">
        <v>964709</v>
      </c>
      <c r="F113" s="271">
        <v>964709</v>
      </c>
      <c r="G113" s="273">
        <v>1</v>
      </c>
    </row>
    <row r="115" spans="1:7" ht="16.5" customHeight="1" x14ac:dyDescent="0.2">
      <c r="A115" s="800" t="s">
        <v>700</v>
      </c>
      <c r="B115" s="800"/>
      <c r="C115" s="800"/>
    </row>
    <row r="116" spans="1:7" s="462" customFormat="1" ht="16.5" customHeight="1" x14ac:dyDescent="0.2">
      <c r="A116" s="601" t="s">
        <v>528</v>
      </c>
      <c r="B116" s="562" t="s">
        <v>569</v>
      </c>
      <c r="C116" s="562" t="s">
        <v>570</v>
      </c>
    </row>
    <row r="117" spans="1:7" ht="16.5" customHeight="1" x14ac:dyDescent="0.2">
      <c r="A117" s="114" t="s">
        <v>95</v>
      </c>
      <c r="B117" s="180">
        <v>29771</v>
      </c>
      <c r="C117" s="180">
        <v>21265</v>
      </c>
    </row>
    <row r="118" spans="1:7" ht="16.5" customHeight="1" x14ac:dyDescent="0.2">
      <c r="A118" s="114" t="s">
        <v>94</v>
      </c>
      <c r="B118" s="180">
        <v>31594</v>
      </c>
      <c r="C118" s="180">
        <v>22567</v>
      </c>
    </row>
  </sheetData>
  <mergeCells count="19">
    <mergeCell ref="A6:D6"/>
    <mergeCell ref="A48:C48"/>
    <mergeCell ref="A55:C55"/>
    <mergeCell ref="A19:D19"/>
    <mergeCell ref="A14:D14"/>
    <mergeCell ref="A9:D9"/>
    <mergeCell ref="A38:G38"/>
    <mergeCell ref="A109:G109"/>
    <mergeCell ref="A115:C115"/>
    <mergeCell ref="F31:H31"/>
    <mergeCell ref="E96:E97"/>
    <mergeCell ref="A96:A97"/>
    <mergeCell ref="B96:B97"/>
    <mergeCell ref="D96:D97"/>
    <mergeCell ref="A107:C107"/>
    <mergeCell ref="A83:H83"/>
    <mergeCell ref="A88:H88"/>
    <mergeCell ref="A95:E95"/>
    <mergeCell ref="A103:H103"/>
  </mergeCells>
  <hyperlinks>
    <hyperlink ref="A30" location="_ftn1" display="_ftn1" xr:uid="{FE9096DF-05DB-47FC-BB1E-D7EC3A86D2A9}"/>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9E4A1-708F-4370-9697-DBDD6A554D7F}">
  <sheetPr>
    <tabColor rgb="FF0070C0"/>
  </sheetPr>
  <dimension ref="A1:N142"/>
  <sheetViews>
    <sheetView zoomScale="70" zoomScaleNormal="70" workbookViewId="0"/>
  </sheetViews>
  <sheetFormatPr defaultColWidth="9" defaultRowHeight="12.75" x14ac:dyDescent="0.2"/>
  <cols>
    <col min="1" max="1" width="30.5" style="118" customWidth="1"/>
    <col min="2" max="8" width="14.375" style="118" customWidth="1"/>
    <col min="9" max="16384" width="9" style="118"/>
  </cols>
  <sheetData>
    <row r="1" spans="1:14" s="354" customFormat="1" x14ac:dyDescent="0.2">
      <c r="A1" s="207" t="s">
        <v>829</v>
      </c>
      <c r="B1" s="207"/>
      <c r="C1" s="207"/>
      <c r="D1" s="207"/>
      <c r="E1" s="207"/>
      <c r="F1" s="207"/>
      <c r="G1" s="207"/>
      <c r="H1" s="207"/>
      <c r="I1" s="207"/>
      <c r="J1" s="207"/>
      <c r="K1" s="207"/>
      <c r="L1" s="207"/>
      <c r="M1" s="207"/>
      <c r="N1" s="207"/>
    </row>
    <row r="2" spans="1:14" s="354" customFormat="1" ht="16.350000000000001" customHeight="1" x14ac:dyDescent="0.2">
      <c r="A2" s="210"/>
      <c r="B2" s="210"/>
      <c r="C2" s="210"/>
      <c r="D2" s="210"/>
      <c r="E2" s="210"/>
      <c r="F2" s="210"/>
      <c r="G2" s="210"/>
      <c r="H2" s="210"/>
    </row>
    <row r="3" spans="1:14" s="354" customFormat="1" x14ac:dyDescent="0.2">
      <c r="A3" s="183" t="s">
        <v>696</v>
      </c>
      <c r="B3" s="183"/>
      <c r="C3" s="183"/>
      <c r="D3" s="183"/>
      <c r="E3" s="183"/>
      <c r="F3" s="183"/>
      <c r="G3" s="183"/>
      <c r="H3" s="183"/>
      <c r="I3" s="355"/>
      <c r="J3" s="355"/>
      <c r="K3" s="355"/>
      <c r="L3" s="355"/>
      <c r="M3" s="355"/>
      <c r="N3" s="355"/>
    </row>
    <row r="4" spans="1:14" ht="13.5" thickBot="1" x14ac:dyDescent="0.25">
      <c r="A4" s="783" t="s">
        <v>433</v>
      </c>
      <c r="B4" s="783"/>
      <c r="C4" s="783"/>
      <c r="D4" s="783"/>
      <c r="G4" s="242"/>
      <c r="H4" s="243"/>
    </row>
    <row r="5" spans="1:14" s="354" customFormat="1" x14ac:dyDescent="0.2">
      <c r="A5" s="59" t="s">
        <v>56</v>
      </c>
      <c r="B5" s="59" t="s">
        <v>704</v>
      </c>
      <c r="C5" s="59" t="s">
        <v>58</v>
      </c>
      <c r="D5" s="59" t="s">
        <v>59</v>
      </c>
      <c r="G5" s="242"/>
      <c r="H5" s="243"/>
    </row>
    <row r="6" spans="1:14" x14ac:dyDescent="0.2">
      <c r="A6" s="60" t="s">
        <v>61</v>
      </c>
      <c r="B6" s="244">
        <f>'Program Level Tables'!AG5</f>
        <v>114</v>
      </c>
      <c r="C6" s="244">
        <f>'Program Level Tables'!AH5</f>
        <v>70</v>
      </c>
      <c r="D6" s="244">
        <f>'Program Level Tables'!AI5</f>
        <v>44</v>
      </c>
      <c r="G6" s="242"/>
      <c r="H6" s="243"/>
      <c r="I6" s="242"/>
      <c r="J6" s="242"/>
      <c r="K6" s="242"/>
      <c r="L6" s="242"/>
    </row>
    <row r="7" spans="1:14" x14ac:dyDescent="0.2">
      <c r="A7" s="813" t="s">
        <v>64</v>
      </c>
      <c r="B7" s="814"/>
      <c r="C7" s="814"/>
      <c r="D7" s="815"/>
      <c r="G7" s="242"/>
      <c r="H7" s="243"/>
      <c r="I7" s="242"/>
      <c r="J7" s="242"/>
      <c r="K7" s="242"/>
      <c r="L7" s="242"/>
    </row>
    <row r="8" spans="1:14" x14ac:dyDescent="0.2">
      <c r="A8" s="60" t="s">
        <v>547</v>
      </c>
      <c r="B8" s="244">
        <f>'Program Level Tables'!AG7</f>
        <v>57524</v>
      </c>
      <c r="C8" s="244">
        <f>'Program Level Tables'!AH7</f>
        <v>28368</v>
      </c>
      <c r="D8" s="244">
        <f>'Program Level Tables'!AI7</f>
        <v>29156.000000000004</v>
      </c>
      <c r="G8" s="242"/>
      <c r="H8" s="243"/>
      <c r="I8" s="242"/>
      <c r="J8" s="242"/>
      <c r="K8" s="242"/>
      <c r="L8" s="242"/>
    </row>
    <row r="9" spans="1:14" x14ac:dyDescent="0.2">
      <c r="A9" s="463" t="s">
        <v>66</v>
      </c>
      <c r="B9" s="244">
        <f>'Program Level Tables'!AG8</f>
        <v>19503</v>
      </c>
      <c r="C9" s="244">
        <f>'Program Level Tables'!AH8</f>
        <v>10441</v>
      </c>
      <c r="D9" s="244">
        <f>'Program Level Tables'!AI8</f>
        <v>9062</v>
      </c>
      <c r="G9" s="242"/>
      <c r="H9" s="243"/>
      <c r="I9" s="242"/>
      <c r="J9" s="242"/>
      <c r="K9" s="242"/>
      <c r="L9" s="242"/>
    </row>
    <row r="10" spans="1:14" s="188" customFormat="1" x14ac:dyDescent="0.2">
      <c r="A10" s="60" t="s">
        <v>67</v>
      </c>
      <c r="B10" s="244">
        <f>'Program Level Tables'!AG9</f>
        <v>82225</v>
      </c>
      <c r="C10" s="244">
        <f>'Program Level Tables'!AH9</f>
        <v>44019</v>
      </c>
      <c r="D10" s="244">
        <f>'Program Level Tables'!AI9</f>
        <v>38206</v>
      </c>
      <c r="E10" s="456"/>
      <c r="F10" s="456"/>
    </row>
    <row r="11" spans="1:14" x14ac:dyDescent="0.2">
      <c r="A11" s="467" t="s">
        <v>68</v>
      </c>
      <c r="B11" s="244">
        <f>'Program Level Tables'!AG10</f>
        <v>82225</v>
      </c>
      <c r="C11" s="244">
        <f>'Program Level Tables'!AH10</f>
        <v>44019</v>
      </c>
      <c r="D11" s="244">
        <f>'Program Level Tables'!AI10</f>
        <v>38206</v>
      </c>
      <c r="G11" s="242"/>
      <c r="H11" s="243"/>
      <c r="I11" s="242"/>
      <c r="J11" s="242"/>
      <c r="K11" s="242"/>
      <c r="L11" s="242"/>
    </row>
    <row r="12" spans="1:14" x14ac:dyDescent="0.2">
      <c r="A12" s="816" t="s">
        <v>69</v>
      </c>
      <c r="B12" s="817"/>
      <c r="C12" s="817"/>
      <c r="D12" s="818"/>
      <c r="E12" s="189"/>
      <c r="F12" s="189"/>
      <c r="G12" s="377"/>
      <c r="H12" s="378"/>
      <c r="I12" s="242"/>
      <c r="J12" s="242"/>
      <c r="K12" s="242"/>
      <c r="L12" s="242"/>
    </row>
    <row r="13" spans="1:14" x14ac:dyDescent="0.2">
      <c r="A13" s="60" t="s">
        <v>548</v>
      </c>
      <c r="B13" s="245">
        <f>'Program Level Tables'!AG12</f>
        <v>420.4799999999999</v>
      </c>
      <c r="C13" s="245">
        <f>'Program Level Tables'!AH12</f>
        <v>207.35999999999999</v>
      </c>
      <c r="D13" s="245">
        <f>'Program Level Tables'!AI12</f>
        <v>213.11999999999992</v>
      </c>
      <c r="E13" s="189"/>
      <c r="F13" s="189"/>
      <c r="G13" s="377"/>
      <c r="H13" s="378"/>
      <c r="I13" s="242"/>
      <c r="J13" s="242"/>
      <c r="K13" s="242"/>
      <c r="L13" s="242"/>
    </row>
    <row r="14" spans="1:14" x14ac:dyDescent="0.2">
      <c r="A14" s="60" t="s">
        <v>70</v>
      </c>
      <c r="B14" s="245">
        <f>'Program Level Tables'!AG13</f>
        <v>159.6</v>
      </c>
      <c r="C14" s="245">
        <f>'Program Level Tables'!AH13</f>
        <v>98</v>
      </c>
      <c r="D14" s="245">
        <f>'Program Level Tables'!AI13</f>
        <v>61.6</v>
      </c>
      <c r="E14" s="189"/>
      <c r="F14" s="189"/>
      <c r="G14" s="377"/>
      <c r="H14" s="378"/>
      <c r="I14" s="242"/>
      <c r="J14" s="242"/>
      <c r="K14" s="242"/>
      <c r="L14" s="242"/>
    </row>
    <row r="15" spans="1:14" x14ac:dyDescent="0.2">
      <c r="A15" s="60" t="s">
        <v>71</v>
      </c>
      <c r="B15" s="245">
        <f>'Program Level Tables'!AG14</f>
        <v>88.15</v>
      </c>
      <c r="C15" s="245">
        <f>'Program Level Tables'!AH14</f>
        <v>70.59</v>
      </c>
      <c r="D15" s="245">
        <f>'Program Level Tables'!AI14</f>
        <v>17.559999999999999</v>
      </c>
      <c r="E15" s="189"/>
      <c r="F15" s="189"/>
      <c r="G15" s="377"/>
      <c r="H15" s="378"/>
      <c r="I15" s="242"/>
      <c r="J15" s="242"/>
      <c r="K15" s="242"/>
      <c r="L15" s="242"/>
    </row>
    <row r="16" spans="1:14" x14ac:dyDescent="0.2">
      <c r="A16" s="60" t="s">
        <v>72</v>
      </c>
      <c r="B16" s="245">
        <f>'Program Level Tables'!AG15</f>
        <v>88.15</v>
      </c>
      <c r="C16" s="245">
        <f>'Program Level Tables'!AH15</f>
        <v>70.59</v>
      </c>
      <c r="D16" s="245">
        <f>'Program Level Tables'!AI15</f>
        <v>17.559999999999999</v>
      </c>
      <c r="E16" s="189"/>
      <c r="F16" s="189"/>
      <c r="G16" s="377"/>
      <c r="H16" s="378"/>
      <c r="I16" s="242"/>
      <c r="J16" s="242"/>
      <c r="K16" s="242"/>
      <c r="L16" s="242"/>
    </row>
    <row r="17" spans="1:12" x14ac:dyDescent="0.2">
      <c r="A17" s="813" t="s">
        <v>73</v>
      </c>
      <c r="B17" s="814"/>
      <c r="C17" s="814"/>
      <c r="D17" s="815"/>
      <c r="E17" s="189"/>
      <c r="F17" s="189"/>
      <c r="G17" s="377"/>
      <c r="H17" s="378"/>
      <c r="I17" s="242"/>
      <c r="J17" s="242"/>
      <c r="K17" s="242"/>
      <c r="L17" s="242"/>
    </row>
    <row r="18" spans="1:12" x14ac:dyDescent="0.2">
      <c r="A18" s="245" t="str">
        <f>'Program Level Tables'!AF17</f>
        <v>Total Resource Cost Test Ratio</v>
      </c>
      <c r="B18" s="245">
        <f>'Program Level Tables'!AG17</f>
        <v>0.7193417290760763</v>
      </c>
      <c r="C18" s="245">
        <f>'Program Level Tables'!AH17</f>
        <v>0.98473772446892383</v>
      </c>
      <c r="D18" s="245">
        <f>'Program Level Tables'!AI17</f>
        <v>0.43433315035553577</v>
      </c>
      <c r="E18" s="189"/>
      <c r="F18" s="189"/>
      <c r="G18" s="377"/>
      <c r="H18" s="378"/>
      <c r="I18" s="242"/>
      <c r="J18" s="242"/>
      <c r="K18" s="242"/>
      <c r="L18" s="242"/>
    </row>
    <row r="19" spans="1:12" x14ac:dyDescent="0.2">
      <c r="C19" s="189"/>
      <c r="D19" s="189"/>
      <c r="E19" s="189"/>
      <c r="F19" s="189"/>
      <c r="G19" s="377"/>
      <c r="H19" s="378"/>
      <c r="I19" s="242"/>
      <c r="J19" s="242"/>
      <c r="K19" s="242"/>
      <c r="L19" s="242"/>
    </row>
    <row r="20" spans="1:12" ht="12.75" customHeight="1" thickBot="1" x14ac:dyDescent="0.25">
      <c r="A20" s="783" t="s">
        <v>583</v>
      </c>
      <c r="B20" s="783"/>
      <c r="C20" s="783"/>
      <c r="D20" s="189"/>
      <c r="E20" s="189"/>
      <c r="F20" s="189"/>
      <c r="G20" s="377"/>
      <c r="H20" s="378"/>
      <c r="I20" s="242"/>
      <c r="J20" s="242"/>
      <c r="K20" s="242"/>
      <c r="L20" s="242"/>
    </row>
    <row r="21" spans="1:12" ht="38.25" x14ac:dyDescent="0.2">
      <c r="A21" s="108" t="s">
        <v>159</v>
      </c>
      <c r="B21" s="71" t="s">
        <v>434</v>
      </c>
      <c r="C21" s="71" t="s">
        <v>435</v>
      </c>
      <c r="D21" s="189"/>
      <c r="E21" s="189"/>
      <c r="F21" s="189"/>
      <c r="G21" s="377"/>
      <c r="H21" s="378"/>
      <c r="I21" s="242"/>
      <c r="J21" s="242"/>
      <c r="K21" s="242"/>
      <c r="L21" s="242"/>
    </row>
    <row r="22" spans="1:12" x14ac:dyDescent="0.2">
      <c r="A22" s="63">
        <v>2020</v>
      </c>
      <c r="B22" s="64">
        <v>29</v>
      </c>
      <c r="C22" s="81">
        <v>0.21</v>
      </c>
      <c r="D22" s="189"/>
      <c r="E22" s="189"/>
      <c r="F22" s="189"/>
      <c r="G22" s="377"/>
      <c r="H22" s="380"/>
      <c r="I22" s="242"/>
      <c r="J22" s="242"/>
      <c r="K22" s="242"/>
      <c r="L22" s="242"/>
    </row>
    <row r="23" spans="1:12" x14ac:dyDescent="0.2">
      <c r="A23" s="63">
        <v>2021</v>
      </c>
      <c r="B23" s="64">
        <v>58</v>
      </c>
      <c r="C23" s="81">
        <v>0.43</v>
      </c>
      <c r="D23" s="189"/>
      <c r="E23" s="189"/>
      <c r="F23" s="189"/>
      <c r="G23" s="377"/>
      <c r="H23" s="380"/>
      <c r="I23" s="242"/>
      <c r="J23" s="242"/>
      <c r="K23" s="242"/>
      <c r="L23" s="242"/>
    </row>
    <row r="24" spans="1:12" x14ac:dyDescent="0.2">
      <c r="A24" s="63">
        <v>2022</v>
      </c>
      <c r="B24" s="64">
        <v>87</v>
      </c>
      <c r="C24" s="64">
        <v>0.64</v>
      </c>
      <c r="G24" s="242"/>
      <c r="H24" s="246"/>
      <c r="I24" s="242"/>
      <c r="J24" s="242"/>
      <c r="K24" s="242"/>
      <c r="L24" s="242"/>
    </row>
    <row r="25" spans="1:12" x14ac:dyDescent="0.2">
      <c r="A25" s="65"/>
      <c r="B25" s="66"/>
      <c r="C25" s="66"/>
      <c r="G25" s="242"/>
      <c r="H25" s="246"/>
      <c r="I25" s="242"/>
      <c r="J25" s="242"/>
      <c r="K25" s="242"/>
      <c r="L25" s="242"/>
    </row>
    <row r="26" spans="1:12" ht="23.25" customHeight="1" thickBot="1" x14ac:dyDescent="0.25">
      <c r="A26" s="783" t="s">
        <v>584</v>
      </c>
      <c r="B26" s="783"/>
      <c r="C26" s="783"/>
      <c r="G26" s="242"/>
      <c r="H26" s="246"/>
      <c r="I26" s="242"/>
      <c r="J26" s="242"/>
      <c r="K26" s="242"/>
      <c r="L26" s="242"/>
    </row>
    <row r="27" spans="1:12" s="184" customFormat="1" ht="48" customHeight="1" x14ac:dyDescent="0.2">
      <c r="A27" s="108" t="s">
        <v>159</v>
      </c>
      <c r="B27" s="71" t="s">
        <v>434</v>
      </c>
      <c r="C27" s="71" t="s">
        <v>435</v>
      </c>
      <c r="D27" s="354"/>
      <c r="E27" s="354"/>
      <c r="F27" s="354"/>
      <c r="G27" s="473"/>
      <c r="H27" s="473"/>
      <c r="I27" s="473"/>
      <c r="J27" s="473"/>
    </row>
    <row r="28" spans="1:12" ht="36" customHeight="1" x14ac:dyDescent="0.2">
      <c r="A28" s="63">
        <v>2020</v>
      </c>
      <c r="B28" s="64">
        <v>28</v>
      </c>
      <c r="C28" s="81">
        <v>0.21</v>
      </c>
      <c r="D28" s="189"/>
      <c r="E28" s="189"/>
      <c r="F28" s="189"/>
      <c r="G28" s="377"/>
      <c r="H28" s="380"/>
      <c r="I28" s="242"/>
      <c r="J28" s="242"/>
      <c r="K28" s="242"/>
      <c r="L28" s="242"/>
    </row>
    <row r="29" spans="1:12" x14ac:dyDescent="0.2">
      <c r="A29" s="63">
        <v>2021</v>
      </c>
      <c r="B29" s="64">
        <v>57</v>
      </c>
      <c r="C29" s="81">
        <v>0.41</v>
      </c>
      <c r="D29" s="189"/>
      <c r="E29" s="189"/>
      <c r="F29" s="476"/>
      <c r="G29" s="377"/>
      <c r="H29" s="380"/>
      <c r="I29" s="242"/>
      <c r="J29" s="242"/>
      <c r="K29" s="242"/>
      <c r="L29" s="242"/>
    </row>
    <row r="30" spans="1:12" x14ac:dyDescent="0.2">
      <c r="A30" s="63">
        <v>2022</v>
      </c>
      <c r="B30" s="64">
        <v>85</v>
      </c>
      <c r="C30" s="81">
        <v>0.62</v>
      </c>
      <c r="D30" s="189"/>
      <c r="E30" s="189"/>
      <c r="F30" s="476"/>
      <c r="G30" s="377"/>
      <c r="H30" s="380"/>
      <c r="I30" s="242"/>
      <c r="J30" s="242"/>
      <c r="K30" s="242"/>
      <c r="L30" s="242"/>
    </row>
    <row r="31" spans="1:12" x14ac:dyDescent="0.2">
      <c r="A31" s="63" t="s">
        <v>8</v>
      </c>
      <c r="B31" s="64">
        <v>170</v>
      </c>
      <c r="C31" s="81">
        <v>1.24</v>
      </c>
      <c r="D31" s="189"/>
      <c r="E31" s="189"/>
      <c r="F31" s="476"/>
      <c r="G31" s="377"/>
      <c r="H31" s="378"/>
      <c r="I31" s="242"/>
      <c r="J31" s="242"/>
      <c r="K31" s="242"/>
      <c r="L31" s="242"/>
    </row>
    <row r="32" spans="1:12" x14ac:dyDescent="0.2">
      <c r="C32" s="189"/>
      <c r="D32" s="189"/>
      <c r="E32" s="189"/>
      <c r="F32" s="476"/>
      <c r="G32" s="377"/>
      <c r="H32" s="392"/>
      <c r="I32" s="242"/>
      <c r="J32" s="242"/>
      <c r="K32" s="242"/>
      <c r="L32" s="242"/>
    </row>
    <row r="33" spans="1:12" ht="13.5" thickBot="1" x14ac:dyDescent="0.25">
      <c r="A33" s="783" t="s">
        <v>585</v>
      </c>
      <c r="B33" s="783"/>
      <c r="C33" s="783"/>
      <c r="D33" s="783"/>
      <c r="E33" s="783"/>
      <c r="F33" s="783"/>
      <c r="G33" s="783"/>
      <c r="H33" s="392"/>
      <c r="I33" s="242"/>
      <c r="J33" s="242"/>
      <c r="K33" s="242"/>
      <c r="L33" s="242"/>
    </row>
    <row r="34" spans="1:12" x14ac:dyDescent="0.2">
      <c r="A34" s="819" t="s">
        <v>281</v>
      </c>
      <c r="B34" s="820"/>
      <c r="C34" s="821"/>
      <c r="D34" s="821"/>
      <c r="E34" s="821"/>
      <c r="F34" s="822"/>
      <c r="G34" s="823"/>
      <c r="H34" s="392"/>
      <c r="I34" s="242"/>
      <c r="J34" s="242"/>
      <c r="K34" s="242"/>
      <c r="L34" s="242"/>
    </row>
    <row r="35" spans="1:12" x14ac:dyDescent="0.2">
      <c r="A35" s="247" t="s">
        <v>387</v>
      </c>
      <c r="B35" s="248" t="s">
        <v>388</v>
      </c>
      <c r="C35" s="393" t="s">
        <v>389</v>
      </c>
      <c r="D35" s="393" t="s">
        <v>390</v>
      </c>
      <c r="E35" s="393" t="s">
        <v>391</v>
      </c>
      <c r="F35" s="393" t="s">
        <v>392</v>
      </c>
      <c r="G35" s="393" t="s">
        <v>393</v>
      </c>
      <c r="H35" s="392"/>
      <c r="I35" s="242"/>
      <c r="J35" s="242"/>
      <c r="K35" s="242"/>
      <c r="L35" s="242"/>
    </row>
    <row r="36" spans="1:12" x14ac:dyDescent="0.2">
      <c r="A36" s="249" t="s">
        <v>148</v>
      </c>
      <c r="B36" s="250" t="s">
        <v>148</v>
      </c>
      <c r="C36" s="394" t="s">
        <v>148</v>
      </c>
      <c r="D36" s="394" t="s">
        <v>148</v>
      </c>
      <c r="E36" s="394" t="s">
        <v>148</v>
      </c>
      <c r="F36" s="474" t="s">
        <v>148</v>
      </c>
      <c r="G36" s="394">
        <v>1</v>
      </c>
      <c r="H36" s="392"/>
      <c r="I36" s="169"/>
      <c r="J36" s="169"/>
      <c r="K36" s="242"/>
      <c r="L36" s="242"/>
    </row>
    <row r="37" spans="1:12" x14ac:dyDescent="0.2">
      <c r="A37" s="249">
        <v>2</v>
      </c>
      <c r="B37" s="250">
        <v>3</v>
      </c>
      <c r="C37" s="394">
        <v>4</v>
      </c>
      <c r="D37" s="394">
        <v>5</v>
      </c>
      <c r="E37" s="394">
        <v>6</v>
      </c>
      <c r="F37" s="474">
        <v>7</v>
      </c>
      <c r="G37" s="394">
        <v>8</v>
      </c>
      <c r="H37" s="392"/>
      <c r="I37" s="169"/>
      <c r="J37" s="169"/>
      <c r="K37" s="242"/>
      <c r="L37" s="242"/>
    </row>
    <row r="38" spans="1:12" x14ac:dyDescent="0.2">
      <c r="A38" s="249">
        <v>9</v>
      </c>
      <c r="B38" s="251">
        <v>10</v>
      </c>
      <c r="C38" s="394">
        <v>11</v>
      </c>
      <c r="D38" s="394">
        <v>12</v>
      </c>
      <c r="E38" s="394">
        <v>13</v>
      </c>
      <c r="F38" s="474">
        <v>14</v>
      </c>
      <c r="G38" s="394">
        <v>15</v>
      </c>
      <c r="H38" s="392"/>
      <c r="I38" s="169"/>
      <c r="J38" s="169"/>
      <c r="K38" s="242"/>
      <c r="L38" s="242"/>
    </row>
    <row r="39" spans="1:12" x14ac:dyDescent="0.2">
      <c r="A39" s="249">
        <v>16</v>
      </c>
      <c r="B39" s="250">
        <v>17</v>
      </c>
      <c r="C39" s="394">
        <v>18</v>
      </c>
      <c r="D39" s="394">
        <v>19</v>
      </c>
      <c r="E39" s="394">
        <v>20</v>
      </c>
      <c r="F39" s="474">
        <v>21</v>
      </c>
      <c r="G39" s="394">
        <v>22</v>
      </c>
      <c r="H39" s="392"/>
      <c r="I39" s="169"/>
      <c r="J39" s="169"/>
      <c r="K39" s="242"/>
      <c r="L39" s="242"/>
    </row>
    <row r="40" spans="1:12" x14ac:dyDescent="0.2">
      <c r="A40" s="249">
        <v>23</v>
      </c>
      <c r="B40" s="250">
        <v>24</v>
      </c>
      <c r="C40" s="395">
        <v>25</v>
      </c>
      <c r="D40" s="394">
        <v>26</v>
      </c>
      <c r="E40" s="394">
        <v>27</v>
      </c>
      <c r="F40" s="474">
        <v>28</v>
      </c>
      <c r="G40" s="394">
        <v>29</v>
      </c>
      <c r="H40" s="392"/>
      <c r="I40" s="169"/>
      <c r="J40" s="169"/>
      <c r="K40" s="242"/>
      <c r="L40" s="242"/>
    </row>
    <row r="41" spans="1:12" x14ac:dyDescent="0.2">
      <c r="A41" s="249">
        <v>30</v>
      </c>
      <c r="B41" s="250">
        <v>31</v>
      </c>
      <c r="C41" s="250" t="s">
        <v>148</v>
      </c>
      <c r="D41" s="250" t="s">
        <v>148</v>
      </c>
      <c r="E41" s="250" t="s">
        <v>148</v>
      </c>
      <c r="F41" s="269" t="s">
        <v>148</v>
      </c>
      <c r="G41" s="250" t="s">
        <v>148</v>
      </c>
      <c r="H41" s="169"/>
      <c r="I41" s="169"/>
      <c r="J41" s="169"/>
      <c r="K41" s="242"/>
      <c r="L41" s="242"/>
    </row>
    <row r="42" spans="1:12" x14ac:dyDescent="0.2">
      <c r="A42" s="252"/>
      <c r="B42" s="253"/>
      <c r="G42" s="242"/>
      <c r="H42" s="254"/>
      <c r="I42" s="169"/>
      <c r="J42" s="169"/>
      <c r="K42" s="242"/>
      <c r="L42" s="242"/>
    </row>
    <row r="43" spans="1:12" ht="13.5" thickBot="1" x14ac:dyDescent="0.25">
      <c r="A43" s="783" t="s">
        <v>586</v>
      </c>
      <c r="B43" s="783"/>
      <c r="C43" s="783"/>
      <c r="G43" s="242"/>
      <c r="H43" s="169"/>
      <c r="I43" s="169"/>
      <c r="J43" s="169"/>
      <c r="K43" s="242"/>
      <c r="L43" s="242"/>
    </row>
    <row r="44" spans="1:12" x14ac:dyDescent="0.2">
      <c r="A44" s="67" t="s">
        <v>394</v>
      </c>
      <c r="B44" s="67" t="s">
        <v>436</v>
      </c>
      <c r="C44" s="67" t="s">
        <v>471</v>
      </c>
      <c r="G44" s="242"/>
      <c r="H44" s="169"/>
      <c r="I44" s="169"/>
      <c r="J44" s="169"/>
      <c r="K44" s="242"/>
      <c r="L44" s="242"/>
    </row>
    <row r="45" spans="1:12" ht="36" customHeight="1" x14ac:dyDescent="0.2">
      <c r="A45" s="68" t="s">
        <v>221</v>
      </c>
      <c r="B45" s="58" t="s">
        <v>438</v>
      </c>
      <c r="C45" s="58">
        <v>32</v>
      </c>
      <c r="D45" s="188"/>
      <c r="E45" s="188"/>
      <c r="G45" s="242"/>
      <c r="H45" s="169"/>
      <c r="I45" s="169"/>
      <c r="J45" s="169"/>
      <c r="K45" s="242"/>
      <c r="L45" s="242"/>
    </row>
    <row r="46" spans="1:12" ht="19.5" customHeight="1" x14ac:dyDescent="0.2">
      <c r="A46" s="68" t="s">
        <v>221</v>
      </c>
      <c r="B46" s="58" t="s">
        <v>439</v>
      </c>
      <c r="C46" s="58">
        <v>43</v>
      </c>
      <c r="D46" s="188"/>
      <c r="E46" s="188"/>
      <c r="G46" s="242"/>
      <c r="H46" s="169"/>
      <c r="I46" s="254"/>
      <c r="J46" s="254"/>
      <c r="K46" s="242"/>
      <c r="L46" s="242"/>
    </row>
    <row r="47" spans="1:12" ht="19.5" customHeight="1" x14ac:dyDescent="0.2">
      <c r="A47" s="68" t="s">
        <v>397</v>
      </c>
      <c r="B47" s="68" t="s">
        <v>438</v>
      </c>
      <c r="C47" s="69">
        <v>14</v>
      </c>
      <c r="G47" s="242"/>
      <c r="H47" s="169"/>
      <c r="I47" s="169"/>
      <c r="J47" s="169"/>
      <c r="K47" s="242"/>
      <c r="L47" s="242"/>
    </row>
    <row r="48" spans="1:12" ht="19.5" customHeight="1" x14ac:dyDescent="0.2">
      <c r="A48" s="68" t="s">
        <v>397</v>
      </c>
      <c r="B48" s="68" t="s">
        <v>439</v>
      </c>
      <c r="C48" s="69">
        <v>37</v>
      </c>
      <c r="G48" s="242"/>
      <c r="H48" s="169"/>
      <c r="I48" s="169"/>
      <c r="J48" s="169"/>
      <c r="K48" s="242"/>
      <c r="L48" s="242"/>
    </row>
    <row r="49" spans="1:12" ht="19.5" customHeight="1" x14ac:dyDescent="0.2">
      <c r="G49" s="242"/>
      <c r="H49" s="243"/>
      <c r="I49" s="169"/>
      <c r="J49" s="169"/>
      <c r="K49" s="242"/>
      <c r="L49" s="242"/>
    </row>
    <row r="50" spans="1:12" ht="19.5" customHeight="1" thickBot="1" x14ac:dyDescent="0.25">
      <c r="A50" s="783" t="s">
        <v>587</v>
      </c>
      <c r="B50" s="783"/>
      <c r="C50" s="783"/>
      <c r="G50" s="242"/>
      <c r="H50" s="169"/>
      <c r="I50" s="169"/>
      <c r="J50" s="169"/>
      <c r="K50" s="242"/>
      <c r="L50" s="242"/>
    </row>
    <row r="51" spans="1:12" ht="19.5" customHeight="1" x14ac:dyDescent="0.2">
      <c r="A51" s="67" t="s">
        <v>440</v>
      </c>
      <c r="B51" s="67" t="s">
        <v>436</v>
      </c>
      <c r="C51" s="67" t="s">
        <v>471</v>
      </c>
      <c r="G51" s="242"/>
      <c r="H51" s="169"/>
      <c r="I51" s="169"/>
      <c r="J51" s="169"/>
      <c r="K51" s="242"/>
      <c r="L51" s="242"/>
    </row>
    <row r="52" spans="1:12" ht="19.5" customHeight="1" x14ac:dyDescent="0.2">
      <c r="A52" s="68" t="s">
        <v>221</v>
      </c>
      <c r="B52" s="68" t="s">
        <v>441</v>
      </c>
      <c r="C52" s="69">
        <v>5</v>
      </c>
      <c r="G52" s="242"/>
      <c r="H52" s="169"/>
      <c r="I52" s="242"/>
      <c r="J52" s="242"/>
      <c r="K52" s="242"/>
      <c r="L52" s="242"/>
    </row>
    <row r="53" spans="1:12" ht="19.5" customHeight="1" x14ac:dyDescent="0.2">
      <c r="A53" s="68" t="s">
        <v>221</v>
      </c>
      <c r="B53" s="68" t="s">
        <v>443</v>
      </c>
      <c r="C53" s="69">
        <v>18</v>
      </c>
      <c r="G53" s="242"/>
      <c r="H53" s="169"/>
      <c r="I53" s="242"/>
      <c r="J53" s="242"/>
      <c r="K53" s="242"/>
      <c r="L53" s="242"/>
    </row>
    <row r="54" spans="1:12" s="286" customFormat="1" x14ac:dyDescent="0.2">
      <c r="A54" s="413" t="s">
        <v>221</v>
      </c>
      <c r="B54" s="413" t="s">
        <v>444</v>
      </c>
      <c r="C54" s="414">
        <v>9</v>
      </c>
      <c r="G54" s="242"/>
      <c r="H54" s="243"/>
      <c r="I54" s="242"/>
      <c r="J54" s="242"/>
      <c r="K54" s="242"/>
      <c r="L54" s="242"/>
    </row>
    <row r="55" spans="1:12" s="286" customFormat="1" x14ac:dyDescent="0.2">
      <c r="A55" s="413" t="s">
        <v>221</v>
      </c>
      <c r="B55" s="413" t="s">
        <v>446</v>
      </c>
      <c r="C55" s="414">
        <v>1</v>
      </c>
      <c r="G55" s="242"/>
      <c r="H55" s="255"/>
      <c r="I55" s="242"/>
      <c r="J55" s="242"/>
      <c r="K55" s="242"/>
      <c r="L55" s="242"/>
    </row>
    <row r="56" spans="1:12" s="286" customFormat="1" x14ac:dyDescent="0.2">
      <c r="A56" s="413" t="s">
        <v>221</v>
      </c>
      <c r="B56" s="413" t="s">
        <v>447</v>
      </c>
      <c r="C56" s="414">
        <v>16</v>
      </c>
      <c r="G56" s="242"/>
      <c r="H56" s="169"/>
      <c r="I56" s="242"/>
      <c r="J56" s="242"/>
      <c r="K56" s="242"/>
      <c r="L56" s="242"/>
    </row>
    <row r="57" spans="1:12" ht="33" customHeight="1" x14ac:dyDescent="0.2">
      <c r="A57" s="68" t="s">
        <v>221</v>
      </c>
      <c r="B57" s="68" t="s">
        <v>448</v>
      </c>
      <c r="C57" s="69">
        <v>26</v>
      </c>
      <c r="G57" s="242"/>
      <c r="H57" s="169"/>
      <c r="I57" s="242"/>
      <c r="J57" s="242"/>
      <c r="K57" s="242"/>
      <c r="L57" s="242"/>
    </row>
    <row r="58" spans="1:12" ht="16.5" customHeight="1" x14ac:dyDescent="0.2">
      <c r="A58" s="68" t="s">
        <v>397</v>
      </c>
      <c r="B58" s="68" t="s">
        <v>441</v>
      </c>
      <c r="C58" s="69">
        <v>12</v>
      </c>
      <c r="G58" s="242"/>
      <c r="H58" s="169"/>
      <c r="I58" s="242"/>
      <c r="J58" s="242"/>
      <c r="K58" s="242"/>
      <c r="L58" s="242"/>
    </row>
    <row r="59" spans="1:12" ht="16.5" customHeight="1" x14ac:dyDescent="0.2">
      <c r="A59" s="68" t="s">
        <v>397</v>
      </c>
      <c r="B59" s="68" t="s">
        <v>443</v>
      </c>
      <c r="C59" s="69">
        <v>2</v>
      </c>
      <c r="G59" s="242"/>
      <c r="H59" s="169"/>
      <c r="I59" s="242"/>
      <c r="J59" s="242"/>
      <c r="K59" s="242"/>
      <c r="L59" s="242"/>
    </row>
    <row r="60" spans="1:12" ht="16.5" customHeight="1" x14ac:dyDescent="0.2">
      <c r="A60" s="68" t="s">
        <v>397</v>
      </c>
      <c r="B60" s="68" t="s">
        <v>447</v>
      </c>
      <c r="C60" s="69">
        <v>20</v>
      </c>
      <c r="G60" s="242"/>
      <c r="H60" s="169"/>
      <c r="I60" s="242"/>
      <c r="J60" s="242"/>
      <c r="K60" s="242"/>
      <c r="L60" s="242"/>
    </row>
    <row r="61" spans="1:12" ht="16.5" customHeight="1" x14ac:dyDescent="0.2">
      <c r="A61" s="68" t="s">
        <v>397</v>
      </c>
      <c r="B61" s="68" t="s">
        <v>448</v>
      </c>
      <c r="C61" s="69">
        <v>17</v>
      </c>
      <c r="G61" s="242"/>
      <c r="H61" s="169"/>
      <c r="I61" s="242"/>
      <c r="J61" s="242"/>
      <c r="K61" s="242"/>
      <c r="L61" s="242"/>
    </row>
    <row r="62" spans="1:12" ht="16.5" customHeight="1" x14ac:dyDescent="0.2">
      <c r="G62" s="242"/>
      <c r="H62" s="169"/>
      <c r="I62" s="242"/>
      <c r="J62" s="242"/>
      <c r="K62" s="242"/>
      <c r="L62" s="242"/>
    </row>
    <row r="63" spans="1:12" ht="16.5" customHeight="1" thickBot="1" x14ac:dyDescent="0.25">
      <c r="A63" s="783" t="s">
        <v>588</v>
      </c>
      <c r="B63" s="783"/>
      <c r="C63" s="783"/>
      <c r="D63" s="783"/>
      <c r="G63" s="242"/>
      <c r="H63" s="169"/>
      <c r="I63" s="242"/>
      <c r="J63" s="242"/>
      <c r="K63" s="242"/>
      <c r="L63" s="242"/>
    </row>
    <row r="64" spans="1:12" ht="16.5" customHeight="1" x14ac:dyDescent="0.2">
      <c r="A64" s="70" t="s">
        <v>440</v>
      </c>
      <c r="B64" s="70" t="s">
        <v>126</v>
      </c>
      <c r="C64" s="70" t="s">
        <v>472</v>
      </c>
      <c r="D64" s="70" t="s">
        <v>473</v>
      </c>
      <c r="G64" s="242"/>
      <c r="H64" s="169"/>
      <c r="I64" s="242"/>
      <c r="J64" s="242"/>
      <c r="K64" s="242"/>
      <c r="L64" s="242"/>
    </row>
    <row r="65" spans="1:12" ht="16.5" customHeight="1" x14ac:dyDescent="0.2">
      <c r="A65" s="68" t="s">
        <v>221</v>
      </c>
      <c r="B65" s="68" t="s">
        <v>451</v>
      </c>
      <c r="C65" s="69">
        <v>18</v>
      </c>
      <c r="D65" s="69">
        <v>8</v>
      </c>
      <c r="G65" s="242"/>
      <c r="H65" s="256"/>
      <c r="I65" s="242"/>
      <c r="J65" s="242"/>
      <c r="K65" s="242"/>
      <c r="L65" s="242"/>
    </row>
    <row r="66" spans="1:12" s="286" customFormat="1" ht="16.5" customHeight="1" x14ac:dyDescent="0.2">
      <c r="A66" s="413" t="s">
        <v>221</v>
      </c>
      <c r="B66" s="413" t="s">
        <v>452</v>
      </c>
      <c r="C66" s="414">
        <v>19</v>
      </c>
      <c r="D66" s="414">
        <v>19</v>
      </c>
      <c r="G66" s="242"/>
      <c r="H66" s="242"/>
      <c r="I66" s="242"/>
      <c r="J66" s="242"/>
      <c r="K66" s="242"/>
      <c r="L66" s="242"/>
    </row>
    <row r="67" spans="1:12" s="286" customFormat="1" x14ac:dyDescent="0.2">
      <c r="A67" s="413" t="s">
        <v>221</v>
      </c>
      <c r="B67" s="413" t="s">
        <v>453</v>
      </c>
      <c r="C67" s="414">
        <v>38</v>
      </c>
      <c r="D67" s="414">
        <v>15</v>
      </c>
      <c r="G67" s="242"/>
      <c r="H67" s="242"/>
      <c r="I67" s="242"/>
      <c r="J67" s="242"/>
      <c r="K67" s="242"/>
      <c r="L67" s="242"/>
    </row>
    <row r="68" spans="1:12" s="286" customFormat="1" x14ac:dyDescent="0.2">
      <c r="A68" s="413" t="s">
        <v>397</v>
      </c>
      <c r="B68" s="413" t="s">
        <v>452</v>
      </c>
      <c r="C68" s="414">
        <v>10</v>
      </c>
      <c r="D68" s="414">
        <v>10</v>
      </c>
      <c r="I68" s="242"/>
      <c r="J68" s="242"/>
      <c r="K68" s="242"/>
      <c r="L68" s="242"/>
    </row>
    <row r="69" spans="1:12" s="286" customFormat="1" x14ac:dyDescent="0.2">
      <c r="A69" s="413" t="s">
        <v>397</v>
      </c>
      <c r="B69" s="413" t="s">
        <v>453</v>
      </c>
      <c r="C69" s="414">
        <v>39</v>
      </c>
      <c r="D69" s="414">
        <v>18</v>
      </c>
      <c r="I69" s="242"/>
      <c r="J69" s="242"/>
      <c r="K69" s="242"/>
      <c r="L69" s="242"/>
    </row>
    <row r="70" spans="1:12" s="286" customFormat="1" x14ac:dyDescent="0.2">
      <c r="I70" s="242"/>
      <c r="J70" s="242"/>
      <c r="K70" s="242"/>
      <c r="L70" s="242"/>
    </row>
    <row r="71" spans="1:12" s="286" customFormat="1" ht="13.5" thickBot="1" x14ac:dyDescent="0.25">
      <c r="A71" s="783" t="s">
        <v>589</v>
      </c>
      <c r="B71" s="783"/>
      <c r="C71" s="783"/>
    </row>
    <row r="72" spans="1:12" s="286" customFormat="1" x14ac:dyDescent="0.2">
      <c r="A72" s="811" t="s">
        <v>474</v>
      </c>
      <c r="B72" s="415" t="s">
        <v>475</v>
      </c>
      <c r="C72" s="415" t="s">
        <v>476</v>
      </c>
    </row>
    <row r="73" spans="1:12" s="286" customFormat="1" x14ac:dyDescent="0.2">
      <c r="A73" s="811"/>
      <c r="B73" s="416">
        <v>5581</v>
      </c>
      <c r="C73" s="416">
        <v>1461</v>
      </c>
    </row>
    <row r="75" spans="1:12" ht="13.5" thickBot="1" x14ac:dyDescent="0.25">
      <c r="A75" s="783" t="s">
        <v>590</v>
      </c>
      <c r="B75" s="783"/>
      <c r="C75" s="783"/>
      <c r="D75" s="783"/>
      <c r="E75" s="783"/>
      <c r="F75" s="783"/>
      <c r="G75" s="783"/>
      <c r="H75" s="783"/>
    </row>
    <row r="76" spans="1:12" ht="25.5" x14ac:dyDescent="0.2">
      <c r="A76" s="70" t="s">
        <v>394</v>
      </c>
      <c r="B76" s="70" t="s">
        <v>322</v>
      </c>
      <c r="C76" s="70" t="s">
        <v>454</v>
      </c>
      <c r="D76" s="70" t="s">
        <v>455</v>
      </c>
      <c r="E76" s="70" t="s">
        <v>456</v>
      </c>
      <c r="F76" s="70" t="s">
        <v>457</v>
      </c>
      <c r="G76" s="70" t="s">
        <v>458</v>
      </c>
      <c r="H76" s="70" t="s">
        <v>459</v>
      </c>
    </row>
    <row r="77" spans="1:12" x14ac:dyDescent="0.2">
      <c r="A77" s="68" t="s">
        <v>477</v>
      </c>
      <c r="B77" s="58">
        <v>-2.0299999999999998</v>
      </c>
      <c r="C77" s="58">
        <v>1.67</v>
      </c>
      <c r="D77" s="58">
        <v>3.83</v>
      </c>
      <c r="E77" s="58">
        <v>1.22</v>
      </c>
      <c r="F77" s="58">
        <v>0.53</v>
      </c>
      <c r="G77" s="58">
        <v>36</v>
      </c>
      <c r="H77" s="73">
        <v>0.17</v>
      </c>
    </row>
    <row r="78" spans="1:12" x14ac:dyDescent="0.2">
      <c r="A78" s="68" t="s">
        <v>478</v>
      </c>
      <c r="B78" s="58">
        <v>-0.62</v>
      </c>
      <c r="C78" s="58">
        <v>1.32</v>
      </c>
      <c r="D78" s="58">
        <v>3</v>
      </c>
      <c r="E78" s="58">
        <v>0.47</v>
      </c>
      <c r="F78" s="58">
        <v>0.21</v>
      </c>
      <c r="G78" s="58">
        <v>20</v>
      </c>
      <c r="H78" s="73">
        <v>0.15</v>
      </c>
    </row>
    <row r="80" spans="1:12" ht="13.5" thickBot="1" x14ac:dyDescent="0.25">
      <c r="A80" s="783" t="s">
        <v>591</v>
      </c>
      <c r="B80" s="783"/>
      <c r="C80" s="783"/>
      <c r="D80" s="783"/>
      <c r="E80" s="783"/>
      <c r="F80" s="783"/>
      <c r="G80" s="783"/>
      <c r="H80" s="783"/>
    </row>
    <row r="81" spans="1:8" ht="25.5" x14ac:dyDescent="0.2">
      <c r="A81" s="70" t="s">
        <v>394</v>
      </c>
      <c r="B81" s="70" t="s">
        <v>420</v>
      </c>
      <c r="C81" s="70" t="s">
        <v>322</v>
      </c>
      <c r="D81" s="70" t="s">
        <v>454</v>
      </c>
      <c r="E81" s="70" t="s">
        <v>456</v>
      </c>
      <c r="F81" s="70" t="s">
        <v>457</v>
      </c>
      <c r="G81" s="70" t="s">
        <v>458</v>
      </c>
      <c r="H81" s="70" t="s">
        <v>459</v>
      </c>
    </row>
    <row r="82" spans="1:8" x14ac:dyDescent="0.2">
      <c r="A82" s="68" t="s">
        <v>477</v>
      </c>
      <c r="B82" s="74">
        <v>44053</v>
      </c>
      <c r="C82" s="58">
        <v>-2.25</v>
      </c>
      <c r="D82" s="58">
        <v>1.63</v>
      </c>
      <c r="E82" s="58">
        <v>1.39</v>
      </c>
      <c r="F82" s="58">
        <v>0.56999999999999995</v>
      </c>
      <c r="G82" s="58">
        <v>30</v>
      </c>
      <c r="H82" s="73">
        <v>0.11</v>
      </c>
    </row>
    <row r="83" spans="1:8" x14ac:dyDescent="0.2">
      <c r="A83" s="68" t="s">
        <v>477</v>
      </c>
      <c r="B83" s="74">
        <v>44068</v>
      </c>
      <c r="C83" s="58">
        <v>-1.84</v>
      </c>
      <c r="D83" s="58">
        <v>1.71</v>
      </c>
      <c r="E83" s="58">
        <v>1.08</v>
      </c>
      <c r="F83" s="58">
        <v>0.5</v>
      </c>
      <c r="G83" s="58">
        <v>41</v>
      </c>
      <c r="H83" s="73">
        <v>0.22</v>
      </c>
    </row>
    <row r="84" spans="1:8" x14ac:dyDescent="0.2">
      <c r="A84" s="68" t="s">
        <v>478</v>
      </c>
      <c r="B84" s="74">
        <v>44053</v>
      </c>
      <c r="C84" s="58">
        <v>-0.91</v>
      </c>
      <c r="D84" s="58">
        <v>1.3</v>
      </c>
      <c r="E84" s="58">
        <v>0.7</v>
      </c>
      <c r="F84" s="58">
        <v>0.3</v>
      </c>
      <c r="G84" s="58">
        <v>14</v>
      </c>
      <c r="H84" s="73">
        <v>0.09</v>
      </c>
    </row>
    <row r="85" spans="1:8" x14ac:dyDescent="0.2">
      <c r="A85" s="68" t="s">
        <v>478</v>
      </c>
      <c r="B85" s="74">
        <v>44068</v>
      </c>
      <c r="C85" s="58">
        <v>-0.43</v>
      </c>
      <c r="D85" s="58">
        <v>1.33</v>
      </c>
      <c r="E85" s="58">
        <v>0.32</v>
      </c>
      <c r="F85" s="58">
        <v>0.14000000000000001</v>
      </c>
      <c r="G85" s="58">
        <v>25</v>
      </c>
      <c r="H85" s="73">
        <v>0.18</v>
      </c>
    </row>
    <row r="87" spans="1:8" ht="13.5" thickBot="1" x14ac:dyDescent="0.25">
      <c r="A87" s="783" t="s">
        <v>592</v>
      </c>
      <c r="B87" s="783"/>
      <c r="C87" s="783"/>
      <c r="D87" s="783"/>
      <c r="E87" s="603"/>
    </row>
    <row r="88" spans="1:8" x14ac:dyDescent="0.2">
      <c r="A88" s="802" t="s">
        <v>394</v>
      </c>
      <c r="B88" s="802" t="s">
        <v>420</v>
      </c>
      <c r="C88" s="70" t="s">
        <v>421</v>
      </c>
      <c r="D88" s="802" t="s">
        <v>456</v>
      </c>
      <c r="E88" s="802" t="s">
        <v>459</v>
      </c>
    </row>
    <row r="89" spans="1:8" ht="25.5" x14ac:dyDescent="0.2">
      <c r="A89" s="802"/>
      <c r="B89" s="802"/>
      <c r="C89" s="70" t="s">
        <v>422</v>
      </c>
      <c r="D89" s="802"/>
      <c r="E89" s="802"/>
    </row>
    <row r="90" spans="1:8" x14ac:dyDescent="0.2">
      <c r="A90" s="68" t="s">
        <v>477</v>
      </c>
      <c r="B90" s="75">
        <v>44053</v>
      </c>
      <c r="C90" s="58">
        <v>83.03</v>
      </c>
      <c r="D90" s="58">
        <v>1.39</v>
      </c>
      <c r="E90" s="73">
        <v>0.11</v>
      </c>
    </row>
    <row r="91" spans="1:8" x14ac:dyDescent="0.2">
      <c r="A91" s="68" t="s">
        <v>477</v>
      </c>
      <c r="B91" s="75">
        <v>44068</v>
      </c>
      <c r="C91" s="58">
        <v>91.76</v>
      </c>
      <c r="D91" s="58">
        <v>1.08</v>
      </c>
      <c r="E91" s="73">
        <v>0.22</v>
      </c>
    </row>
    <row r="92" spans="1:8" x14ac:dyDescent="0.2">
      <c r="A92" s="68" t="s">
        <v>478</v>
      </c>
      <c r="B92" s="75">
        <v>44053</v>
      </c>
      <c r="C92" s="58">
        <v>83.03</v>
      </c>
      <c r="D92" s="58">
        <v>0.7</v>
      </c>
      <c r="E92" s="73">
        <v>0.09</v>
      </c>
    </row>
    <row r="93" spans="1:8" x14ac:dyDescent="0.2">
      <c r="A93" s="68" t="s">
        <v>478</v>
      </c>
      <c r="B93" s="75">
        <v>44068</v>
      </c>
      <c r="C93" s="58">
        <v>91.76</v>
      </c>
      <c r="D93" s="58">
        <v>0.32</v>
      </c>
      <c r="E93" s="73">
        <v>0.18</v>
      </c>
    </row>
    <row r="95" spans="1:8" ht="13.5" thickBot="1" x14ac:dyDescent="0.25">
      <c r="A95" s="783" t="s">
        <v>593</v>
      </c>
      <c r="B95" s="783"/>
      <c r="C95" s="783"/>
      <c r="D95" s="783"/>
      <c r="E95" s="783"/>
      <c r="F95" s="783"/>
      <c r="G95" s="783"/>
      <c r="H95" s="783"/>
    </row>
    <row r="96" spans="1:8" ht="25.5" x14ac:dyDescent="0.2">
      <c r="A96" s="70" t="s">
        <v>394</v>
      </c>
      <c r="B96" s="70" t="s">
        <v>462</v>
      </c>
      <c r="C96" s="70" t="s">
        <v>456</v>
      </c>
      <c r="D96" s="70" t="s">
        <v>463</v>
      </c>
      <c r="E96" s="70" t="s">
        <v>464</v>
      </c>
      <c r="F96" s="70" t="s">
        <v>465</v>
      </c>
      <c r="G96" s="70" t="s">
        <v>466</v>
      </c>
      <c r="H96" s="70" t="s">
        <v>156</v>
      </c>
    </row>
    <row r="97" spans="1:8" x14ac:dyDescent="0.2">
      <c r="A97" s="68" t="s">
        <v>479</v>
      </c>
      <c r="B97" s="58">
        <v>1.4</v>
      </c>
      <c r="C97" s="58">
        <v>1.22</v>
      </c>
      <c r="D97" s="58">
        <v>70</v>
      </c>
      <c r="E97" s="58">
        <v>58</v>
      </c>
      <c r="F97" s="58">
        <v>98</v>
      </c>
      <c r="G97" s="58">
        <v>70.59</v>
      </c>
      <c r="H97" s="73">
        <v>0.72</v>
      </c>
    </row>
    <row r="98" spans="1:8" x14ac:dyDescent="0.2">
      <c r="A98" s="68" t="s">
        <v>480</v>
      </c>
      <c r="B98" s="58">
        <v>1.4</v>
      </c>
      <c r="C98" s="58">
        <v>0.47</v>
      </c>
      <c r="D98" s="58">
        <v>44</v>
      </c>
      <c r="E98" s="58">
        <v>38</v>
      </c>
      <c r="F98" s="58">
        <v>61.6</v>
      </c>
      <c r="G98" s="58">
        <v>17.559999999999999</v>
      </c>
      <c r="H98" s="73">
        <v>0.28999999999999998</v>
      </c>
    </row>
    <row r="99" spans="1:8" x14ac:dyDescent="0.2">
      <c r="A99" s="812" t="s">
        <v>8</v>
      </c>
      <c r="B99" s="812"/>
      <c r="C99" s="812"/>
      <c r="D99" s="76">
        <v>114</v>
      </c>
      <c r="E99" s="76">
        <v>96</v>
      </c>
      <c r="F99" s="76">
        <v>159.6</v>
      </c>
      <c r="G99" s="76">
        <v>88.15</v>
      </c>
      <c r="H99" s="77">
        <v>0.55000000000000004</v>
      </c>
    </row>
    <row r="101" spans="1:8" ht="13.5" thickBot="1" x14ac:dyDescent="0.25">
      <c r="A101" s="783" t="s">
        <v>594</v>
      </c>
      <c r="B101" s="783"/>
      <c r="C101" s="783"/>
    </row>
    <row r="102" spans="1:8" x14ac:dyDescent="0.2">
      <c r="A102" s="70" t="s">
        <v>481</v>
      </c>
      <c r="B102" s="70" t="s">
        <v>482</v>
      </c>
      <c r="C102" s="70" t="s">
        <v>483</v>
      </c>
    </row>
    <row r="103" spans="1:8" x14ac:dyDescent="0.2">
      <c r="A103" s="58" t="s">
        <v>484</v>
      </c>
      <c r="B103" s="72">
        <v>4037</v>
      </c>
      <c r="C103" s="58">
        <v>32</v>
      </c>
    </row>
    <row r="104" spans="1:8" x14ac:dyDescent="0.2">
      <c r="A104" s="58" t="s">
        <v>485</v>
      </c>
      <c r="B104" s="58">
        <v>64</v>
      </c>
      <c r="C104" s="58">
        <v>32</v>
      </c>
    </row>
    <row r="105" spans="1:8" x14ac:dyDescent="0.2">
      <c r="A105" s="58" t="s">
        <v>486</v>
      </c>
      <c r="B105" s="72">
        <v>3973</v>
      </c>
      <c r="C105" s="58">
        <v>0</v>
      </c>
    </row>
    <row r="107" spans="1:8" ht="13.5" thickBot="1" x14ac:dyDescent="0.25">
      <c r="A107" s="783" t="s">
        <v>595</v>
      </c>
      <c r="B107" s="783"/>
      <c r="C107" s="783"/>
      <c r="D107" s="783"/>
      <c r="E107" s="783"/>
      <c r="F107" s="783"/>
      <c r="G107" s="783"/>
    </row>
    <row r="108" spans="1:8" x14ac:dyDescent="0.2">
      <c r="A108" s="802" t="s">
        <v>288</v>
      </c>
      <c r="B108" s="802" t="s">
        <v>487</v>
      </c>
      <c r="C108" s="802"/>
      <c r="D108" s="802"/>
      <c r="E108" s="802" t="s">
        <v>488</v>
      </c>
      <c r="F108" s="802"/>
      <c r="G108" s="802"/>
    </row>
    <row r="109" spans="1:8" ht="25.5" x14ac:dyDescent="0.2">
      <c r="A109" s="802"/>
      <c r="B109" s="70" t="s">
        <v>489</v>
      </c>
      <c r="C109" s="70" t="s">
        <v>490</v>
      </c>
      <c r="D109" s="70" t="s">
        <v>491</v>
      </c>
      <c r="E109" s="70" t="s">
        <v>489</v>
      </c>
      <c r="F109" s="70" t="s">
        <v>490</v>
      </c>
      <c r="G109" s="70" t="s">
        <v>491</v>
      </c>
    </row>
    <row r="110" spans="1:8" x14ac:dyDescent="0.2">
      <c r="A110" s="68" t="s">
        <v>492</v>
      </c>
      <c r="B110" s="58">
        <v>8.0000000000000002E-3</v>
      </c>
      <c r="C110" s="58">
        <v>8.0000000000000002E-3</v>
      </c>
      <c r="D110" s="58">
        <v>0.36</v>
      </c>
      <c r="E110" s="58">
        <v>8.0000000000000002E-3</v>
      </c>
      <c r="F110" s="58">
        <v>8.0000000000000002E-3</v>
      </c>
      <c r="G110" s="58">
        <v>-1E-3</v>
      </c>
    </row>
    <row r="111" spans="1:8" x14ac:dyDescent="0.2">
      <c r="A111" s="68" t="s">
        <v>493</v>
      </c>
      <c r="B111" s="58">
        <v>79.754999999999995</v>
      </c>
      <c r="C111" s="58">
        <v>70.138000000000005</v>
      </c>
      <c r="D111" s="58">
        <v>7.8E-2</v>
      </c>
      <c r="E111" s="58">
        <v>79.754999999999995</v>
      </c>
      <c r="F111" s="58">
        <v>71.941000000000003</v>
      </c>
      <c r="G111" s="58">
        <v>6.3E-2</v>
      </c>
    </row>
    <row r="112" spans="1:8" x14ac:dyDescent="0.2">
      <c r="A112" s="68" t="s">
        <v>494</v>
      </c>
      <c r="B112" s="58">
        <v>110.24</v>
      </c>
      <c r="C112" s="58">
        <v>83.694000000000003</v>
      </c>
      <c r="D112" s="58">
        <v>0.16400000000000001</v>
      </c>
      <c r="E112" s="58">
        <v>110.24</v>
      </c>
      <c r="F112" s="58">
        <v>109.614</v>
      </c>
      <c r="G112" s="58">
        <v>4.0000000000000001E-3</v>
      </c>
    </row>
    <row r="113" spans="1:7" x14ac:dyDescent="0.2">
      <c r="A113" s="68" t="s">
        <v>495</v>
      </c>
      <c r="B113" s="58">
        <v>80.085999999999999</v>
      </c>
      <c r="C113" s="58">
        <v>67.504999999999995</v>
      </c>
      <c r="D113" s="58">
        <v>0.105</v>
      </c>
      <c r="E113" s="58">
        <v>80.085999999999999</v>
      </c>
      <c r="F113" s="58">
        <v>78.945999999999998</v>
      </c>
      <c r="G113" s="58">
        <v>8.9999999999999993E-3</v>
      </c>
    </row>
    <row r="115" spans="1:7" ht="13.5" thickBot="1" x14ac:dyDescent="0.25">
      <c r="A115" s="783" t="s">
        <v>596</v>
      </c>
      <c r="B115" s="783"/>
      <c r="C115" s="783"/>
      <c r="D115" s="783"/>
      <c r="E115" s="783"/>
      <c r="F115" s="783"/>
      <c r="G115" s="783"/>
    </row>
    <row r="116" spans="1:7" ht="25.5" x14ac:dyDescent="0.2">
      <c r="A116" s="70" t="s">
        <v>294</v>
      </c>
      <c r="B116" s="70" t="s">
        <v>496</v>
      </c>
      <c r="C116" s="70" t="s">
        <v>497</v>
      </c>
      <c r="D116" s="70" t="s">
        <v>498</v>
      </c>
      <c r="E116" s="70" t="s">
        <v>324</v>
      </c>
      <c r="F116" s="70" t="s">
        <v>499</v>
      </c>
      <c r="G116" s="70" t="s">
        <v>500</v>
      </c>
    </row>
    <row r="117" spans="1:7" x14ac:dyDescent="0.2">
      <c r="A117" s="58" t="s">
        <v>501</v>
      </c>
      <c r="B117" s="58">
        <v>77.400000000000006</v>
      </c>
      <c r="C117" s="58">
        <v>86.055000000000007</v>
      </c>
      <c r="D117" s="58">
        <v>-1.6779999999999999</v>
      </c>
      <c r="E117" s="58">
        <v>5.157</v>
      </c>
      <c r="F117" s="58">
        <v>9.2999999999999999E-2</v>
      </c>
      <c r="G117" s="58" t="s">
        <v>502</v>
      </c>
    </row>
    <row r="118" spans="1:7" x14ac:dyDescent="0.2">
      <c r="A118" s="58" t="s">
        <v>278</v>
      </c>
      <c r="B118" s="58">
        <v>123.875</v>
      </c>
      <c r="C118" s="58">
        <v>130.505</v>
      </c>
      <c r="D118" s="58">
        <v>-0.41099999999999998</v>
      </c>
      <c r="E118" s="58">
        <v>16.114000000000001</v>
      </c>
      <c r="F118" s="58">
        <v>0.68100000000000005</v>
      </c>
      <c r="G118" s="58" t="s">
        <v>502</v>
      </c>
    </row>
    <row r="119" spans="1:7" x14ac:dyDescent="0.2">
      <c r="A119" s="58" t="s">
        <v>279</v>
      </c>
      <c r="B119" s="58">
        <v>127.401</v>
      </c>
      <c r="C119" s="58">
        <v>121.379</v>
      </c>
      <c r="D119" s="58">
        <v>0.79300000000000004</v>
      </c>
      <c r="E119" s="58">
        <v>7.59</v>
      </c>
      <c r="F119" s="58">
        <v>0.42799999999999999</v>
      </c>
      <c r="G119" s="58" t="s">
        <v>502</v>
      </c>
    </row>
    <row r="120" spans="1:7" x14ac:dyDescent="0.2">
      <c r="A120" s="58" t="s">
        <v>503</v>
      </c>
      <c r="B120" s="58">
        <v>116.866</v>
      </c>
      <c r="C120" s="58">
        <v>111.324</v>
      </c>
      <c r="D120" s="58">
        <v>0.84499999999999997</v>
      </c>
      <c r="E120" s="58">
        <v>6.5609999999999999</v>
      </c>
      <c r="F120" s="58">
        <v>0.39800000000000002</v>
      </c>
      <c r="G120" s="58" t="s">
        <v>502</v>
      </c>
    </row>
    <row r="121" spans="1:7" x14ac:dyDescent="0.2">
      <c r="A121" s="58" t="s">
        <v>504</v>
      </c>
      <c r="B121" s="58">
        <v>116.75700000000001</v>
      </c>
      <c r="C121" s="58">
        <v>107.09099999999999</v>
      </c>
      <c r="D121" s="58">
        <v>1.4870000000000001</v>
      </c>
      <c r="E121" s="58">
        <v>6.5010000000000003</v>
      </c>
      <c r="F121" s="58">
        <v>0.13700000000000001</v>
      </c>
      <c r="G121" s="58" t="s">
        <v>502</v>
      </c>
    </row>
    <row r="122" spans="1:7" x14ac:dyDescent="0.2">
      <c r="A122" s="58" t="s">
        <v>505</v>
      </c>
      <c r="B122" s="58">
        <v>77.001999999999995</v>
      </c>
      <c r="C122" s="58">
        <v>70.8</v>
      </c>
      <c r="D122" s="58">
        <v>1.3839999999999999</v>
      </c>
      <c r="E122" s="58">
        <v>4.4800000000000004</v>
      </c>
      <c r="F122" s="58">
        <v>0.16600000000000001</v>
      </c>
      <c r="G122" s="58" t="s">
        <v>502</v>
      </c>
    </row>
    <row r="123" spans="1:7" x14ac:dyDescent="0.2">
      <c r="A123" s="58" t="s">
        <v>506</v>
      </c>
      <c r="B123" s="58">
        <v>74.096000000000004</v>
      </c>
      <c r="C123" s="58">
        <v>76.022999999999996</v>
      </c>
      <c r="D123" s="58">
        <v>-0.40200000000000002</v>
      </c>
      <c r="E123" s="58">
        <v>4.798</v>
      </c>
      <c r="F123" s="58">
        <v>0.68799999999999994</v>
      </c>
      <c r="G123" s="58" t="s">
        <v>502</v>
      </c>
    </row>
    <row r="124" spans="1:7" x14ac:dyDescent="0.2">
      <c r="A124" s="58" t="s">
        <v>507</v>
      </c>
      <c r="B124" s="58">
        <v>73.691000000000003</v>
      </c>
      <c r="C124" s="58">
        <v>80.695999999999998</v>
      </c>
      <c r="D124" s="58">
        <v>-1.399</v>
      </c>
      <c r="E124" s="58">
        <v>5.008</v>
      </c>
      <c r="F124" s="58">
        <v>0.16200000000000001</v>
      </c>
      <c r="G124" s="58" t="s">
        <v>502</v>
      </c>
    </row>
    <row r="126" spans="1:7" ht="13.5" thickBot="1" x14ac:dyDescent="0.25">
      <c r="A126" s="783" t="s">
        <v>597</v>
      </c>
      <c r="B126" s="783"/>
      <c r="C126" s="783"/>
      <c r="D126" s="783"/>
      <c r="E126" s="783"/>
      <c r="F126" s="783"/>
      <c r="G126" s="783"/>
    </row>
    <row r="127" spans="1:7" ht="38.25" x14ac:dyDescent="0.2">
      <c r="A127" s="70" t="s">
        <v>394</v>
      </c>
      <c r="B127" s="70" t="s">
        <v>467</v>
      </c>
      <c r="C127" s="70" t="s">
        <v>468</v>
      </c>
      <c r="D127" s="70" t="s">
        <v>463</v>
      </c>
      <c r="E127" s="70" t="s">
        <v>469</v>
      </c>
      <c r="F127" s="70" t="s">
        <v>470</v>
      </c>
      <c r="G127" s="70" t="s">
        <v>156</v>
      </c>
    </row>
    <row r="128" spans="1:7" x14ac:dyDescent="0.2">
      <c r="A128" s="68" t="s">
        <v>477</v>
      </c>
      <c r="B128" s="58">
        <v>197</v>
      </c>
      <c r="C128" s="58">
        <v>831</v>
      </c>
      <c r="D128" s="58">
        <v>53</v>
      </c>
      <c r="E128" s="72">
        <v>10441</v>
      </c>
      <c r="F128" s="72">
        <v>44019</v>
      </c>
      <c r="G128" s="73">
        <v>4.22</v>
      </c>
    </row>
    <row r="129" spans="1:8" x14ac:dyDescent="0.2">
      <c r="A129" s="68" t="s">
        <v>478</v>
      </c>
      <c r="B129" s="58">
        <v>197</v>
      </c>
      <c r="C129" s="58">
        <v>831</v>
      </c>
      <c r="D129" s="58">
        <v>46</v>
      </c>
      <c r="E129" s="72">
        <v>9062</v>
      </c>
      <c r="F129" s="72">
        <v>38206</v>
      </c>
      <c r="G129" s="73">
        <v>4.22</v>
      </c>
    </row>
    <row r="130" spans="1:8" x14ac:dyDescent="0.2">
      <c r="A130" s="78" t="s">
        <v>8</v>
      </c>
      <c r="B130" s="78"/>
      <c r="C130" s="78"/>
      <c r="D130" s="76">
        <v>99</v>
      </c>
      <c r="E130" s="79">
        <v>19503</v>
      </c>
      <c r="F130" s="79">
        <v>82225</v>
      </c>
      <c r="G130" s="77">
        <v>4.22</v>
      </c>
    </row>
    <row r="132" spans="1:8" ht="13.5" thickBot="1" x14ac:dyDescent="0.25">
      <c r="A132" s="783" t="s">
        <v>598</v>
      </c>
      <c r="B132" s="783"/>
      <c r="C132" s="783"/>
      <c r="D132" s="783"/>
      <c r="E132" s="783"/>
      <c r="F132" s="783"/>
      <c r="G132" s="783"/>
      <c r="H132" s="783"/>
    </row>
    <row r="133" spans="1:8" ht="25.5" x14ac:dyDescent="0.2">
      <c r="A133" s="113" t="s">
        <v>394</v>
      </c>
      <c r="B133" s="257" t="s">
        <v>462</v>
      </c>
      <c r="C133" s="257" t="s">
        <v>456</v>
      </c>
      <c r="D133" s="257" t="s">
        <v>463</v>
      </c>
      <c r="E133" s="257" t="s">
        <v>464</v>
      </c>
      <c r="F133" s="257" t="s">
        <v>465</v>
      </c>
      <c r="G133" s="257" t="s">
        <v>466</v>
      </c>
      <c r="H133" s="257" t="s">
        <v>156</v>
      </c>
    </row>
    <row r="134" spans="1:8" x14ac:dyDescent="0.2">
      <c r="A134" s="249" t="s">
        <v>94</v>
      </c>
      <c r="B134" s="250">
        <v>1.4</v>
      </c>
      <c r="C134" s="250">
        <v>1.22</v>
      </c>
      <c r="D134" s="250">
        <v>70</v>
      </c>
      <c r="E134" s="250">
        <v>2958</v>
      </c>
      <c r="F134" s="250">
        <v>98</v>
      </c>
      <c r="G134" s="250">
        <v>70.59</v>
      </c>
      <c r="H134" s="258">
        <v>0.72</v>
      </c>
    </row>
    <row r="135" spans="1:8" x14ac:dyDescent="0.2">
      <c r="A135" s="249" t="s">
        <v>95</v>
      </c>
      <c r="B135" s="250">
        <v>1.4</v>
      </c>
      <c r="C135" s="250">
        <v>0.47</v>
      </c>
      <c r="D135" s="250">
        <v>44</v>
      </c>
      <c r="E135" s="250">
        <v>38</v>
      </c>
      <c r="F135" s="250">
        <v>61.6</v>
      </c>
      <c r="G135" s="250">
        <v>17.559999999999999</v>
      </c>
      <c r="H135" s="258">
        <v>0.28999999999999998</v>
      </c>
    </row>
    <row r="136" spans="1:8" x14ac:dyDescent="0.2">
      <c r="A136" s="824" t="s">
        <v>8</v>
      </c>
      <c r="B136" s="825"/>
      <c r="C136" s="826"/>
      <c r="D136" s="259">
        <v>114</v>
      </c>
      <c r="E136" s="259">
        <v>96</v>
      </c>
      <c r="F136" s="259">
        <v>159.6</v>
      </c>
      <c r="G136" s="259">
        <v>88.15</v>
      </c>
      <c r="H136" s="260">
        <v>0.55000000000000004</v>
      </c>
    </row>
    <row r="137" spans="1:8" x14ac:dyDescent="0.2">
      <c r="A137" s="194" t="s">
        <v>148</v>
      </c>
      <c r="B137" s="194"/>
      <c r="C137" s="194"/>
      <c r="D137" s="194"/>
      <c r="E137" s="194"/>
      <c r="F137" s="194"/>
      <c r="G137" s="194"/>
      <c r="H137" s="194"/>
    </row>
    <row r="138" spans="1:8" ht="13.5" thickBot="1" x14ac:dyDescent="0.25">
      <c r="A138" s="783" t="s">
        <v>599</v>
      </c>
      <c r="B138" s="783"/>
      <c r="C138" s="783"/>
      <c r="D138" s="783"/>
      <c r="E138" s="783"/>
      <c r="F138" s="783"/>
      <c r="G138" s="783"/>
      <c r="H138" s="194"/>
    </row>
    <row r="139" spans="1:8" ht="38.25" x14ac:dyDescent="0.2">
      <c r="A139" s="113" t="s">
        <v>394</v>
      </c>
      <c r="B139" s="257" t="s">
        <v>467</v>
      </c>
      <c r="C139" s="257" t="s">
        <v>468</v>
      </c>
      <c r="D139" s="257" t="s">
        <v>463</v>
      </c>
      <c r="E139" s="257" t="s">
        <v>469</v>
      </c>
      <c r="F139" s="257" t="s">
        <v>470</v>
      </c>
      <c r="G139" s="257" t="s">
        <v>156</v>
      </c>
      <c r="H139" s="194"/>
    </row>
    <row r="140" spans="1:8" x14ac:dyDescent="0.2">
      <c r="A140" s="249" t="s">
        <v>94</v>
      </c>
      <c r="B140" s="250">
        <v>197</v>
      </c>
      <c r="C140" s="250">
        <v>831</v>
      </c>
      <c r="D140" s="250">
        <v>53</v>
      </c>
      <c r="E140" s="261">
        <v>10441</v>
      </c>
      <c r="F140" s="261">
        <v>44019</v>
      </c>
      <c r="G140" s="258">
        <v>4.22</v>
      </c>
      <c r="H140" s="194"/>
    </row>
    <row r="141" spans="1:8" x14ac:dyDescent="0.2">
      <c r="A141" s="249" t="s">
        <v>95</v>
      </c>
      <c r="B141" s="250">
        <v>197</v>
      </c>
      <c r="C141" s="250">
        <v>831</v>
      </c>
      <c r="D141" s="250">
        <v>46</v>
      </c>
      <c r="E141" s="261">
        <v>9062</v>
      </c>
      <c r="F141" s="261">
        <v>38206</v>
      </c>
      <c r="G141" s="258">
        <v>4.22</v>
      </c>
      <c r="H141" s="194"/>
    </row>
    <row r="142" spans="1:8" x14ac:dyDescent="0.2">
      <c r="A142" s="262" t="s">
        <v>8</v>
      </c>
      <c r="B142" s="263" t="s">
        <v>148</v>
      </c>
      <c r="C142" s="263" t="s">
        <v>148</v>
      </c>
      <c r="D142" s="264">
        <v>99</v>
      </c>
      <c r="E142" s="265">
        <v>19503</v>
      </c>
      <c r="F142" s="265">
        <v>82225</v>
      </c>
      <c r="G142" s="260">
        <v>4.22</v>
      </c>
      <c r="H142" s="194"/>
    </row>
  </sheetData>
  <mergeCells count="41">
    <mergeCell ref="E132:H132"/>
    <mergeCell ref="A138:D138"/>
    <mergeCell ref="E138:G138"/>
    <mergeCell ref="A107:D107"/>
    <mergeCell ref="E107:G107"/>
    <mergeCell ref="A115:D115"/>
    <mergeCell ref="E115:G115"/>
    <mergeCell ref="A126:D126"/>
    <mergeCell ref="E126:G126"/>
    <mergeCell ref="E108:G108"/>
    <mergeCell ref="A136:C136"/>
    <mergeCell ref="A132:D132"/>
    <mergeCell ref="E95:H95"/>
    <mergeCell ref="A4:D4"/>
    <mergeCell ref="A43:C43"/>
    <mergeCell ref="A20:C20"/>
    <mergeCell ref="A26:C26"/>
    <mergeCell ref="A33:D33"/>
    <mergeCell ref="E33:G33"/>
    <mergeCell ref="A75:D75"/>
    <mergeCell ref="E75:H75"/>
    <mergeCell ref="A80:D80"/>
    <mergeCell ref="E80:H80"/>
    <mergeCell ref="A7:D7"/>
    <mergeCell ref="A12:D12"/>
    <mergeCell ref="A17:D17"/>
    <mergeCell ref="E88:E89"/>
    <mergeCell ref="A34:G34"/>
    <mergeCell ref="A50:C50"/>
    <mergeCell ref="A63:D63"/>
    <mergeCell ref="A101:C101"/>
    <mergeCell ref="A71:C71"/>
    <mergeCell ref="A108:A109"/>
    <mergeCell ref="B108:D108"/>
    <mergeCell ref="A72:A73"/>
    <mergeCell ref="A88:A89"/>
    <mergeCell ref="B88:B89"/>
    <mergeCell ref="D88:D89"/>
    <mergeCell ref="A87:D87"/>
    <mergeCell ref="A95:D95"/>
    <mergeCell ref="A99:C9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0FFEB-E145-48E1-A3A5-27E2E6B09669}">
  <sheetPr>
    <tabColor rgb="FFFFC000"/>
  </sheetPr>
  <dimension ref="A1:BE98"/>
  <sheetViews>
    <sheetView zoomScale="70" zoomScaleNormal="70" workbookViewId="0">
      <selection activeCell="G14" sqref="G14"/>
    </sheetView>
  </sheetViews>
  <sheetFormatPr defaultColWidth="9.125" defaultRowHeight="12.75" x14ac:dyDescent="0.2"/>
  <cols>
    <col min="1" max="1" width="28.25" style="118" customWidth="1"/>
    <col min="2" max="2" width="37.875" style="188" customWidth="1"/>
    <col min="3" max="3" width="15.75" style="189" customWidth="1"/>
    <col min="4" max="4" width="17.125" style="189" customWidth="1"/>
    <col min="5" max="6" width="14.75" style="189" customWidth="1"/>
    <col min="7" max="7" width="17.375" style="189" customWidth="1"/>
    <col min="8" max="9" width="15.125" style="189" customWidth="1"/>
    <col min="10" max="10" width="0.5" style="359" customWidth="1"/>
    <col min="11" max="11" width="65.75" style="189" customWidth="1"/>
    <col min="12" max="12" width="33.25" style="189" customWidth="1"/>
    <col min="13" max="13" width="12.75" style="118" customWidth="1"/>
    <col min="14" max="14" width="15.25" style="118" customWidth="1"/>
    <col min="15" max="15" width="12.75" style="118" customWidth="1"/>
    <col min="16" max="16" width="15.25" style="118" customWidth="1"/>
    <col min="17" max="17" width="12.25" style="118" customWidth="1"/>
    <col min="18" max="18" width="9.125" style="118"/>
    <col min="19" max="19" width="6.75" style="118" customWidth="1"/>
    <col min="20" max="16384" width="9.125" style="118"/>
  </cols>
  <sheetData>
    <row r="1" spans="1:57" x14ac:dyDescent="0.2">
      <c r="A1" s="207" t="s">
        <v>829</v>
      </c>
      <c r="B1" s="207"/>
      <c r="C1" s="207"/>
      <c r="D1" s="207"/>
      <c r="E1" s="207"/>
      <c r="F1" s="207"/>
      <c r="G1" s="207"/>
      <c r="H1" s="207"/>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row>
    <row r="2" spans="1:57" s="210" customFormat="1" x14ac:dyDescent="0.2">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c r="BB2" s="211"/>
      <c r="BC2" s="211"/>
      <c r="BD2" s="211"/>
      <c r="BE2" s="211"/>
    </row>
    <row r="3" spans="1:57" ht="30" customHeight="1" x14ac:dyDescent="0.2">
      <c r="A3" s="183" t="s">
        <v>558</v>
      </c>
      <c r="B3" s="183"/>
      <c r="C3" s="183"/>
      <c r="D3" s="183"/>
      <c r="E3" s="183"/>
      <c r="F3" s="183"/>
      <c r="G3" s="183"/>
      <c r="H3" s="183"/>
      <c r="I3" s="211"/>
      <c r="J3" s="211"/>
      <c r="K3" s="211"/>
      <c r="L3" s="211"/>
      <c r="M3" s="211"/>
      <c r="N3" s="211"/>
      <c r="O3" s="211"/>
      <c r="P3" s="211"/>
      <c r="Q3" s="211"/>
      <c r="R3" s="211"/>
      <c r="S3" s="211"/>
      <c r="T3" s="211"/>
      <c r="U3" s="211"/>
      <c r="V3" s="211"/>
      <c r="W3" s="211"/>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row>
    <row r="4" spans="1:57" x14ac:dyDescent="0.2">
      <c r="A4" s="720"/>
      <c r="B4" s="720"/>
      <c r="C4" s="720"/>
      <c r="D4" s="720"/>
      <c r="E4" s="720"/>
      <c r="F4" s="720"/>
      <c r="G4" s="720"/>
      <c r="H4" s="720"/>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row>
    <row r="5" spans="1:57" x14ac:dyDescent="0.2">
      <c r="A5" s="715" t="s">
        <v>531</v>
      </c>
      <c r="B5" s="715"/>
      <c r="C5" s="715"/>
      <c r="D5" s="715"/>
      <c r="E5" s="715"/>
      <c r="F5" s="715"/>
      <c r="G5" s="715"/>
      <c r="H5" s="715"/>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row>
    <row r="6" spans="1:57" s="188" customFormat="1" ht="21.75" customHeight="1" x14ac:dyDescent="0.2">
      <c r="A6" s="716" t="s">
        <v>10</v>
      </c>
      <c r="B6" s="716" t="s">
        <v>0</v>
      </c>
      <c r="C6" s="693" t="s">
        <v>11</v>
      </c>
      <c r="D6" s="694"/>
      <c r="E6" s="695"/>
      <c r="F6" s="693" t="s">
        <v>12</v>
      </c>
      <c r="G6" s="694"/>
      <c r="H6" s="695"/>
      <c r="I6" s="452"/>
      <c r="J6" s="461"/>
      <c r="K6" s="453"/>
      <c r="L6" s="453"/>
      <c r="M6" s="453"/>
      <c r="N6" s="453"/>
      <c r="O6" s="453"/>
      <c r="P6" s="453"/>
      <c r="Q6" s="453"/>
      <c r="V6" s="454"/>
      <c r="W6" s="455"/>
    </row>
    <row r="7" spans="1:57" ht="36" customHeight="1" x14ac:dyDescent="0.2">
      <c r="A7" s="724"/>
      <c r="B7" s="724"/>
      <c r="C7" s="466" t="s">
        <v>13</v>
      </c>
      <c r="D7" s="466" t="s">
        <v>14</v>
      </c>
      <c r="E7" s="466" t="s">
        <v>15</v>
      </c>
      <c r="F7" s="466" t="s">
        <v>552</v>
      </c>
      <c r="G7" s="466" t="s">
        <v>14</v>
      </c>
      <c r="H7" s="466" t="s">
        <v>551</v>
      </c>
      <c r="I7" s="213"/>
      <c r="J7" s="356"/>
      <c r="K7" s="118"/>
      <c r="L7" s="197"/>
      <c r="M7" s="197"/>
      <c r="N7" s="197"/>
      <c r="O7" s="197"/>
      <c r="V7" s="197"/>
      <c r="W7" s="190"/>
    </row>
    <row r="8" spans="1:57" ht="16.5" customHeight="1" x14ac:dyDescent="0.2">
      <c r="A8" s="714" t="s">
        <v>18</v>
      </c>
      <c r="B8" s="41" t="s">
        <v>1</v>
      </c>
      <c r="C8" s="364">
        <f>'Program Level Tables'!C8</f>
        <v>5937819</v>
      </c>
      <c r="D8" s="364">
        <f>'Program Level Tables'!C9</f>
        <v>5496808</v>
      </c>
      <c r="E8" s="365">
        <f t="shared" ref="E8:E12" si="0">D8/C8</f>
        <v>0.92572845349445643</v>
      </c>
      <c r="F8" s="364">
        <v>7236542</v>
      </c>
      <c r="G8" s="364">
        <f>'Program Level Tables'!C10</f>
        <v>3963157</v>
      </c>
      <c r="H8" s="365">
        <f t="shared" ref="H8:H10" si="1">G8/F8</f>
        <v>0.54765895091882288</v>
      </c>
      <c r="I8" s="208"/>
      <c r="J8" s="357"/>
      <c r="K8" s="231"/>
      <c r="L8" s="215"/>
      <c r="M8" s="191"/>
      <c r="N8" s="215"/>
      <c r="O8" s="191"/>
      <c r="V8" s="197"/>
      <c r="W8" s="190"/>
    </row>
    <row r="9" spans="1:57" ht="16.5" customHeight="1" thickBot="1" x14ac:dyDescent="0.25">
      <c r="A9" s="714"/>
      <c r="B9" s="41" t="s">
        <v>2</v>
      </c>
      <c r="C9" s="364">
        <f>'Program Level Tables'!H8</f>
        <v>21731835</v>
      </c>
      <c r="D9" s="364">
        <f>'Program Level Tables'!H9</f>
        <v>25434704</v>
      </c>
      <c r="E9" s="365">
        <f t="shared" si="0"/>
        <v>1.1703891548964918</v>
      </c>
      <c r="F9" s="364">
        <f>'Program Level Tables'!H7</f>
        <v>13038631.833779998</v>
      </c>
      <c r="G9" s="364">
        <f>'Program Level Tables'!H10</f>
        <v>15058272</v>
      </c>
      <c r="H9" s="365">
        <f t="shared" si="1"/>
        <v>1.1548966327116925</v>
      </c>
      <c r="I9" s="208"/>
      <c r="J9" s="357"/>
      <c r="K9" s="43"/>
      <c r="L9" s="215"/>
      <c r="M9" s="191"/>
      <c r="N9" s="215"/>
      <c r="O9" s="191"/>
      <c r="V9" s="197"/>
      <c r="W9" s="190"/>
    </row>
    <row r="10" spans="1:57" ht="16.5" customHeight="1" thickBot="1" x14ac:dyDescent="0.25">
      <c r="A10" s="714"/>
      <c r="B10" s="41" t="s">
        <v>19</v>
      </c>
      <c r="C10" s="366">
        <f>'Program Level Tables'!M8</f>
        <v>879280.31440000795</v>
      </c>
      <c r="D10" s="366">
        <f>'Program Level Tables'!M9</f>
        <v>885014.43896215153</v>
      </c>
      <c r="E10" s="367">
        <f t="shared" si="0"/>
        <v>1.0065213839866942</v>
      </c>
      <c r="F10" s="366">
        <f>'Program Level Tables'!M7</f>
        <v>1388946.5557999993</v>
      </c>
      <c r="G10" s="366">
        <f>'Program Level Tables'!M10</f>
        <v>885014.43896215153</v>
      </c>
      <c r="H10" s="367">
        <f t="shared" si="1"/>
        <v>0.63718394006341361</v>
      </c>
      <c r="I10" s="208"/>
      <c r="J10" s="358"/>
      <c r="K10" s="43"/>
      <c r="L10" s="215"/>
      <c r="M10" s="191"/>
      <c r="N10" s="215"/>
      <c r="O10" s="191"/>
      <c r="V10" s="197"/>
      <c r="W10" s="190"/>
    </row>
    <row r="11" spans="1:57" ht="16.5" customHeight="1" thickBot="1" x14ac:dyDescent="0.25">
      <c r="A11" s="714"/>
      <c r="B11" s="45" t="s">
        <v>20</v>
      </c>
      <c r="C11" s="368">
        <f>SUM(C8:C10)</f>
        <v>28548934.31440001</v>
      </c>
      <c r="D11" s="368">
        <f>SUM(D8:D10)</f>
        <v>31816526.43896215</v>
      </c>
      <c r="E11" s="369">
        <f>D11/C11</f>
        <v>1.1144558353239118</v>
      </c>
      <c r="F11" s="368">
        <f>SUM(F8:F10)</f>
        <v>21664120.389579996</v>
      </c>
      <c r="G11" s="368">
        <f>SUM(G8:G10)</f>
        <v>19906443.43896215</v>
      </c>
      <c r="H11" s="369">
        <f>G11/F11</f>
        <v>0.91886691363369388</v>
      </c>
      <c r="I11" s="208"/>
      <c r="J11" s="358"/>
      <c r="K11" s="43"/>
      <c r="L11" s="215"/>
      <c r="M11" s="191"/>
      <c r="N11" s="215"/>
      <c r="O11" s="191"/>
      <c r="V11" s="197"/>
      <c r="W11" s="190"/>
    </row>
    <row r="12" spans="1:57" ht="16.5" customHeight="1" thickBot="1" x14ac:dyDescent="0.25">
      <c r="A12" s="714" t="s">
        <v>21</v>
      </c>
      <c r="B12" s="41" t="s">
        <v>4</v>
      </c>
      <c r="C12" s="364">
        <f>'Program Level Tables'!R8</f>
        <v>19340629</v>
      </c>
      <c r="D12" s="364">
        <f>'Program Level Tables'!R9</f>
        <v>24864459</v>
      </c>
      <c r="E12" s="367">
        <f t="shared" si="0"/>
        <v>1.2856075673650531</v>
      </c>
      <c r="F12" s="364">
        <f>'Program Level Tables'!R7</f>
        <v>20355374.999999996</v>
      </c>
      <c r="G12" s="364">
        <f>'Program Level Tables'!R10</f>
        <v>24864459</v>
      </c>
      <c r="H12" s="367">
        <f t="shared" ref="H12" si="2">G12/F12</f>
        <v>1.2215181002560751</v>
      </c>
      <c r="I12" s="208"/>
      <c r="J12" s="358"/>
      <c r="K12" s="43"/>
      <c r="L12" s="215"/>
      <c r="M12" s="191"/>
      <c r="N12" s="215"/>
      <c r="O12" s="191"/>
      <c r="V12" s="197"/>
      <c r="W12" s="190"/>
    </row>
    <row r="13" spans="1:57" ht="16.5" customHeight="1" thickBot="1" x14ac:dyDescent="0.25">
      <c r="A13" s="714"/>
      <c r="B13" s="41" t="s">
        <v>22</v>
      </c>
      <c r="C13" s="696" t="s">
        <v>23</v>
      </c>
      <c r="D13" s="697"/>
      <c r="E13" s="697"/>
      <c r="F13" s="697"/>
      <c r="G13" s="697"/>
      <c r="H13" s="388"/>
      <c r="I13" s="208"/>
      <c r="J13" s="356"/>
      <c r="K13" s="43"/>
      <c r="L13" s="215"/>
      <c r="M13" s="191"/>
      <c r="N13" s="215"/>
      <c r="O13" s="191"/>
      <c r="V13" s="197"/>
    </row>
    <row r="14" spans="1:57" ht="16.5" customHeight="1" thickBot="1" x14ac:dyDescent="0.25">
      <c r="A14" s="714"/>
      <c r="B14" s="45" t="s">
        <v>24</v>
      </c>
      <c r="C14" s="368">
        <f>SUM(C12:C12)</f>
        <v>19340629</v>
      </c>
      <c r="D14" s="368">
        <f>SUM(D12:D12)</f>
        <v>24864459</v>
      </c>
      <c r="E14" s="369">
        <f>D14/C14</f>
        <v>1.2856075673650531</v>
      </c>
      <c r="F14" s="368">
        <f>SUM(F12:F12)</f>
        <v>20355374.999999996</v>
      </c>
      <c r="G14" s="368">
        <f>SUM(G12:G12)</f>
        <v>24864459</v>
      </c>
      <c r="H14" s="369">
        <f>G14/F14</f>
        <v>1.2215181002560751</v>
      </c>
      <c r="I14" s="208"/>
      <c r="J14" s="356"/>
      <c r="K14" s="43"/>
      <c r="L14" s="215"/>
      <c r="M14" s="191"/>
      <c r="N14" s="215"/>
      <c r="O14" s="191"/>
      <c r="V14" s="197"/>
    </row>
    <row r="15" spans="1:57" ht="16.5" customHeight="1" x14ac:dyDescent="0.2">
      <c r="A15" s="691" t="s">
        <v>25</v>
      </c>
      <c r="B15" s="41" t="s">
        <v>26</v>
      </c>
      <c r="C15" s="696" t="s">
        <v>27</v>
      </c>
      <c r="D15" s="697"/>
      <c r="E15" s="697"/>
      <c r="F15" s="697"/>
      <c r="G15" s="697"/>
      <c r="H15" s="698"/>
      <c r="I15" s="208"/>
      <c r="K15" s="360"/>
      <c r="L15" s="216"/>
      <c r="M15" s="191"/>
      <c r="N15" s="216"/>
      <c r="O15" s="191"/>
    </row>
    <row r="16" spans="1:57" ht="16.5" customHeight="1" x14ac:dyDescent="0.2">
      <c r="A16" s="691"/>
      <c r="B16" s="41" t="s">
        <v>28</v>
      </c>
      <c r="C16" s="364">
        <f>'Program Level Tables'!AC8</f>
        <v>466496</v>
      </c>
      <c r="D16" s="364">
        <f>'Program Level Tables'!AC9</f>
        <v>466496</v>
      </c>
      <c r="E16" s="365">
        <f t="shared" ref="E16:E17" si="3">D16/C16</f>
        <v>1</v>
      </c>
      <c r="F16" s="364">
        <f>'Program Level Tables'!AC7</f>
        <v>1220614.9999999998</v>
      </c>
      <c r="G16" s="364">
        <f>'Program Level Tables'!AC10</f>
        <v>466496</v>
      </c>
      <c r="H16" s="365">
        <f>G16/F16</f>
        <v>0.38218111361895446</v>
      </c>
      <c r="I16" s="208"/>
      <c r="J16" s="356"/>
      <c r="L16" s="118"/>
    </row>
    <row r="17" spans="1:23" ht="16.5" customHeight="1" x14ac:dyDescent="0.2">
      <c r="A17" s="691"/>
      <c r="B17" s="41" t="s">
        <v>29</v>
      </c>
      <c r="C17" s="371">
        <f>'Program Level Tables'!AH8</f>
        <v>10441</v>
      </c>
      <c r="D17" s="371">
        <f>'Program Level Tables'!AH9</f>
        <v>44019</v>
      </c>
      <c r="E17" s="365">
        <f t="shared" si="3"/>
        <v>4.2159754812757395</v>
      </c>
      <c r="F17" s="364">
        <f>'Program Level Tables'!AH7</f>
        <v>28368</v>
      </c>
      <c r="G17" s="364">
        <f>'Program Level Tables'!AH10</f>
        <v>44019</v>
      </c>
      <c r="H17" s="365">
        <f>G17/F17</f>
        <v>1.5517131979695431</v>
      </c>
      <c r="I17" s="208"/>
      <c r="J17" s="356"/>
      <c r="K17" s="212"/>
      <c r="L17" s="218"/>
      <c r="V17" s="197"/>
    </row>
    <row r="18" spans="1:23" ht="16.5" customHeight="1" x14ac:dyDescent="0.2">
      <c r="A18" s="691"/>
      <c r="B18" s="45" t="s">
        <v>30</v>
      </c>
      <c r="C18" s="368">
        <f>SUM(C16:C17)</f>
        <v>476937</v>
      </c>
      <c r="D18" s="368">
        <f>SUM(D16:D17)</f>
        <v>510515</v>
      </c>
      <c r="E18" s="369">
        <f>D18/C18</f>
        <v>1.0704034285450699</v>
      </c>
      <c r="F18" s="368">
        <f>SUM(F16:F17)</f>
        <v>1248982.9999999998</v>
      </c>
      <c r="G18" s="368">
        <f>SUM(G16:G17)</f>
        <v>510515</v>
      </c>
      <c r="H18" s="369">
        <f>G18/F18</f>
        <v>0.40874455456959791</v>
      </c>
      <c r="I18" s="208"/>
      <c r="J18" s="356"/>
      <c r="K18" s="212"/>
      <c r="L18" s="218"/>
      <c r="P18" s="219"/>
      <c r="V18" s="197"/>
    </row>
    <row r="19" spans="1:23" ht="16.5" customHeight="1" x14ac:dyDescent="0.2">
      <c r="A19" s="47" t="s">
        <v>31</v>
      </c>
      <c r="B19" s="47"/>
      <c r="C19" s="375">
        <f>SUM(C18,C14,C11,)</f>
        <v>48366500.31440001</v>
      </c>
      <c r="D19" s="375">
        <f>SUM(D18,D14,D11,)</f>
        <v>57191500.438962147</v>
      </c>
      <c r="E19" s="376">
        <f>D19/C19</f>
        <v>1.1824610022886997</v>
      </c>
      <c r="F19" s="375">
        <f>SUM(F18,F14,F11,)</f>
        <v>43268478.389579996</v>
      </c>
      <c r="G19" s="375">
        <f>SUM(G18,G14,G11,)</f>
        <v>45281417.438962147</v>
      </c>
      <c r="H19" s="376">
        <f>G19/F19</f>
        <v>1.0465220669712043</v>
      </c>
      <c r="I19" s="208"/>
      <c r="J19" s="357"/>
      <c r="K19" s="220"/>
      <c r="L19" s="221"/>
      <c r="P19" s="219"/>
      <c r="V19" s="197"/>
      <c r="W19" s="190"/>
    </row>
    <row r="20" spans="1:23" x14ac:dyDescent="0.2">
      <c r="B20" s="118"/>
      <c r="I20" s="208"/>
      <c r="J20" s="356"/>
      <c r="K20" s="212"/>
      <c r="L20" s="211"/>
      <c r="M20" s="211"/>
      <c r="N20" s="211"/>
      <c r="O20" s="211"/>
      <c r="P20" s="211"/>
      <c r="Q20" s="211"/>
      <c r="V20" s="197"/>
    </row>
    <row r="21" spans="1:23" x14ac:dyDescent="0.2">
      <c r="A21" s="186"/>
      <c r="B21" s="118"/>
      <c r="C21" s="118"/>
      <c r="D21" s="118"/>
      <c r="E21" s="118"/>
      <c r="F21" s="222"/>
      <c r="G21" s="118"/>
      <c r="H21" s="191"/>
      <c r="I21" s="208"/>
      <c r="J21" s="356"/>
      <c r="K21" s="53"/>
      <c r="N21" s="197"/>
      <c r="O21" s="197"/>
      <c r="P21" s="197"/>
      <c r="Q21" s="197"/>
      <c r="V21" s="197"/>
    </row>
    <row r="22" spans="1:23" ht="13.5" customHeight="1" x14ac:dyDescent="0.2">
      <c r="A22" s="715" t="s">
        <v>542</v>
      </c>
      <c r="B22" s="715"/>
      <c r="C22" s="715"/>
      <c r="D22" s="715"/>
      <c r="E22" s="715"/>
      <c r="F22" s="715"/>
      <c r="G22" s="715"/>
      <c r="H22" s="715"/>
      <c r="I22" s="208"/>
      <c r="J22" s="358"/>
      <c r="K22" s="223"/>
      <c r="L22" s="224"/>
      <c r="N22" s="215"/>
      <c r="O22" s="191"/>
      <c r="P22" s="215"/>
      <c r="Q22" s="191"/>
      <c r="V22" s="197"/>
    </row>
    <row r="23" spans="1:23" ht="37.5" customHeight="1" x14ac:dyDescent="0.2">
      <c r="A23" s="716" t="s">
        <v>10</v>
      </c>
      <c r="B23" s="716" t="s">
        <v>0</v>
      </c>
      <c r="C23" s="693" t="s">
        <v>11</v>
      </c>
      <c r="D23" s="694"/>
      <c r="E23" s="695"/>
      <c r="F23" s="693" t="s">
        <v>12</v>
      </c>
      <c r="G23" s="694"/>
      <c r="H23" s="695"/>
      <c r="I23" s="208"/>
      <c r="J23" s="357"/>
      <c r="K23" s="220"/>
      <c r="L23" s="224"/>
      <c r="N23" s="215"/>
      <c r="O23" s="191"/>
      <c r="P23" s="215"/>
      <c r="Q23" s="191"/>
      <c r="V23" s="197"/>
    </row>
    <row r="24" spans="1:23" s="184" customFormat="1" ht="28.5" customHeight="1" x14ac:dyDescent="0.2">
      <c r="A24" s="716"/>
      <c r="B24" s="716"/>
      <c r="C24" s="561" t="s">
        <v>32</v>
      </c>
      <c r="D24" s="561" t="s">
        <v>33</v>
      </c>
      <c r="E24" s="561" t="s">
        <v>15</v>
      </c>
      <c r="F24" s="560" t="s">
        <v>553</v>
      </c>
      <c r="G24" s="560" t="s">
        <v>33</v>
      </c>
      <c r="H24" s="560" t="s">
        <v>551</v>
      </c>
      <c r="I24" s="37"/>
      <c r="J24" s="182"/>
      <c r="K24" s="40"/>
      <c r="L24" s="185"/>
      <c r="N24" s="51"/>
    </row>
    <row r="25" spans="1:23" ht="16.5" customHeight="1" x14ac:dyDescent="0.2">
      <c r="A25" s="714" t="s">
        <v>18</v>
      </c>
      <c r="B25" s="41" t="s">
        <v>1</v>
      </c>
      <c r="C25" s="389">
        <f>'Program Level Tables'!C13</f>
        <v>3328.37</v>
      </c>
      <c r="D25" s="389">
        <f>'Program Level Tables'!C14</f>
        <v>3451.32</v>
      </c>
      <c r="E25" s="42">
        <f t="shared" ref="E25:E29" si="4">D25/C25</f>
        <v>1.0369400036654579</v>
      </c>
      <c r="F25" s="389">
        <v>3133</v>
      </c>
      <c r="G25" s="389">
        <f>'Program Level Tables'!C15</f>
        <v>2524.83</v>
      </c>
      <c r="H25" s="42">
        <f t="shared" ref="H25:H27" si="5">G25/F25</f>
        <v>0.80588254069581866</v>
      </c>
      <c r="I25" s="208"/>
      <c r="J25" s="356"/>
      <c r="K25" s="212"/>
    </row>
    <row r="26" spans="1:23" ht="16.5" customHeight="1" thickBot="1" x14ac:dyDescent="0.25">
      <c r="A26" s="714"/>
      <c r="B26" s="41" t="s">
        <v>2</v>
      </c>
      <c r="C26" s="389">
        <f>'Program Level Tables'!H13</f>
        <v>2725.19</v>
      </c>
      <c r="D26" s="389">
        <f>'Program Level Tables'!H14</f>
        <v>3461.28</v>
      </c>
      <c r="E26" s="42">
        <f>D26/C26</f>
        <v>1.2701059375676558</v>
      </c>
      <c r="F26" s="389">
        <f>'Program Level Tables'!H12</f>
        <v>955.16819999999996</v>
      </c>
      <c r="G26" s="389">
        <f>'Program Level Tables'!H15</f>
        <v>2056.7800000000002</v>
      </c>
      <c r="H26" s="42">
        <f t="shared" si="5"/>
        <v>2.1533170806984572</v>
      </c>
      <c r="I26" s="208"/>
      <c r="K26" s="43"/>
      <c r="L26" s="197"/>
      <c r="M26" s="197"/>
      <c r="N26" s="197"/>
      <c r="O26" s="197"/>
    </row>
    <row r="27" spans="1:23" ht="16.5" customHeight="1" thickBot="1" x14ac:dyDescent="0.25">
      <c r="A27" s="714"/>
      <c r="B27" s="41" t="s">
        <v>19</v>
      </c>
      <c r="C27" s="389">
        <f>'Program Level Tables'!M13</f>
        <v>110.86609999999808</v>
      </c>
      <c r="D27" s="389">
        <f>'Program Level Tables'!M14</f>
        <v>121.78226288298738</v>
      </c>
      <c r="E27" s="42">
        <f t="shared" si="4"/>
        <v>1.0984625857948416</v>
      </c>
      <c r="F27" s="389">
        <f>'Program Level Tables'!M12</f>
        <v>242.96675000000005</v>
      </c>
      <c r="G27" s="389">
        <f>'Program Level Tables'!M15</f>
        <v>121.78226288298738</v>
      </c>
      <c r="H27" s="42">
        <f t="shared" si="5"/>
        <v>0.50123015961232287</v>
      </c>
      <c r="I27" s="226"/>
      <c r="K27" s="43"/>
      <c r="L27" s="118"/>
    </row>
    <row r="28" spans="1:23" ht="16.5" customHeight="1" thickBot="1" x14ac:dyDescent="0.25">
      <c r="A28" s="714"/>
      <c r="B28" s="45" t="s">
        <v>20</v>
      </c>
      <c r="C28" s="390">
        <f>SUM(C25:C27)</f>
        <v>6164.4260999999979</v>
      </c>
      <c r="D28" s="390">
        <f>SUM(D25:D27)</f>
        <v>7034.3822628829876</v>
      </c>
      <c r="E28" s="46">
        <f>D28/C28</f>
        <v>1.1411252481205005</v>
      </c>
      <c r="F28" s="390">
        <f>SUM(F25:F27)</f>
        <v>4331.1349499999997</v>
      </c>
      <c r="G28" s="390">
        <f>SUM(G25:G27)</f>
        <v>4703.3922628829878</v>
      </c>
      <c r="H28" s="46">
        <f>G28/F28</f>
        <v>1.0859491373924952</v>
      </c>
      <c r="I28" s="226"/>
      <c r="J28" s="361"/>
      <c r="K28" s="43"/>
      <c r="L28" s="215"/>
      <c r="M28" s="191"/>
      <c r="N28" s="215"/>
      <c r="O28" s="191"/>
    </row>
    <row r="29" spans="1:23" ht="16.5" customHeight="1" thickBot="1" x14ac:dyDescent="0.25">
      <c r="A29" s="690" t="s">
        <v>21</v>
      </c>
      <c r="B29" s="41" t="s">
        <v>4</v>
      </c>
      <c r="C29" s="389">
        <f>'Program Level Tables'!R13</f>
        <v>4037.81</v>
      </c>
      <c r="D29" s="672">
        <f>'Program Level Tables'!R14</f>
        <v>3453</v>
      </c>
      <c r="E29" s="42">
        <f t="shared" si="4"/>
        <v>0.85516653829674993</v>
      </c>
      <c r="F29" s="389">
        <v>2550</v>
      </c>
      <c r="G29" s="389">
        <f>'Program Level Tables'!R15</f>
        <v>3453</v>
      </c>
      <c r="H29" s="44">
        <f t="shared" ref="H29" si="6">G29/F29</f>
        <v>1.3541176470588234</v>
      </c>
      <c r="I29" s="226"/>
      <c r="K29" s="43"/>
      <c r="L29" s="215"/>
      <c r="M29" s="191"/>
      <c r="N29" s="215"/>
      <c r="O29" s="191"/>
    </row>
    <row r="30" spans="1:23" ht="16.5" customHeight="1" thickBot="1" x14ac:dyDescent="0.25">
      <c r="A30" s="691"/>
      <c r="B30" s="41" t="s">
        <v>22</v>
      </c>
      <c r="C30" s="721" t="s">
        <v>23</v>
      </c>
      <c r="D30" s="722"/>
      <c r="E30" s="722"/>
      <c r="F30" s="722"/>
      <c r="G30" s="722"/>
      <c r="H30" s="723"/>
      <c r="I30" s="228"/>
      <c r="K30" s="43"/>
      <c r="L30" s="215"/>
      <c r="M30" s="191"/>
      <c r="N30" s="215"/>
      <c r="O30" s="191"/>
    </row>
    <row r="31" spans="1:23" ht="16.5" customHeight="1" thickBot="1" x14ac:dyDescent="0.25">
      <c r="A31" s="692"/>
      <c r="B31" s="45" t="s">
        <v>24</v>
      </c>
      <c r="C31" s="390">
        <f>SUM(C29:C30)</f>
        <v>4037.81</v>
      </c>
      <c r="D31" s="390">
        <f>SUM(D29:D30)</f>
        <v>3453</v>
      </c>
      <c r="E31" s="46">
        <f>D31/C31</f>
        <v>0.85516653829674993</v>
      </c>
      <c r="F31" s="390">
        <f>SUM(F29:F30)</f>
        <v>2550</v>
      </c>
      <c r="G31" s="390">
        <f>SUM(G29:G30)</f>
        <v>3453</v>
      </c>
      <c r="H31" s="46">
        <f>G31/F31</f>
        <v>1.3541176470588234</v>
      </c>
      <c r="I31" s="213"/>
      <c r="K31" s="43"/>
      <c r="L31" s="215"/>
      <c r="M31" s="191"/>
      <c r="N31" s="215"/>
      <c r="O31" s="191"/>
      <c r="R31" s="211"/>
    </row>
    <row r="32" spans="1:23" ht="16.5" customHeight="1" x14ac:dyDescent="0.2">
      <c r="A32" s="690" t="s">
        <v>25</v>
      </c>
      <c r="B32" s="41" t="s">
        <v>26</v>
      </c>
      <c r="C32" s="389">
        <f>'Program Level Tables'!X13</f>
        <v>40680</v>
      </c>
      <c r="D32" s="389">
        <f>'Program Level Tables'!X14</f>
        <v>39383.717996176798</v>
      </c>
      <c r="E32" s="42">
        <f t="shared" ref="E32:E36" si="7">D32/C32</f>
        <v>0.96813466067297926</v>
      </c>
      <c r="F32" s="389">
        <f>'Program Level Tables'!X12</f>
        <v>49487.685000000005</v>
      </c>
      <c r="G32" s="389">
        <f>'Program Level Tables'!X15</f>
        <v>39383.717996176798</v>
      </c>
      <c r="H32" s="42">
        <f t="shared" ref="H32:H36" si="8">G32/F32</f>
        <v>0.79582865911340961</v>
      </c>
      <c r="I32" s="208"/>
      <c r="K32" s="229"/>
      <c r="L32" s="215"/>
      <c r="M32" s="191"/>
      <c r="N32" s="215"/>
      <c r="O32" s="191"/>
    </row>
    <row r="33" spans="1:27" ht="16.5" customHeight="1" thickBot="1" x14ac:dyDescent="0.25">
      <c r="A33" s="691"/>
      <c r="B33" s="41" t="s">
        <v>28</v>
      </c>
      <c r="C33" s="389">
        <f>'Program Level Tables'!AC13</f>
        <v>4454.8</v>
      </c>
      <c r="D33" s="389">
        <f>'Program Level Tables'!AC14</f>
        <v>3989.42</v>
      </c>
      <c r="E33" s="42">
        <f t="shared" si="7"/>
        <v>0.89553290832360599</v>
      </c>
      <c r="F33" s="389">
        <f>'Program Level Tables'!AC12</f>
        <v>9220.7999999999975</v>
      </c>
      <c r="G33" s="389">
        <f>'Program Level Tables'!AC15</f>
        <v>3989.42</v>
      </c>
      <c r="H33" s="42">
        <f>G33/F33</f>
        <v>0.43265443345479798</v>
      </c>
      <c r="I33" s="208"/>
      <c r="K33" s="43"/>
      <c r="L33" s="215"/>
      <c r="M33" s="191"/>
      <c r="N33" s="215"/>
      <c r="O33" s="191"/>
    </row>
    <row r="34" spans="1:27" ht="16.5" customHeight="1" thickBot="1" x14ac:dyDescent="0.25">
      <c r="A34" s="691"/>
      <c r="B34" s="41" t="s">
        <v>29</v>
      </c>
      <c r="C34" s="389">
        <f>'Program Level Tables'!AH13</f>
        <v>98</v>
      </c>
      <c r="D34" s="389">
        <f>'Program Level Tables'!AH14</f>
        <v>70.59</v>
      </c>
      <c r="E34" s="42">
        <f t="shared" si="7"/>
        <v>0.72030612244897962</v>
      </c>
      <c r="F34" s="478">
        <f>'Program Level Tables'!AH12</f>
        <v>207.35999999999999</v>
      </c>
      <c r="G34" s="389">
        <f>'Program Level Tables'!AH15</f>
        <v>70.59</v>
      </c>
      <c r="H34" s="42">
        <f t="shared" si="8"/>
        <v>0.34042245370370372</v>
      </c>
      <c r="I34" s="208"/>
      <c r="J34" s="362"/>
      <c r="K34" s="43"/>
      <c r="L34" s="215"/>
      <c r="M34" s="191"/>
      <c r="N34" s="215"/>
      <c r="O34" s="191"/>
      <c r="Q34" s="191"/>
      <c r="R34" s="227"/>
      <c r="S34" s="230"/>
    </row>
    <row r="35" spans="1:27" ht="16.5" customHeight="1" x14ac:dyDescent="0.2">
      <c r="A35" s="692"/>
      <c r="B35" s="45" t="s">
        <v>30</v>
      </c>
      <c r="C35" s="390">
        <f>SUM(C32:C34)</f>
        <v>45232.800000000003</v>
      </c>
      <c r="D35" s="390">
        <f>SUM(D32:D34)</f>
        <v>43443.727996176793</v>
      </c>
      <c r="E35" s="46">
        <f>D35/C35</f>
        <v>0.96044746281850313</v>
      </c>
      <c r="F35" s="390">
        <f>SUM(F32:F34)</f>
        <v>58915.845000000001</v>
      </c>
      <c r="G35" s="390">
        <f>SUM(G32:G34)</f>
        <v>43443.727996176793</v>
      </c>
      <c r="H35" s="46">
        <f>G35/F35</f>
        <v>0.7373861479229703</v>
      </c>
      <c r="I35" s="208"/>
      <c r="J35" s="362"/>
      <c r="K35" s="224"/>
      <c r="L35" s="216"/>
      <c r="M35" s="191"/>
      <c r="N35" s="216"/>
      <c r="O35" s="191"/>
      <c r="Q35" s="191"/>
      <c r="R35" s="227"/>
      <c r="S35" s="230"/>
    </row>
    <row r="36" spans="1:27" ht="16.5" customHeight="1" thickBot="1" x14ac:dyDescent="0.25">
      <c r="A36" s="47" t="s">
        <v>31</v>
      </c>
      <c r="B36" s="47"/>
      <c r="C36" s="391">
        <f>SUM(C35,C31,C28)</f>
        <v>55435.036099999998</v>
      </c>
      <c r="D36" s="391">
        <f>SUM(D35,D31,D28)</f>
        <v>53931.11025905978</v>
      </c>
      <c r="E36" s="48">
        <f t="shared" si="7"/>
        <v>0.97287048143655452</v>
      </c>
      <c r="F36" s="391">
        <f>SUM(F35,F31,F28)</f>
        <v>65796.979950000008</v>
      </c>
      <c r="G36" s="391">
        <f>SUM(G35,G31,G28)</f>
        <v>51600.120259059782</v>
      </c>
      <c r="H36" s="48">
        <f t="shared" si="8"/>
        <v>0.78423235075943298</v>
      </c>
      <c r="I36" s="208"/>
      <c r="J36" s="363"/>
      <c r="K36" s="228"/>
      <c r="L36" s="43"/>
      <c r="N36" s="215"/>
      <c r="O36" s="191"/>
      <c r="P36" s="215"/>
      <c r="Q36" s="191"/>
    </row>
    <row r="37" spans="1:27" ht="13.5" thickBot="1" x14ac:dyDescent="0.25">
      <c r="B37" s="118"/>
      <c r="F37" s="476"/>
      <c r="H37" s="405"/>
      <c r="I37" s="208"/>
      <c r="L37" s="43"/>
      <c r="N37" s="215"/>
      <c r="O37" s="191"/>
      <c r="P37" s="215"/>
      <c r="Q37" s="191"/>
    </row>
    <row r="38" spans="1:27" ht="13.5" thickBot="1" x14ac:dyDescent="0.25">
      <c r="F38" s="479"/>
      <c r="H38" s="237"/>
      <c r="I38" s="226"/>
      <c r="K38" s="52"/>
      <c r="L38" s="43"/>
      <c r="N38" s="215"/>
      <c r="O38" s="191"/>
      <c r="P38" s="215"/>
      <c r="Q38" s="191"/>
    </row>
    <row r="39" spans="1:27" ht="13.5" thickBot="1" x14ac:dyDescent="0.25">
      <c r="A39" s="211" t="s">
        <v>35</v>
      </c>
      <c r="B39" s="211"/>
      <c r="C39" s="211"/>
      <c r="D39" s="211"/>
      <c r="E39" s="211"/>
      <c r="H39" s="191"/>
      <c r="I39" s="226"/>
      <c r="J39" s="361"/>
      <c r="L39" s="43"/>
      <c r="N39" s="215"/>
      <c r="O39" s="191"/>
      <c r="P39" s="215"/>
      <c r="Q39" s="191"/>
    </row>
    <row r="40" spans="1:27" ht="35.25" customHeight="1" thickBot="1" x14ac:dyDescent="0.25">
      <c r="A40" s="39" t="s">
        <v>561</v>
      </c>
      <c r="B40" s="39" t="s">
        <v>37</v>
      </c>
      <c r="C40" s="39" t="s">
        <v>38</v>
      </c>
      <c r="D40" s="39" t="s">
        <v>39</v>
      </c>
      <c r="E40" s="39" t="s">
        <v>40</v>
      </c>
      <c r="F40" s="192"/>
      <c r="G40" s="53"/>
      <c r="H40" s="193"/>
      <c r="I40" s="232"/>
      <c r="L40" s="43"/>
      <c r="N40" s="215"/>
      <c r="O40" s="191"/>
      <c r="P40" s="215"/>
      <c r="Q40" s="191"/>
    </row>
    <row r="41" spans="1:27" ht="16.5" customHeight="1" thickBot="1" x14ac:dyDescent="0.25">
      <c r="A41" s="41" t="s">
        <v>1</v>
      </c>
      <c r="B41" s="233">
        <v>0.28000000000000003</v>
      </c>
      <c r="C41" s="233">
        <v>0.05</v>
      </c>
      <c r="D41" s="233">
        <v>0.02</v>
      </c>
      <c r="E41" s="233">
        <v>0.72</v>
      </c>
      <c r="I41" s="228"/>
      <c r="K41" s="211"/>
      <c r="L41" s="43"/>
      <c r="N41" s="215"/>
      <c r="O41" s="191"/>
      <c r="P41" s="215"/>
      <c r="Q41" s="191"/>
    </row>
    <row r="42" spans="1:27" ht="16.5" customHeight="1" x14ac:dyDescent="0.2">
      <c r="A42" s="41" t="s">
        <v>2</v>
      </c>
      <c r="B42" s="233">
        <v>0.46200000000000002</v>
      </c>
      <c r="C42" s="233">
        <v>7.0000000000000007E-2</v>
      </c>
      <c r="D42" s="233" t="s">
        <v>48</v>
      </c>
      <c r="E42" s="233" t="s">
        <v>545</v>
      </c>
      <c r="F42" s="197"/>
      <c r="I42" s="194"/>
      <c r="J42" s="362"/>
      <c r="K42" s="211"/>
      <c r="R42" s="211"/>
      <c r="T42" s="211"/>
      <c r="U42" s="211"/>
      <c r="V42" s="211"/>
      <c r="W42" s="211"/>
      <c r="X42" s="211"/>
      <c r="Y42" s="211"/>
      <c r="Z42" s="211"/>
      <c r="AA42" s="211"/>
    </row>
    <row r="43" spans="1:27" ht="16.5" customHeight="1" x14ac:dyDescent="0.2">
      <c r="A43" s="54" t="s">
        <v>3</v>
      </c>
      <c r="B43" s="687" t="s">
        <v>41</v>
      </c>
      <c r="C43" s="688"/>
      <c r="D43" s="688"/>
      <c r="E43" s="689"/>
      <c r="G43" s="213"/>
      <c r="I43" s="213"/>
      <c r="R43" s="211"/>
      <c r="S43" s="211"/>
      <c r="T43" s="211"/>
      <c r="U43" s="211"/>
      <c r="V43" s="211"/>
      <c r="W43" s="211"/>
      <c r="X43" s="211"/>
      <c r="Y43" s="211"/>
      <c r="Z43" s="211"/>
      <c r="AA43" s="211"/>
    </row>
    <row r="44" spans="1:27" ht="16.5" customHeight="1" x14ac:dyDescent="0.2">
      <c r="A44" s="41" t="s">
        <v>4</v>
      </c>
      <c r="B44" s="687" t="s">
        <v>529</v>
      </c>
      <c r="C44" s="688"/>
      <c r="D44" s="688"/>
      <c r="E44" s="689"/>
      <c r="F44" s="211"/>
      <c r="I44" s="208"/>
      <c r="K44" s="226"/>
    </row>
    <row r="45" spans="1:27" ht="16.5" customHeight="1" x14ac:dyDescent="0.2">
      <c r="A45" s="41" t="s">
        <v>26</v>
      </c>
      <c r="B45" s="705" t="s">
        <v>42</v>
      </c>
      <c r="C45" s="706"/>
      <c r="D45" s="706"/>
      <c r="E45" s="707"/>
      <c r="I45" s="208"/>
      <c r="J45" s="362"/>
      <c r="K45" s="226"/>
      <c r="R45" s="227"/>
      <c r="S45" s="230"/>
    </row>
    <row r="46" spans="1:27" ht="16.5" customHeight="1" x14ac:dyDescent="0.2">
      <c r="A46" s="41" t="s">
        <v>28</v>
      </c>
      <c r="B46" s="708"/>
      <c r="C46" s="709"/>
      <c r="D46" s="709"/>
      <c r="E46" s="710"/>
      <c r="F46" s="52"/>
      <c r="I46" s="208"/>
      <c r="J46" s="363"/>
    </row>
    <row r="47" spans="1:27" ht="16.5" customHeight="1" x14ac:dyDescent="0.2">
      <c r="A47" s="41" t="s">
        <v>7</v>
      </c>
      <c r="B47" s="711"/>
      <c r="C47" s="712"/>
      <c r="D47" s="712"/>
      <c r="E47" s="713"/>
      <c r="G47" s="52"/>
      <c r="I47" s="208"/>
      <c r="K47" s="226"/>
    </row>
    <row r="48" spans="1:27" ht="16.5" customHeight="1" x14ac:dyDescent="0.2">
      <c r="A48" s="717" t="s">
        <v>546</v>
      </c>
      <c r="B48" s="718"/>
      <c r="C48" s="718"/>
      <c r="D48" s="718"/>
      <c r="E48" s="719"/>
      <c r="G48" s="55"/>
      <c r="H48" s="211"/>
      <c r="I48" s="208"/>
      <c r="K48" s="226"/>
    </row>
    <row r="49" spans="1:19" ht="16.5" customHeight="1" x14ac:dyDescent="0.2">
      <c r="A49" s="173"/>
      <c r="B49" s="65"/>
      <c r="C49" s="143"/>
      <c r="D49" s="143"/>
      <c r="E49" s="143"/>
      <c r="H49" s="237"/>
      <c r="I49" s="208"/>
      <c r="J49" s="362"/>
      <c r="K49" s="226"/>
      <c r="L49" s="192"/>
      <c r="M49" s="194"/>
      <c r="N49" s="194"/>
      <c r="O49" s="194"/>
      <c r="R49" s="227"/>
      <c r="S49" s="230"/>
    </row>
    <row r="50" spans="1:19" ht="16.5" customHeight="1" x14ac:dyDescent="0.2">
      <c r="A50" s="198"/>
      <c r="H50" s="190"/>
      <c r="I50" s="208"/>
      <c r="J50" s="363"/>
      <c r="K50" s="226"/>
      <c r="R50" s="227"/>
      <c r="S50" s="230"/>
    </row>
    <row r="51" spans="1:19" s="286" customFormat="1" x14ac:dyDescent="0.2">
      <c r="A51" s="206" t="s">
        <v>559</v>
      </c>
      <c r="B51" s="206"/>
      <c r="C51" s="206"/>
      <c r="D51" s="206"/>
      <c r="E51" s="206"/>
      <c r="F51" s="206"/>
      <c r="G51" s="206"/>
      <c r="H51" s="485"/>
      <c r="I51" s="483"/>
      <c r="J51" s="353"/>
      <c r="K51" s="352"/>
      <c r="L51" s="350"/>
      <c r="R51" s="498"/>
      <c r="S51" s="484"/>
    </row>
    <row r="52" spans="1:19" s="286" customFormat="1" ht="41.25" customHeight="1" x14ac:dyDescent="0.2">
      <c r="A52" s="500" t="s">
        <v>10</v>
      </c>
      <c r="B52" s="500" t="s">
        <v>0</v>
      </c>
      <c r="C52" s="500" t="s">
        <v>43</v>
      </c>
      <c r="D52" s="500" t="s">
        <v>45</v>
      </c>
      <c r="E52" s="500" t="s">
        <v>47</v>
      </c>
      <c r="F52" s="500" t="s">
        <v>44</v>
      </c>
      <c r="G52" s="500" t="s">
        <v>46</v>
      </c>
      <c r="I52" s="483"/>
      <c r="J52" s="352"/>
      <c r="K52" s="352"/>
      <c r="L52" s="350"/>
      <c r="R52" s="498"/>
      <c r="S52" s="484"/>
    </row>
    <row r="53" spans="1:19" s="286" customFormat="1" ht="16.5" customHeight="1" x14ac:dyDescent="0.2">
      <c r="A53" s="702" t="s">
        <v>18</v>
      </c>
      <c r="B53" s="499" t="s">
        <v>1</v>
      </c>
      <c r="C53" s="412">
        <v>1.0172785241392783</v>
      </c>
      <c r="D53" s="412">
        <v>3.9351922310136871</v>
      </c>
      <c r="E53" s="412">
        <v>0.53606686805679271</v>
      </c>
      <c r="F53" s="412">
        <v>1.2386889276163706</v>
      </c>
      <c r="G53" s="412">
        <v>1.4698393550680808</v>
      </c>
      <c r="I53" s="350"/>
      <c r="J53" s="352"/>
      <c r="K53" s="352"/>
      <c r="L53" s="350"/>
      <c r="R53" s="498"/>
      <c r="S53" s="484"/>
    </row>
    <row r="54" spans="1:19" ht="16.5" customHeight="1" x14ac:dyDescent="0.2">
      <c r="A54" s="703"/>
      <c r="B54" s="56" t="s">
        <v>2</v>
      </c>
      <c r="C54" s="238">
        <v>4.7718618159022919</v>
      </c>
      <c r="D54" s="238">
        <v>6.506015833095705</v>
      </c>
      <c r="E54" s="238">
        <v>0.41756417030300141</v>
      </c>
      <c r="F54" s="238">
        <v>5.2527640336215748</v>
      </c>
      <c r="G54" s="238">
        <v>11.659953282138025</v>
      </c>
    </row>
    <row r="55" spans="1:19" ht="16.5" customHeight="1" x14ac:dyDescent="0.2">
      <c r="A55" s="704"/>
      <c r="B55" s="56" t="s">
        <v>19</v>
      </c>
      <c r="C55" s="238">
        <v>0.42589198847445536</v>
      </c>
      <c r="D55" s="238">
        <v>0.43588941544935894</v>
      </c>
      <c r="E55" s="238">
        <v>0.25794251150442865</v>
      </c>
      <c r="F55" s="238">
        <v>0.50375313227165275</v>
      </c>
      <c r="G55" s="238">
        <v>7.3795090620339012</v>
      </c>
    </row>
    <row r="56" spans="1:19" ht="16.5" customHeight="1" x14ac:dyDescent="0.2">
      <c r="A56" s="702" t="s">
        <v>21</v>
      </c>
      <c r="B56" s="56" t="s">
        <v>4</v>
      </c>
      <c r="C56" s="238">
        <v>1.2264375811308934</v>
      </c>
      <c r="D56" s="238">
        <v>1.2264375811308934</v>
      </c>
      <c r="E56" s="238">
        <v>0.27437701728225827</v>
      </c>
      <c r="F56" s="238">
        <v>1.2264375811308934</v>
      </c>
      <c r="G56" s="238" t="s">
        <v>549</v>
      </c>
    </row>
    <row r="57" spans="1:19" ht="16.5" customHeight="1" x14ac:dyDescent="0.2">
      <c r="A57" s="704"/>
      <c r="B57" s="56" t="s">
        <v>526</v>
      </c>
      <c r="C57" s="238" t="s">
        <v>549</v>
      </c>
      <c r="D57" s="238" t="s">
        <v>549</v>
      </c>
      <c r="E57" s="238" t="s">
        <v>549</v>
      </c>
      <c r="F57" s="238" t="s">
        <v>549</v>
      </c>
      <c r="G57" s="238" t="s">
        <v>549</v>
      </c>
    </row>
    <row r="58" spans="1:19" ht="16.5" customHeight="1" x14ac:dyDescent="0.2">
      <c r="A58" s="699" t="s">
        <v>25</v>
      </c>
      <c r="B58" s="57" t="s">
        <v>26</v>
      </c>
      <c r="C58" s="238">
        <v>1.8215869939780671</v>
      </c>
      <c r="D58" s="238">
        <v>1.8215869939780671</v>
      </c>
      <c r="E58" s="238">
        <v>1.8215869939780671</v>
      </c>
      <c r="F58" s="238">
        <v>1.8215869939780671</v>
      </c>
      <c r="G58" s="238" t="s">
        <v>549</v>
      </c>
    </row>
    <row r="59" spans="1:19" ht="16.5" customHeight="1" x14ac:dyDescent="0.2">
      <c r="A59" s="700"/>
      <c r="B59" s="57" t="s">
        <v>29</v>
      </c>
      <c r="C59" s="238">
        <v>0.98473772446892383</v>
      </c>
      <c r="D59" s="238">
        <v>1.0817866091469528</v>
      </c>
      <c r="E59" s="238">
        <v>0.7028639678137597</v>
      </c>
      <c r="F59" s="238">
        <v>1.1447782914978146</v>
      </c>
      <c r="G59" s="238">
        <v>5.0564995756469076</v>
      </c>
    </row>
    <row r="60" spans="1:19" ht="16.5" customHeight="1" x14ac:dyDescent="0.2">
      <c r="A60" s="701"/>
      <c r="B60" s="57" t="s">
        <v>28</v>
      </c>
      <c r="C60" s="238">
        <v>1.4847698170277996</v>
      </c>
      <c r="D60" s="238">
        <v>1.7144829873149183</v>
      </c>
      <c r="E60" s="238">
        <v>1.2656830418025955</v>
      </c>
      <c r="F60" s="238">
        <v>1.7217230424165901</v>
      </c>
      <c r="G60" s="238">
        <v>2.1185647461669288</v>
      </c>
    </row>
    <row r="61" spans="1:19" ht="15.75" customHeight="1" x14ac:dyDescent="0.2">
      <c r="A61" s="198"/>
      <c r="B61" s="240"/>
      <c r="C61" s="240"/>
      <c r="D61" s="240"/>
      <c r="E61" s="240"/>
      <c r="F61" s="240"/>
      <c r="G61" s="240"/>
      <c r="L61" s="118"/>
    </row>
    <row r="62" spans="1:19" s="286" customFormat="1" ht="15.75" customHeight="1" x14ac:dyDescent="0.2">
      <c r="A62" s="409"/>
      <c r="B62" s="408"/>
      <c r="D62" s="408"/>
      <c r="E62" s="408"/>
      <c r="F62" s="408"/>
      <c r="G62" s="408"/>
      <c r="H62" s="350"/>
      <c r="I62" s="350"/>
      <c r="J62" s="350"/>
      <c r="K62" s="350"/>
      <c r="L62" s="350"/>
      <c r="M62" s="350"/>
      <c r="N62" s="350"/>
    </row>
    <row r="63" spans="1:19" s="286" customFormat="1" ht="31.5" customHeight="1" x14ac:dyDescent="0.2">
      <c r="A63" s="500" t="s">
        <v>10</v>
      </c>
      <c r="B63" s="501" t="s">
        <v>43</v>
      </c>
      <c r="C63" s="501" t="s">
        <v>45</v>
      </c>
      <c r="D63" s="501" t="s">
        <v>47</v>
      </c>
      <c r="E63" s="501" t="s">
        <v>44</v>
      </c>
      <c r="F63" s="501" t="s">
        <v>46</v>
      </c>
      <c r="I63" s="350"/>
      <c r="J63" s="350"/>
      <c r="K63" s="350"/>
      <c r="O63" s="350"/>
      <c r="P63" s="350"/>
      <c r="Q63" s="350"/>
    </row>
    <row r="64" spans="1:19" s="286" customFormat="1" ht="16.5" customHeight="1" x14ac:dyDescent="0.2">
      <c r="A64" s="411" t="s">
        <v>51</v>
      </c>
      <c r="B64" s="412">
        <v>1.7744204841621327</v>
      </c>
      <c r="C64" s="412">
        <v>2.780890171970344</v>
      </c>
      <c r="D64" s="412">
        <v>0.40667234592486262</v>
      </c>
      <c r="E64" s="412">
        <v>1.9931828974970764</v>
      </c>
      <c r="F64" s="412">
        <v>5.1193627440082574</v>
      </c>
      <c r="I64" s="350"/>
      <c r="J64" s="350"/>
      <c r="K64" s="350"/>
      <c r="O64" s="350"/>
      <c r="P64" s="350"/>
    </row>
    <row r="65" spans="1:12" s="286" customFormat="1" ht="16.5" customHeight="1" x14ac:dyDescent="0.2">
      <c r="A65" s="411" t="s">
        <v>25</v>
      </c>
      <c r="B65" s="412">
        <v>1.6410670298290744</v>
      </c>
      <c r="C65" s="412">
        <v>1.7603995135222477</v>
      </c>
      <c r="D65" s="412">
        <v>1.5024058255668</v>
      </c>
      <c r="E65" s="412">
        <v>1.7609728487117389</v>
      </c>
      <c r="F65" s="412">
        <v>2.1828813698606253</v>
      </c>
      <c r="I65" s="350"/>
      <c r="J65" s="350"/>
      <c r="K65" s="350"/>
    </row>
    <row r="66" spans="1:12" s="286" customFormat="1" ht="16.5" customHeight="1" x14ac:dyDescent="0.2">
      <c r="A66" s="411" t="s">
        <v>52</v>
      </c>
      <c r="B66" s="412">
        <v>1.72400457605532</v>
      </c>
      <c r="C66" s="412">
        <v>2.2593867707844137</v>
      </c>
      <c r="D66" s="412">
        <v>0.57309533388746448</v>
      </c>
      <c r="E66" s="412">
        <v>1.9053930420367071</v>
      </c>
      <c r="F66" s="412">
        <v>4.9420143256304963</v>
      </c>
      <c r="I66" s="350"/>
      <c r="J66" s="350"/>
      <c r="K66" s="350"/>
    </row>
    <row r="67" spans="1:12" s="286" customFormat="1" x14ac:dyDescent="0.2">
      <c r="A67" s="407"/>
      <c r="B67" s="307"/>
      <c r="C67" s="350"/>
      <c r="D67" s="350"/>
      <c r="E67" s="350"/>
      <c r="F67" s="350"/>
      <c r="G67" s="350"/>
      <c r="H67" s="350"/>
      <c r="I67" s="350"/>
      <c r="J67" s="350"/>
      <c r="K67" s="350"/>
    </row>
    <row r="68" spans="1:12" s="286" customFormat="1" x14ac:dyDescent="0.2">
      <c r="A68" s="409"/>
      <c r="B68" s="307"/>
      <c r="C68" s="350"/>
      <c r="D68" s="350"/>
      <c r="E68" s="350"/>
      <c r="F68" s="350"/>
      <c r="G68" s="350"/>
      <c r="H68" s="350"/>
      <c r="I68" s="350"/>
      <c r="J68" s="350"/>
      <c r="K68" s="350"/>
    </row>
    <row r="69" spans="1:12" s="286" customFormat="1" x14ac:dyDescent="0.2">
      <c r="A69" s="409"/>
      <c r="B69" s="307"/>
      <c r="C69" s="350"/>
      <c r="D69" s="350"/>
      <c r="E69" s="350"/>
      <c r="F69" s="350"/>
      <c r="G69" s="350"/>
      <c r="H69" s="350"/>
      <c r="I69" s="350"/>
      <c r="J69" s="350"/>
      <c r="K69" s="350"/>
      <c r="L69" s="437"/>
    </row>
    <row r="70" spans="1:12" x14ac:dyDescent="0.2">
      <c r="L70" s="118"/>
    </row>
    <row r="71" spans="1:12" x14ac:dyDescent="0.2">
      <c r="L71" s="118"/>
    </row>
    <row r="72" spans="1:12" x14ac:dyDescent="0.2">
      <c r="L72" s="118"/>
    </row>
    <row r="73" spans="1:12" x14ac:dyDescent="0.2">
      <c r="L73" s="118"/>
    </row>
    <row r="74" spans="1:12" x14ac:dyDescent="0.2">
      <c r="L74" s="118"/>
    </row>
    <row r="75" spans="1:12" x14ac:dyDescent="0.2">
      <c r="I75" s="118"/>
      <c r="K75" s="118"/>
      <c r="L75" s="118"/>
    </row>
    <row r="76" spans="1:12" x14ac:dyDescent="0.2">
      <c r="I76" s="118"/>
      <c r="K76" s="118"/>
      <c r="L76" s="118"/>
    </row>
    <row r="77" spans="1:12" x14ac:dyDescent="0.2">
      <c r="I77" s="118"/>
      <c r="K77" s="118"/>
      <c r="L77" s="118"/>
    </row>
    <row r="78" spans="1:12" x14ac:dyDescent="0.2">
      <c r="I78" s="118"/>
      <c r="K78" s="118"/>
      <c r="L78" s="118"/>
    </row>
    <row r="79" spans="1:12" x14ac:dyDescent="0.2">
      <c r="I79" s="118"/>
      <c r="K79" s="118"/>
    </row>
    <row r="80" spans="1:12" x14ac:dyDescent="0.2">
      <c r="I80" s="118"/>
      <c r="K80" s="118"/>
    </row>
    <row r="81" spans="9:12" x14ac:dyDescent="0.2">
      <c r="I81" s="118"/>
      <c r="K81" s="118"/>
    </row>
    <row r="82" spans="9:12" x14ac:dyDescent="0.2">
      <c r="I82" s="118"/>
      <c r="K82" s="118"/>
      <c r="L82" s="118"/>
    </row>
    <row r="83" spans="9:12" x14ac:dyDescent="0.2">
      <c r="I83" s="118"/>
      <c r="K83" s="118"/>
      <c r="L83" s="118"/>
    </row>
    <row r="84" spans="9:12" x14ac:dyDescent="0.2">
      <c r="I84" s="118"/>
      <c r="K84" s="118"/>
      <c r="L84" s="118"/>
    </row>
    <row r="85" spans="9:12" x14ac:dyDescent="0.2">
      <c r="I85" s="118"/>
      <c r="K85" s="118"/>
      <c r="L85" s="118"/>
    </row>
    <row r="86" spans="9:12" x14ac:dyDescent="0.2">
      <c r="I86" s="118"/>
      <c r="K86" s="118"/>
      <c r="L86" s="118"/>
    </row>
    <row r="87" spans="9:12" x14ac:dyDescent="0.2">
      <c r="I87" s="118"/>
      <c r="K87" s="118"/>
    </row>
    <row r="88" spans="9:12" x14ac:dyDescent="0.2">
      <c r="I88" s="118"/>
      <c r="K88" s="118"/>
    </row>
    <row r="89" spans="9:12" x14ac:dyDescent="0.2">
      <c r="I89" s="118"/>
      <c r="K89" s="118"/>
    </row>
    <row r="90" spans="9:12" x14ac:dyDescent="0.2">
      <c r="I90" s="118"/>
      <c r="K90" s="118"/>
    </row>
    <row r="94" spans="9:12" ht="26.25" customHeight="1" x14ac:dyDescent="0.2">
      <c r="I94" s="118"/>
      <c r="K94" s="118"/>
    </row>
    <row r="95" spans="9:12" x14ac:dyDescent="0.2">
      <c r="I95" s="118"/>
      <c r="K95" s="118"/>
    </row>
    <row r="96" spans="9:12" x14ac:dyDescent="0.2">
      <c r="I96" s="118"/>
      <c r="K96" s="118"/>
    </row>
    <row r="97" spans="9:11" x14ac:dyDescent="0.2">
      <c r="I97" s="118"/>
      <c r="K97" s="118"/>
    </row>
    <row r="98" spans="9:11" x14ac:dyDescent="0.2">
      <c r="I98" s="118"/>
      <c r="K98" s="118"/>
    </row>
  </sheetData>
  <mergeCells count="27">
    <mergeCell ref="A5:H5"/>
    <mergeCell ref="B43:E43"/>
    <mergeCell ref="A4:H4"/>
    <mergeCell ref="A53:A55"/>
    <mergeCell ref="A56:A57"/>
    <mergeCell ref="F6:H6"/>
    <mergeCell ref="F23:H23"/>
    <mergeCell ref="C30:H30"/>
    <mergeCell ref="B45:E47"/>
    <mergeCell ref="A6:A7"/>
    <mergeCell ref="B6:B7"/>
    <mergeCell ref="C6:E6"/>
    <mergeCell ref="A8:A11"/>
    <mergeCell ref="A58:A60"/>
    <mergeCell ref="B44:E44"/>
    <mergeCell ref="A12:A14"/>
    <mergeCell ref="C13:G13"/>
    <mergeCell ref="A15:A18"/>
    <mergeCell ref="C15:H15"/>
    <mergeCell ref="A22:H22"/>
    <mergeCell ref="A23:A24"/>
    <mergeCell ref="B23:B24"/>
    <mergeCell ref="C23:E23"/>
    <mergeCell ref="A25:A28"/>
    <mergeCell ref="A29:A31"/>
    <mergeCell ref="A32:A35"/>
    <mergeCell ref="A48:E48"/>
  </mergeCells>
  <pageMargins left="0.7" right="0.7" top="0.75" bottom="0.75" header="0.3" footer="0.3"/>
  <pageSetup orientation="portrait" horizontalDpi="4294967293" verticalDpi="4294967293" r:id="rId1"/>
  <headerFooter>
    <oddFooter>&amp;R&amp;1#&amp;"Calibri"&amp;10&amp;KA80000Internal Use Only</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6172D-E5F0-4E0F-801E-50C7C73D5AB5}">
  <sheetPr>
    <tabColor rgb="FFFFC000"/>
  </sheetPr>
  <dimension ref="A1:W74"/>
  <sheetViews>
    <sheetView tabSelected="1" topLeftCell="C4" zoomScale="70" zoomScaleNormal="70" workbookViewId="0">
      <selection activeCell="G33" sqref="G33"/>
    </sheetView>
  </sheetViews>
  <sheetFormatPr defaultColWidth="9.125" defaultRowHeight="12.75" x14ac:dyDescent="0.2"/>
  <cols>
    <col min="1" max="1" width="28.25" style="118" customWidth="1"/>
    <col min="2" max="2" width="33.875" style="188" customWidth="1"/>
    <col min="3" max="3" width="15.75" style="189" customWidth="1"/>
    <col min="4" max="4" width="17.125" style="189" customWidth="1"/>
    <col min="5" max="6" width="14.75" style="189" customWidth="1"/>
    <col min="7" max="7" width="17.375" style="189" customWidth="1"/>
    <col min="8" max="9" width="15.125" style="189" customWidth="1"/>
    <col min="10" max="10" width="8.5" style="350" customWidth="1"/>
    <col min="11" max="11" width="15.25" style="118" customWidth="1"/>
    <col min="12" max="12" width="12.25" style="118" customWidth="1"/>
    <col min="13" max="13" width="9.125" style="118"/>
    <col min="14" max="14" width="6.75" style="118" customWidth="1"/>
    <col min="15" max="16384" width="9.125" style="118"/>
  </cols>
  <sheetData>
    <row r="1" spans="1:23" s="286" customFormat="1" x14ac:dyDescent="0.2">
      <c r="A1" s="207" t="s">
        <v>829</v>
      </c>
      <c r="B1" s="207"/>
      <c r="C1" s="207"/>
      <c r="D1" s="207"/>
      <c r="E1" s="207"/>
      <c r="F1" s="207"/>
      <c r="G1" s="207"/>
      <c r="H1" s="207"/>
      <c r="I1" s="346"/>
      <c r="J1" s="346"/>
      <c r="K1" s="346"/>
      <c r="L1" s="346"/>
      <c r="M1" s="346"/>
      <c r="N1" s="346"/>
    </row>
    <row r="2" spans="1:23" s="286" customFormat="1" x14ac:dyDescent="0.2">
      <c r="A2" s="210"/>
      <c r="B2" s="210"/>
      <c r="C2" s="210"/>
      <c r="D2" s="210"/>
      <c r="E2" s="210"/>
      <c r="F2" s="210"/>
      <c r="G2" s="210"/>
      <c r="H2" s="210"/>
    </row>
    <row r="3" spans="1:23" s="286" customFormat="1" ht="30" customHeight="1" x14ac:dyDescent="0.2">
      <c r="A3" s="183" t="s">
        <v>53</v>
      </c>
      <c r="B3" s="183"/>
      <c r="C3" s="183"/>
      <c r="D3" s="183"/>
      <c r="E3" s="183"/>
      <c r="F3" s="183"/>
      <c r="G3" s="183"/>
      <c r="H3" s="183"/>
      <c r="I3" s="206"/>
      <c r="J3" s="206"/>
      <c r="K3" s="206"/>
      <c r="L3" s="206"/>
      <c r="M3" s="206"/>
      <c r="N3" s="206"/>
    </row>
    <row r="4" spans="1:23" x14ac:dyDescent="0.2">
      <c r="B4" s="118"/>
      <c r="C4" s="118"/>
      <c r="D4" s="118"/>
      <c r="E4" s="118"/>
      <c r="F4" s="118"/>
      <c r="G4" s="118"/>
      <c r="H4" s="118"/>
      <c r="I4" s="211"/>
      <c r="J4" s="206"/>
    </row>
    <row r="5" spans="1:23" ht="20.100000000000001" customHeight="1" x14ac:dyDescent="0.2">
      <c r="A5" s="211" t="s">
        <v>531</v>
      </c>
      <c r="B5" s="197"/>
      <c r="C5" s="197"/>
      <c r="D5" s="197"/>
      <c r="E5" s="197"/>
      <c r="F5" s="197"/>
      <c r="G5" s="197"/>
      <c r="H5" s="197"/>
      <c r="I5" s="211"/>
      <c r="J5" s="206"/>
      <c r="K5" s="211"/>
      <c r="L5" s="211"/>
      <c r="M5" s="211"/>
      <c r="O5" s="211"/>
      <c r="P5" s="211"/>
      <c r="Q5" s="211"/>
      <c r="R5" s="211"/>
      <c r="S5" s="211"/>
      <c r="T5" s="211"/>
      <c r="U5" s="211"/>
      <c r="V5" s="211"/>
      <c r="W5" s="211"/>
    </row>
    <row r="6" spans="1:23" s="188" customFormat="1" ht="21.75" customHeight="1" x14ac:dyDescent="0.2">
      <c r="A6" s="716" t="s">
        <v>10</v>
      </c>
      <c r="B6" s="716" t="s">
        <v>0</v>
      </c>
      <c r="C6" s="693" t="s">
        <v>11</v>
      </c>
      <c r="D6" s="694"/>
      <c r="E6" s="695"/>
      <c r="F6" s="693" t="s">
        <v>12</v>
      </c>
      <c r="G6" s="694"/>
      <c r="H6" s="695"/>
      <c r="I6" s="452"/>
      <c r="J6" s="460"/>
      <c r="K6" s="453"/>
      <c r="L6" s="453"/>
      <c r="Q6" s="454"/>
      <c r="R6" s="455"/>
    </row>
    <row r="7" spans="1:23" ht="36" customHeight="1" x14ac:dyDescent="0.2">
      <c r="A7" s="724"/>
      <c r="B7" s="724"/>
      <c r="C7" s="466" t="s">
        <v>13</v>
      </c>
      <c r="D7" s="466" t="s">
        <v>14</v>
      </c>
      <c r="E7" s="466" t="s">
        <v>15</v>
      </c>
      <c r="F7" s="466" t="s">
        <v>16</v>
      </c>
      <c r="G7" s="466" t="s">
        <v>14</v>
      </c>
      <c r="H7" s="466" t="s">
        <v>17</v>
      </c>
      <c r="I7" s="213"/>
      <c r="J7" s="347"/>
      <c r="Q7" s="197"/>
      <c r="R7" s="190"/>
    </row>
    <row r="8" spans="1:23" ht="20.100000000000001" customHeight="1" x14ac:dyDescent="0.2">
      <c r="A8" s="690" t="s">
        <v>18</v>
      </c>
      <c r="B8" s="41" t="s">
        <v>1</v>
      </c>
      <c r="C8" s="364">
        <f>'Program Level Tables'!D8</f>
        <v>3621316</v>
      </c>
      <c r="D8" s="364">
        <f>'Program Level Tables'!D9</f>
        <v>3636230</v>
      </c>
      <c r="E8" s="365">
        <f t="shared" ref="E8:E13" si="0">D8/C8</f>
        <v>1.0041183923192563</v>
      </c>
      <c r="F8" s="364">
        <v>3346358</v>
      </c>
      <c r="G8" s="364">
        <f>'Program Level Tables'!D10</f>
        <v>2822852</v>
      </c>
      <c r="H8" s="365">
        <f t="shared" ref="H8:H12" si="1">G8/F8</f>
        <v>0.84355947570463174</v>
      </c>
      <c r="I8" s="208"/>
      <c r="J8" s="348"/>
      <c r="Q8" s="197"/>
      <c r="R8" s="190"/>
    </row>
    <row r="9" spans="1:23" ht="20.100000000000001" customHeight="1" x14ac:dyDescent="0.2">
      <c r="A9" s="691"/>
      <c r="B9" s="41" t="s">
        <v>2</v>
      </c>
      <c r="C9" s="364">
        <f>'Program Level Tables'!I8</f>
        <v>18716688</v>
      </c>
      <c r="D9" s="364">
        <f>'Program Level Tables'!I9</f>
        <v>23016764</v>
      </c>
      <c r="E9" s="365">
        <f t="shared" si="0"/>
        <v>1.2297455618216215</v>
      </c>
      <c r="F9" s="364">
        <f>'Program Level Tables'!I7</f>
        <v>12153179.065860001</v>
      </c>
      <c r="G9" s="364">
        <f>'Program Level Tables'!I10</f>
        <v>13402662</v>
      </c>
      <c r="H9" s="365">
        <f t="shared" si="1"/>
        <v>1.1028112008692419</v>
      </c>
      <c r="I9" s="208"/>
      <c r="J9" s="348"/>
      <c r="Q9" s="197"/>
      <c r="R9" s="190"/>
    </row>
    <row r="10" spans="1:23" ht="20.100000000000001" customHeight="1" x14ac:dyDescent="0.2">
      <c r="A10" s="691"/>
      <c r="B10" s="41" t="s">
        <v>19</v>
      </c>
      <c r="C10" s="366">
        <f>'Program Level Tables'!N8</f>
        <v>715807.08990000468</v>
      </c>
      <c r="D10" s="366">
        <f>'Program Level Tables'!N9</f>
        <v>714638.73474116938</v>
      </c>
      <c r="E10" s="367">
        <f t="shared" si="0"/>
        <v>0.99836777928673703</v>
      </c>
      <c r="F10" s="366">
        <f>'Program Level Tables'!N7</f>
        <v>1368009.4057999998</v>
      </c>
      <c r="G10" s="366">
        <f>'Program Level Tables'!N10</f>
        <v>714638.73474116938</v>
      </c>
      <c r="H10" s="367">
        <f t="shared" si="1"/>
        <v>0.52239314416354832</v>
      </c>
      <c r="I10" s="208"/>
      <c r="J10" s="349"/>
      <c r="Q10" s="197"/>
      <c r="R10" s="190"/>
    </row>
    <row r="11" spans="1:23" ht="20.100000000000001" customHeight="1" x14ac:dyDescent="0.2">
      <c r="A11" s="692"/>
      <c r="B11" s="45" t="s">
        <v>20</v>
      </c>
      <c r="C11" s="368">
        <f>SUM(C8:C10)</f>
        <v>23053811.089900006</v>
      </c>
      <c r="D11" s="368">
        <f>SUM(D8:D10)</f>
        <v>27367632.73474117</v>
      </c>
      <c r="E11" s="369">
        <f>D11/C11</f>
        <v>1.1871196752684017</v>
      </c>
      <c r="F11" s="368">
        <f>SUM(F8:F10)</f>
        <v>16867546.471660003</v>
      </c>
      <c r="G11" s="368">
        <f>SUM(G8:G10)</f>
        <v>16940152.73474117</v>
      </c>
      <c r="H11" s="369">
        <f>G11/F11</f>
        <v>1.0043044946224489</v>
      </c>
      <c r="I11" s="208"/>
      <c r="J11" s="349"/>
      <c r="Q11" s="197"/>
      <c r="R11" s="190"/>
    </row>
    <row r="12" spans="1:23" ht="20.100000000000001" customHeight="1" x14ac:dyDescent="0.2">
      <c r="A12" s="690" t="s">
        <v>21</v>
      </c>
      <c r="B12" s="41" t="s">
        <v>4</v>
      </c>
      <c r="C12" s="364">
        <f>'Program Level Tables'!S8</f>
        <v>14637019</v>
      </c>
      <c r="D12" s="364">
        <f>'Program Level Tables'!S9</f>
        <v>13523117</v>
      </c>
      <c r="E12" s="367">
        <f t="shared" si="0"/>
        <v>0.92389830196982048</v>
      </c>
      <c r="F12" s="364">
        <f>'Program Level Tables'!S7</f>
        <v>9578999.9999999963</v>
      </c>
      <c r="G12" s="364">
        <f>'Program Level Tables'!S10</f>
        <v>13523117</v>
      </c>
      <c r="H12" s="367">
        <f t="shared" si="1"/>
        <v>1.4117462156801341</v>
      </c>
      <c r="I12" s="208"/>
      <c r="J12" s="349"/>
      <c r="Q12" s="197"/>
      <c r="R12" s="190"/>
    </row>
    <row r="13" spans="1:23" ht="20.100000000000001" customHeight="1" x14ac:dyDescent="0.2">
      <c r="A13" s="691"/>
      <c r="B13" s="41" t="s">
        <v>526</v>
      </c>
      <c r="C13" s="364">
        <f>'Program Level Tables'!T8</f>
        <v>374416</v>
      </c>
      <c r="D13" s="364">
        <f>'Program Level Tables'!T10</f>
        <v>942567</v>
      </c>
      <c r="E13" s="367">
        <f t="shared" si="0"/>
        <v>2.5174324815178837</v>
      </c>
      <c r="F13" s="366">
        <f>'Program Level Tables'!T7</f>
        <v>2928146.3999999971</v>
      </c>
      <c r="G13" s="364">
        <f>'Program Level Tables'!T10</f>
        <v>942567</v>
      </c>
      <c r="H13" s="365">
        <f>G13/F13</f>
        <v>0.32189886407319013</v>
      </c>
      <c r="I13" s="208"/>
      <c r="J13" s="347"/>
      <c r="Q13" s="197"/>
    </row>
    <row r="14" spans="1:23" ht="20.100000000000001" customHeight="1" x14ac:dyDescent="0.2">
      <c r="A14" s="691"/>
      <c r="B14" s="41" t="s">
        <v>22</v>
      </c>
      <c r="C14" s="696" t="s">
        <v>23</v>
      </c>
      <c r="D14" s="697"/>
      <c r="E14" s="697"/>
      <c r="F14" s="697"/>
      <c r="G14" s="697"/>
      <c r="H14" s="698"/>
      <c r="I14" s="208"/>
      <c r="J14" s="347"/>
      <c r="Q14" s="197"/>
    </row>
    <row r="15" spans="1:23" ht="30" customHeight="1" x14ac:dyDescent="0.2">
      <c r="A15" s="692"/>
      <c r="B15" s="45" t="s">
        <v>24</v>
      </c>
      <c r="C15" s="368">
        <f>SUM(C12:C13)</f>
        <v>15011435</v>
      </c>
      <c r="D15" s="368">
        <f>SUM(D12:D13)</f>
        <v>14465684</v>
      </c>
      <c r="E15" s="369">
        <f>D15/C15</f>
        <v>0.96364431515041704</v>
      </c>
      <c r="F15" s="368">
        <f>SUM(F12:F13)</f>
        <v>12507146.399999993</v>
      </c>
      <c r="G15" s="368">
        <f>SUM(G12:G13)</f>
        <v>14465684</v>
      </c>
      <c r="H15" s="369">
        <f>G15/F15</f>
        <v>1.1565934816274324</v>
      </c>
      <c r="I15" s="208"/>
    </row>
    <row r="16" spans="1:23" ht="20.100000000000001" customHeight="1" x14ac:dyDescent="0.2">
      <c r="A16" s="690" t="s">
        <v>25</v>
      </c>
      <c r="B16" s="41" t="s">
        <v>26</v>
      </c>
      <c r="C16" s="696" t="s">
        <v>27</v>
      </c>
      <c r="D16" s="697"/>
      <c r="E16" s="697"/>
      <c r="F16" s="697"/>
      <c r="G16" s="697"/>
      <c r="H16" s="698"/>
      <c r="I16" s="208"/>
      <c r="J16" s="347"/>
    </row>
    <row r="17" spans="1:18" ht="20.100000000000001" customHeight="1" x14ac:dyDescent="0.2">
      <c r="A17" s="691"/>
      <c r="B17" s="41" t="s">
        <v>28</v>
      </c>
      <c r="C17" s="364">
        <f>'Program Level Tables'!AD8</f>
        <v>498213</v>
      </c>
      <c r="D17" s="364">
        <f>'Program Level Tables'!AD9</f>
        <v>498213</v>
      </c>
      <c r="E17" s="365">
        <f t="shared" ref="E17:E18" si="2">D17/C17</f>
        <v>1</v>
      </c>
      <c r="F17" s="364">
        <v>1171048</v>
      </c>
      <c r="G17" s="364">
        <f>'Program Level Tables'!AD10</f>
        <v>498213</v>
      </c>
      <c r="H17" s="365">
        <f>G17/F17</f>
        <v>0.42544199725374193</v>
      </c>
      <c r="I17" s="208"/>
      <c r="J17" s="347"/>
      <c r="Q17" s="197"/>
    </row>
    <row r="18" spans="1:18" ht="20.100000000000001" customHeight="1" x14ac:dyDescent="0.2">
      <c r="A18" s="691"/>
      <c r="B18" s="41" t="s">
        <v>29</v>
      </c>
      <c r="C18" s="371">
        <f>'Program Level Tables'!AI8</f>
        <v>9062</v>
      </c>
      <c r="D18" s="371">
        <f>'Program Level Tables'!AI9</f>
        <v>38206</v>
      </c>
      <c r="E18" s="365">
        <f t="shared" si="2"/>
        <v>4.2160670933568749</v>
      </c>
      <c r="F18" s="364">
        <f>'Program Level Tables'!AI7</f>
        <v>29156.000000000004</v>
      </c>
      <c r="G18" s="364">
        <f>'Program Level Tables'!AI10</f>
        <v>38206</v>
      </c>
      <c r="H18" s="365">
        <f>G18/F18</f>
        <v>1.3103992317190285</v>
      </c>
      <c r="I18" s="208"/>
      <c r="J18" s="347"/>
      <c r="Q18" s="197"/>
    </row>
    <row r="19" spans="1:18" ht="20.100000000000001" customHeight="1" x14ac:dyDescent="0.2">
      <c r="A19" s="692"/>
      <c r="B19" s="45" t="s">
        <v>30</v>
      </c>
      <c r="C19" s="368">
        <f>SUM(C17:C18)</f>
        <v>507275</v>
      </c>
      <c r="D19" s="368">
        <f>SUM(D17:D18)</f>
        <v>536419</v>
      </c>
      <c r="E19" s="369">
        <f>D19/C19</f>
        <v>1.0574520723473462</v>
      </c>
      <c r="F19" s="368">
        <f>SUM(F17:F18)</f>
        <v>1200204</v>
      </c>
      <c r="G19" s="368">
        <f>SUM(G17:G18)</f>
        <v>536419</v>
      </c>
      <c r="H19" s="369">
        <f>G19/F19</f>
        <v>0.44693985355822846</v>
      </c>
      <c r="I19" s="208"/>
      <c r="J19" s="348"/>
      <c r="K19" s="219"/>
      <c r="Q19" s="197"/>
      <c r="R19" s="190"/>
    </row>
    <row r="20" spans="1:18" ht="20.100000000000001" customHeight="1" x14ac:dyDescent="0.2">
      <c r="A20" s="47" t="s">
        <v>31</v>
      </c>
      <c r="B20" s="47"/>
      <c r="C20" s="375">
        <f>SUM(C19,C15,C11,)</f>
        <v>38572521.089900002</v>
      </c>
      <c r="D20" s="375">
        <f>SUM(D19,D15,D11,)</f>
        <v>42369735.734741166</v>
      </c>
      <c r="E20" s="376">
        <f>D20/C20</f>
        <v>1.0984435172383753</v>
      </c>
      <c r="F20" s="375">
        <f>SUM(F19,F15,F11,)</f>
        <v>30574896.871659994</v>
      </c>
      <c r="G20" s="375">
        <f>SUM(G19,G15,G11,)</f>
        <v>31942255.73474117</v>
      </c>
      <c r="H20" s="376">
        <f>G20/F20</f>
        <v>1.0447216181569066</v>
      </c>
      <c r="I20" s="208"/>
      <c r="J20" s="347"/>
      <c r="K20" s="219"/>
      <c r="Q20" s="197"/>
    </row>
    <row r="21" spans="1:18" ht="20.100000000000001" customHeight="1" x14ac:dyDescent="0.2">
      <c r="B21" s="118"/>
      <c r="C21" s="118"/>
      <c r="D21" s="118"/>
      <c r="E21" s="118"/>
      <c r="F21" s="118"/>
      <c r="G21" s="118"/>
      <c r="H21" s="118"/>
      <c r="I21" s="208"/>
      <c r="J21" s="347"/>
      <c r="K21" s="211"/>
      <c r="L21" s="211"/>
      <c r="Q21" s="197"/>
    </row>
    <row r="22" spans="1:18" ht="20.100000000000001" customHeight="1" x14ac:dyDescent="0.2">
      <c r="A22" s="186"/>
      <c r="B22" s="118"/>
      <c r="C22" s="118"/>
      <c r="D22" s="118"/>
      <c r="E22" s="118"/>
      <c r="F22" s="222"/>
      <c r="G22" s="118"/>
      <c r="H22" s="118"/>
      <c r="I22" s="208"/>
      <c r="J22" s="349"/>
      <c r="K22" s="197"/>
      <c r="L22" s="197"/>
      <c r="Q22" s="197"/>
    </row>
    <row r="23" spans="1:18" ht="20.100000000000001" customHeight="1" x14ac:dyDescent="0.2">
      <c r="A23" s="211" t="s">
        <v>542</v>
      </c>
      <c r="B23" s="197"/>
      <c r="C23" s="197"/>
      <c r="D23" s="197"/>
      <c r="E23" s="197"/>
      <c r="F23" s="197"/>
      <c r="G23" s="197"/>
      <c r="H23" s="197"/>
      <c r="I23" s="208"/>
      <c r="J23" s="348"/>
      <c r="K23" s="215"/>
      <c r="L23" s="191"/>
      <c r="Q23" s="197"/>
    </row>
    <row r="24" spans="1:18" s="184" customFormat="1" ht="28.5" customHeight="1" x14ac:dyDescent="0.2">
      <c r="A24" s="728" t="s">
        <v>10</v>
      </c>
      <c r="B24" s="730" t="s">
        <v>0</v>
      </c>
      <c r="C24" s="693" t="s">
        <v>11</v>
      </c>
      <c r="D24" s="694"/>
      <c r="E24" s="695"/>
      <c r="F24" s="693" t="s">
        <v>12</v>
      </c>
      <c r="G24" s="694"/>
      <c r="H24" s="695"/>
      <c r="I24" s="37"/>
      <c r="J24" s="181"/>
      <c r="K24" s="471"/>
      <c r="L24" s="472"/>
    </row>
    <row r="25" spans="1:18" ht="36" customHeight="1" x14ac:dyDescent="0.2">
      <c r="A25" s="729"/>
      <c r="B25" s="724"/>
      <c r="C25" s="39" t="s">
        <v>32</v>
      </c>
      <c r="D25" s="39" t="s">
        <v>33</v>
      </c>
      <c r="E25" s="39" t="s">
        <v>15</v>
      </c>
      <c r="F25" s="39" t="s">
        <v>34</v>
      </c>
      <c r="G25" s="39" t="s">
        <v>33</v>
      </c>
      <c r="H25" s="39" t="s">
        <v>17</v>
      </c>
      <c r="I25" s="208"/>
      <c r="J25" s="347"/>
    </row>
    <row r="26" spans="1:18" ht="20.100000000000001" customHeight="1" x14ac:dyDescent="0.2">
      <c r="A26" s="690" t="s">
        <v>18</v>
      </c>
      <c r="B26" s="41" t="s">
        <v>1</v>
      </c>
      <c r="C26" s="389">
        <f>'Program Level Tables'!D13</f>
        <v>2310.65</v>
      </c>
      <c r="D26" s="389">
        <f>'Program Level Tables'!D14</f>
        <v>2508.3000000000002</v>
      </c>
      <c r="E26" s="365">
        <f t="shared" ref="E26:E28" si="3">D26/C26</f>
        <v>1.0855387012312554</v>
      </c>
      <c r="F26" s="389">
        <v>1607</v>
      </c>
      <c r="G26" s="389">
        <f>'Program Level Tables'!D15</f>
        <v>1882.3</v>
      </c>
      <c r="H26" s="365">
        <f t="shared" ref="H26:H28" si="4">G26/F26</f>
        <v>1.1713130056004979</v>
      </c>
      <c r="I26" s="208"/>
    </row>
    <row r="27" spans="1:18" ht="20.100000000000001" customHeight="1" x14ac:dyDescent="0.2">
      <c r="A27" s="691"/>
      <c r="B27" s="41" t="s">
        <v>2</v>
      </c>
      <c r="C27" s="389">
        <f>'Program Level Tables'!I13</f>
        <v>2334.12</v>
      </c>
      <c r="D27" s="389">
        <f>'Program Level Tables'!I14</f>
        <v>3150.38</v>
      </c>
      <c r="E27" s="365">
        <f t="shared" si="3"/>
        <v>1.3497078127945437</v>
      </c>
      <c r="F27" s="389">
        <f>'Program Level Tables'!I12</f>
        <v>889.07489999999973</v>
      </c>
      <c r="G27" s="389">
        <f>'Program Level Tables'!I15</f>
        <v>1842.77</v>
      </c>
      <c r="H27" s="365">
        <f t="shared" si="4"/>
        <v>2.0726825152751478</v>
      </c>
      <c r="I27" s="208"/>
    </row>
    <row r="28" spans="1:18" ht="20.100000000000001" customHeight="1" x14ac:dyDescent="0.2">
      <c r="A28" s="691"/>
      <c r="B28" s="41" t="s">
        <v>19</v>
      </c>
      <c r="C28" s="389">
        <f>'Program Level Tables'!N13</f>
        <v>76.452697600000334</v>
      </c>
      <c r="D28" s="389">
        <f>'Program Level Tables'!N14</f>
        <v>76.915375911956829</v>
      </c>
      <c r="E28" s="365">
        <f t="shared" si="3"/>
        <v>1.0060518245461687</v>
      </c>
      <c r="F28" s="389">
        <f>'Program Level Tables'!N12</f>
        <v>247.69175000000007</v>
      </c>
      <c r="G28" s="389">
        <f>'Program Level Tables'!N15</f>
        <v>76.915375911956829</v>
      </c>
      <c r="H28" s="365">
        <f t="shared" si="4"/>
        <v>0.31052861434406598</v>
      </c>
      <c r="I28" s="226"/>
      <c r="J28" s="351"/>
      <c r="M28" s="211"/>
    </row>
    <row r="29" spans="1:18" ht="20.100000000000001" customHeight="1" x14ac:dyDescent="0.2">
      <c r="A29" s="692"/>
      <c r="B29" s="45" t="s">
        <v>20</v>
      </c>
      <c r="C29" s="390">
        <f>SUM(C26:C28)</f>
        <v>4721.2226976000011</v>
      </c>
      <c r="D29" s="390">
        <f>SUM(D26:D28)</f>
        <v>5735.5953759119575</v>
      </c>
      <c r="E29" s="369">
        <f>D29/C29</f>
        <v>1.2148538087024798</v>
      </c>
      <c r="F29" s="390">
        <f>SUM(F26:F28)</f>
        <v>2743.7666499999996</v>
      </c>
      <c r="G29" s="390">
        <f>SUM(G26:G28)</f>
        <v>3801.9853759119565</v>
      </c>
      <c r="H29" s="369">
        <f>G29/F29</f>
        <v>1.3856810220766977</v>
      </c>
      <c r="I29" s="226"/>
    </row>
    <row r="30" spans="1:18" ht="20.100000000000001" customHeight="1" x14ac:dyDescent="0.2">
      <c r="A30" s="690" t="s">
        <v>21</v>
      </c>
      <c r="B30" s="41" t="s">
        <v>4</v>
      </c>
      <c r="C30" s="389">
        <f>'Program Level Tables'!S13</f>
        <v>3641.06</v>
      </c>
      <c r="D30" s="389">
        <f>'Program Level Tables'!S14</f>
        <v>3017</v>
      </c>
      <c r="E30" s="367">
        <f t="shared" ref="E30:E31" si="5">D30/C30</f>
        <v>0.82860485682740737</v>
      </c>
      <c r="F30" s="389">
        <f>'Program Level Tables'!S12</f>
        <v>1200.0000000000002</v>
      </c>
      <c r="G30" s="389">
        <f>'Program Level Tables'!S15</f>
        <v>3017</v>
      </c>
      <c r="H30" s="367">
        <f t="shared" ref="H30" si="6">G30/F30</f>
        <v>2.5141666666666662</v>
      </c>
      <c r="I30" s="226"/>
    </row>
    <row r="31" spans="1:18" ht="20.100000000000001" customHeight="1" x14ac:dyDescent="0.2">
      <c r="A31" s="691"/>
      <c r="B31" s="41" t="s">
        <v>526</v>
      </c>
      <c r="C31" s="389">
        <f>'Program Level Tables'!T13</f>
        <v>39.58</v>
      </c>
      <c r="D31" s="389">
        <f>'Program Level Tables'!T14</f>
        <v>232</v>
      </c>
      <c r="E31" s="367">
        <f t="shared" si="5"/>
        <v>5.8615462354724608</v>
      </c>
      <c r="F31" s="478">
        <f>'Program Level Tables'!T12</f>
        <v>366.01830000000012</v>
      </c>
      <c r="G31" s="389">
        <f>'Program Level Tables'!T15</f>
        <v>232</v>
      </c>
      <c r="H31" s="365">
        <f>G31/F31</f>
        <v>0.63384808901631395</v>
      </c>
      <c r="I31" s="226"/>
    </row>
    <row r="32" spans="1:18" ht="20.100000000000001" customHeight="1" x14ac:dyDescent="0.2">
      <c r="A32" s="691"/>
      <c r="B32" s="41" t="s">
        <v>22</v>
      </c>
      <c r="C32" s="696" t="s">
        <v>23</v>
      </c>
      <c r="D32" s="697"/>
      <c r="E32" s="697"/>
      <c r="F32" s="697"/>
      <c r="G32" s="697"/>
      <c r="H32" s="698"/>
      <c r="I32" s="228"/>
      <c r="M32" s="227"/>
    </row>
    <row r="33" spans="1:22" ht="20.100000000000001" customHeight="1" x14ac:dyDescent="0.2">
      <c r="A33" s="692"/>
      <c r="B33" s="45" t="s">
        <v>24</v>
      </c>
      <c r="C33" s="390">
        <f>SUM(C30:C32)</f>
        <v>3680.64</v>
      </c>
      <c r="D33" s="390">
        <f>SUM(D30:D32)</f>
        <v>3249</v>
      </c>
      <c r="E33" s="369">
        <f>D33/C33</f>
        <v>0.88272691705790296</v>
      </c>
      <c r="F33" s="390">
        <f>SUM(F30:F32)</f>
        <v>1566.0183000000004</v>
      </c>
      <c r="G33" s="390">
        <f>SUM(G30:G32)</f>
        <v>3249</v>
      </c>
      <c r="H33" s="369">
        <f>G33/F33</f>
        <v>2.074688399235181</v>
      </c>
      <c r="I33" s="213"/>
      <c r="M33" s="227"/>
    </row>
    <row r="34" spans="1:22" ht="20.100000000000001" customHeight="1" x14ac:dyDescent="0.2">
      <c r="A34" s="690" t="s">
        <v>25</v>
      </c>
      <c r="B34" s="41" t="s">
        <v>26</v>
      </c>
      <c r="C34" s="389">
        <f>'Program Level Tables'!Y13</f>
        <v>19670</v>
      </c>
      <c r="D34" s="389">
        <f>'Program Level Tables'!Y14</f>
        <v>20182.541486734051</v>
      </c>
      <c r="E34" s="365">
        <f t="shared" ref="E34:E38" si="7">D34/C34</f>
        <v>1.0260570150856152</v>
      </c>
      <c r="F34" s="389">
        <f>'Program Level Tables'!Y12</f>
        <v>14999.999999999984</v>
      </c>
      <c r="G34" s="389">
        <f>'Program Level Tables'!Y15</f>
        <v>20182.541486734051</v>
      </c>
      <c r="H34" s="365">
        <f t="shared" ref="H34:H38" si="8">G34/F34</f>
        <v>1.3455027657822716</v>
      </c>
      <c r="I34" s="208"/>
      <c r="J34" s="352"/>
    </row>
    <row r="35" spans="1:22" ht="20.100000000000001" customHeight="1" x14ac:dyDescent="0.2">
      <c r="A35" s="691"/>
      <c r="B35" s="41" t="s">
        <v>28</v>
      </c>
      <c r="C35" s="389">
        <f>'Program Level Tables'!AD13</f>
        <v>4769.8</v>
      </c>
      <c r="D35" s="389">
        <f>'Program Level Tables'!AD14</f>
        <v>3861.09</v>
      </c>
      <c r="E35" s="365">
        <f t="shared" si="7"/>
        <v>0.80948677093379173</v>
      </c>
      <c r="F35" s="389">
        <f>'Program Level Tables'!AD12</f>
        <v>8679.3599999999988</v>
      </c>
      <c r="G35" s="389">
        <f>'Program Level Tables'!AD15</f>
        <v>3861.09</v>
      </c>
      <c r="H35" s="365">
        <f t="shared" si="8"/>
        <v>0.44485883751797378</v>
      </c>
      <c r="I35" s="208"/>
      <c r="J35" s="352"/>
    </row>
    <row r="36" spans="1:22" ht="20.100000000000001" customHeight="1" x14ac:dyDescent="0.2">
      <c r="A36" s="691"/>
      <c r="B36" s="41" t="s">
        <v>29</v>
      </c>
      <c r="C36" s="389">
        <f>'Program Level Tables'!AI13</f>
        <v>61.6</v>
      </c>
      <c r="D36" s="389">
        <f>'Program Level Tables'!AI14</f>
        <v>17.559999999999999</v>
      </c>
      <c r="E36" s="365">
        <f t="shared" si="7"/>
        <v>0.28506493506493502</v>
      </c>
      <c r="F36" s="389">
        <f>'Program Level Tables'!AI12</f>
        <v>213.11999999999992</v>
      </c>
      <c r="G36" s="389">
        <f>'Program Level Tables'!AI15</f>
        <v>17.559999999999999</v>
      </c>
      <c r="H36" s="365">
        <f t="shared" si="8"/>
        <v>8.2394894894894918E-2</v>
      </c>
      <c r="I36" s="208"/>
      <c r="J36" s="353"/>
      <c r="K36" s="215"/>
      <c r="L36" s="191"/>
      <c r="N36" s="230"/>
    </row>
    <row r="37" spans="1:22" ht="20.100000000000001" customHeight="1" x14ac:dyDescent="0.2">
      <c r="A37" s="692"/>
      <c r="B37" s="45" t="s">
        <v>30</v>
      </c>
      <c r="C37" s="390">
        <f>SUM(C34:C36)</f>
        <v>24501.399999999998</v>
      </c>
      <c r="D37" s="390">
        <f>SUM(D34:D36)</f>
        <v>24061.191486734053</v>
      </c>
      <c r="E37" s="369">
        <f>D37/C37</f>
        <v>0.9820333322477105</v>
      </c>
      <c r="F37" s="390">
        <f>SUM(F34:F36)</f>
        <v>23892.479999999981</v>
      </c>
      <c r="G37" s="390">
        <f>SUM(G34:G36)</f>
        <v>24061.191486734053</v>
      </c>
      <c r="H37" s="369">
        <f>G37/F37</f>
        <v>1.0070612798141538</v>
      </c>
      <c r="I37" s="208"/>
      <c r="K37" s="215"/>
      <c r="L37" s="191"/>
      <c r="N37" s="230"/>
    </row>
    <row r="38" spans="1:22" ht="20.100000000000001" customHeight="1" x14ac:dyDescent="0.2">
      <c r="A38" s="47" t="s">
        <v>31</v>
      </c>
      <c r="B38" s="47"/>
      <c r="C38" s="391">
        <f>SUM(C37,C33,C29)</f>
        <v>32903.262697599996</v>
      </c>
      <c r="D38" s="391">
        <f>SUM(D37,D33,D29)</f>
        <v>33045.786862646011</v>
      </c>
      <c r="E38" s="376">
        <f t="shared" si="7"/>
        <v>1.0043316119242003</v>
      </c>
      <c r="F38" s="391">
        <f>SUM(F37,F33,F29)</f>
        <v>28202.264949999982</v>
      </c>
      <c r="G38" s="391">
        <f>SUM(G37,G33,G29)</f>
        <v>31112.176862646011</v>
      </c>
      <c r="H38" s="376">
        <f t="shared" si="8"/>
        <v>1.1031800785435153</v>
      </c>
      <c r="I38" s="208"/>
      <c r="K38" s="215"/>
      <c r="L38" s="191"/>
    </row>
    <row r="39" spans="1:22" ht="20.100000000000001" customHeight="1" x14ac:dyDescent="0.2">
      <c r="B39" s="118"/>
      <c r="C39" s="118"/>
      <c r="D39" s="118"/>
      <c r="E39" s="118"/>
      <c r="F39" s="118"/>
      <c r="G39" s="118"/>
      <c r="H39" s="187"/>
      <c r="I39" s="208"/>
      <c r="J39" s="351"/>
      <c r="K39" s="215"/>
      <c r="L39" s="191"/>
    </row>
    <row r="40" spans="1:22" ht="20.100000000000001" customHeight="1" x14ac:dyDescent="0.2">
      <c r="C40" s="188"/>
      <c r="D40" s="188"/>
      <c r="F40" s="52"/>
      <c r="H40" s="190"/>
      <c r="I40" s="226"/>
      <c r="K40" s="215"/>
      <c r="L40" s="191"/>
      <c r="M40" s="211"/>
    </row>
    <row r="41" spans="1:22" ht="20.100000000000001" customHeight="1" x14ac:dyDescent="0.2">
      <c r="A41" s="211" t="s">
        <v>562</v>
      </c>
      <c r="B41" s="211"/>
      <c r="C41" s="211"/>
      <c r="D41" s="211"/>
      <c r="E41" s="211"/>
      <c r="H41" s="191"/>
      <c r="I41" s="226"/>
      <c r="K41" s="215"/>
      <c r="L41" s="191"/>
      <c r="M41" s="211"/>
    </row>
    <row r="42" spans="1:22" ht="36" customHeight="1" x14ac:dyDescent="0.2">
      <c r="A42" s="39" t="s">
        <v>36</v>
      </c>
      <c r="B42" s="39" t="s">
        <v>37</v>
      </c>
      <c r="C42" s="39" t="s">
        <v>38</v>
      </c>
      <c r="D42" s="39" t="s">
        <v>39</v>
      </c>
      <c r="E42" s="39" t="s">
        <v>40</v>
      </c>
      <c r="F42" s="192"/>
      <c r="G42" s="53"/>
      <c r="H42" s="193"/>
      <c r="I42" s="232"/>
      <c r="J42" s="352"/>
      <c r="K42" s="215"/>
      <c r="L42" s="191"/>
      <c r="Q42" s="211"/>
      <c r="R42" s="211"/>
      <c r="S42" s="211"/>
      <c r="T42" s="211"/>
      <c r="U42" s="211"/>
      <c r="V42" s="211"/>
    </row>
    <row r="43" spans="1:22" ht="19.5" customHeight="1" x14ac:dyDescent="0.2">
      <c r="A43" s="41" t="s">
        <v>1</v>
      </c>
      <c r="B43" s="233">
        <v>0.22</v>
      </c>
      <c r="C43" s="233">
        <v>0.05</v>
      </c>
      <c r="D43" s="233">
        <v>0.02</v>
      </c>
      <c r="E43" s="233">
        <v>0.78</v>
      </c>
      <c r="I43" s="228"/>
      <c r="K43" s="215"/>
      <c r="L43" s="191"/>
      <c r="M43" s="227"/>
      <c r="Q43" s="211"/>
      <c r="R43" s="211"/>
      <c r="S43" s="211"/>
      <c r="T43" s="211"/>
      <c r="U43" s="211"/>
      <c r="V43" s="211"/>
    </row>
    <row r="44" spans="1:22" ht="19.5" customHeight="1" x14ac:dyDescent="0.2">
      <c r="A44" s="41" t="s">
        <v>2</v>
      </c>
      <c r="B44" s="233">
        <v>0.47199999999999998</v>
      </c>
      <c r="C44" s="233">
        <v>7.0000000000000007E-2</v>
      </c>
      <c r="D44" s="233">
        <v>0</v>
      </c>
      <c r="E44" s="233" t="s">
        <v>719</v>
      </c>
      <c r="F44" s="197"/>
      <c r="I44" s="194"/>
      <c r="O44" s="211"/>
      <c r="P44" s="211"/>
    </row>
    <row r="45" spans="1:22" ht="19.5" customHeight="1" x14ac:dyDescent="0.2">
      <c r="A45" s="54" t="s">
        <v>19</v>
      </c>
      <c r="B45" s="687" t="s">
        <v>41</v>
      </c>
      <c r="C45" s="688"/>
      <c r="D45" s="688"/>
      <c r="E45" s="689"/>
      <c r="G45" s="213"/>
      <c r="I45" s="213"/>
      <c r="J45" s="352"/>
      <c r="N45" s="211"/>
      <c r="O45" s="211"/>
      <c r="P45" s="211"/>
    </row>
    <row r="46" spans="1:22" ht="19.5" customHeight="1" x14ac:dyDescent="0.2">
      <c r="A46" s="41" t="s">
        <v>4</v>
      </c>
      <c r="B46" s="687" t="s">
        <v>529</v>
      </c>
      <c r="C46" s="688"/>
      <c r="D46" s="688"/>
      <c r="E46" s="689"/>
      <c r="F46" s="211"/>
      <c r="I46" s="208"/>
      <c r="J46" s="353"/>
    </row>
    <row r="47" spans="1:22" ht="19.5" customHeight="1" x14ac:dyDescent="0.2">
      <c r="A47" s="41" t="s">
        <v>26</v>
      </c>
      <c r="B47" s="705" t="s">
        <v>42</v>
      </c>
      <c r="C47" s="706"/>
      <c r="D47" s="706"/>
      <c r="E47" s="707"/>
      <c r="I47" s="208"/>
      <c r="M47" s="227"/>
      <c r="N47" s="230"/>
    </row>
    <row r="48" spans="1:22" ht="19.5" customHeight="1" x14ac:dyDescent="0.2">
      <c r="A48" s="41" t="s">
        <v>28</v>
      </c>
      <c r="B48" s="708"/>
      <c r="C48" s="709"/>
      <c r="D48" s="709"/>
      <c r="E48" s="710"/>
      <c r="F48" s="52"/>
      <c r="I48" s="208"/>
      <c r="M48" s="227"/>
    </row>
    <row r="49" spans="1:14" ht="19.5" customHeight="1" x14ac:dyDescent="0.2">
      <c r="A49" s="41" t="s">
        <v>7</v>
      </c>
      <c r="B49" s="711"/>
      <c r="C49" s="712"/>
      <c r="D49" s="712"/>
      <c r="E49" s="713"/>
      <c r="G49" s="52"/>
      <c r="I49" s="208"/>
      <c r="J49" s="352"/>
      <c r="M49" s="227"/>
    </row>
    <row r="50" spans="1:14" ht="19.5" customHeight="1" x14ac:dyDescent="0.2">
      <c r="A50" s="725" t="s">
        <v>546</v>
      </c>
      <c r="B50" s="726"/>
      <c r="C50" s="726"/>
      <c r="D50" s="726"/>
      <c r="E50" s="727"/>
      <c r="G50" s="55"/>
      <c r="H50" s="211"/>
      <c r="I50" s="208"/>
      <c r="J50" s="353"/>
      <c r="M50" s="227"/>
    </row>
    <row r="51" spans="1:14" s="286" customFormat="1" ht="20.100000000000001" customHeight="1" x14ac:dyDescent="0.2">
      <c r="A51" s="242"/>
      <c r="B51" s="456"/>
      <c r="C51" s="377"/>
      <c r="D51" s="377"/>
      <c r="E51" s="377"/>
      <c r="F51" s="350"/>
      <c r="G51" s="350"/>
      <c r="H51" s="482"/>
      <c r="I51" s="483"/>
      <c r="J51" s="353"/>
      <c r="M51" s="498"/>
      <c r="N51" s="484"/>
    </row>
    <row r="52" spans="1:14" s="286" customFormat="1" ht="20.100000000000001" customHeight="1" x14ac:dyDescent="0.2">
      <c r="A52" s="409"/>
      <c r="B52" s="307"/>
      <c r="C52" s="350"/>
      <c r="D52" s="350"/>
      <c r="E52" s="350"/>
      <c r="F52" s="350"/>
      <c r="G52" s="350"/>
      <c r="H52" s="485"/>
      <c r="I52" s="483"/>
      <c r="J52" s="352"/>
      <c r="N52" s="484"/>
    </row>
    <row r="53" spans="1:14" s="286" customFormat="1" ht="20.100000000000001" customHeight="1" x14ac:dyDescent="0.2">
      <c r="A53" s="206" t="s">
        <v>559</v>
      </c>
      <c r="B53" s="206"/>
      <c r="C53" s="206"/>
      <c r="D53" s="206"/>
      <c r="E53" s="206"/>
      <c r="F53" s="206"/>
      <c r="G53" s="206"/>
      <c r="H53" s="485"/>
      <c r="I53" s="483"/>
      <c r="J53" s="352"/>
      <c r="N53" s="484"/>
    </row>
    <row r="54" spans="1:14" ht="33" customHeight="1" x14ac:dyDescent="0.2">
      <c r="A54" s="39" t="s">
        <v>10</v>
      </c>
      <c r="B54" s="39" t="s">
        <v>0</v>
      </c>
      <c r="C54" s="39" t="s">
        <v>43</v>
      </c>
      <c r="D54" s="39" t="s">
        <v>45</v>
      </c>
      <c r="E54" s="39" t="s">
        <v>47</v>
      </c>
      <c r="F54" s="39" t="s">
        <v>44</v>
      </c>
      <c r="G54" s="39" t="s">
        <v>46</v>
      </c>
      <c r="N54" s="230"/>
    </row>
    <row r="55" spans="1:14" ht="16.5" customHeight="1" x14ac:dyDescent="0.2">
      <c r="A55" s="702" t="s">
        <v>18</v>
      </c>
      <c r="B55" s="56" t="s">
        <v>1</v>
      </c>
      <c r="C55" s="238">
        <v>1.0730832624933402</v>
      </c>
      <c r="D55" s="238">
        <v>4.07956917474952</v>
      </c>
      <c r="E55" s="238">
        <v>0.45851040492012118</v>
      </c>
      <c r="F55" s="238">
        <v>1.3292498655637701</v>
      </c>
      <c r="G55" s="238">
        <v>1.9669340686849244</v>
      </c>
      <c r="N55" s="230"/>
    </row>
    <row r="56" spans="1:14" ht="16.5" customHeight="1" x14ac:dyDescent="0.2">
      <c r="A56" s="703"/>
      <c r="B56" s="56" t="s">
        <v>2</v>
      </c>
      <c r="C56" s="238">
        <v>4.9497222517164827</v>
      </c>
      <c r="D56" s="238">
        <v>6.7710252049772528</v>
      </c>
      <c r="E56" s="238">
        <v>0.4321326309055194</v>
      </c>
      <c r="F56" s="238">
        <v>5.459409563416485</v>
      </c>
      <c r="G56" s="238">
        <v>11.996817516205764</v>
      </c>
    </row>
    <row r="57" spans="1:14" ht="16.5" customHeight="1" x14ac:dyDescent="0.2">
      <c r="A57" s="704"/>
      <c r="B57" s="56" t="s">
        <v>19</v>
      </c>
      <c r="C57" s="238">
        <v>0.39773135614663785</v>
      </c>
      <c r="D57" s="238">
        <v>0.35168257642117945</v>
      </c>
      <c r="E57" s="238">
        <v>0.23094550379481546</v>
      </c>
      <c r="F57" s="238">
        <v>0.45301644706158689</v>
      </c>
      <c r="G57" s="238" t="s">
        <v>549</v>
      </c>
    </row>
    <row r="58" spans="1:14" ht="16.5" customHeight="1" x14ac:dyDescent="0.2">
      <c r="A58" s="702" t="s">
        <v>21</v>
      </c>
      <c r="B58" s="56" t="s">
        <v>4</v>
      </c>
      <c r="C58" s="238">
        <v>1.2018731519634709</v>
      </c>
      <c r="D58" s="238">
        <v>1.2018731519634709</v>
      </c>
      <c r="E58" s="238">
        <v>0.25969902875351686</v>
      </c>
      <c r="F58" s="238">
        <v>1.2018731519634709</v>
      </c>
      <c r="G58" s="238" t="s">
        <v>549</v>
      </c>
    </row>
    <row r="59" spans="1:14" ht="16.5" customHeight="1" x14ac:dyDescent="0.2">
      <c r="A59" s="704"/>
      <c r="B59" s="56" t="s">
        <v>526</v>
      </c>
      <c r="C59" s="238">
        <v>0.28930465056190274</v>
      </c>
      <c r="D59" s="238">
        <v>0.28930465056190274</v>
      </c>
      <c r="E59" s="238">
        <v>0.1567939992824294</v>
      </c>
      <c r="F59" s="238">
        <v>0.28930465056190274</v>
      </c>
      <c r="G59" s="238" t="s">
        <v>549</v>
      </c>
    </row>
    <row r="60" spans="1:14" ht="16.5" customHeight="1" x14ac:dyDescent="0.2">
      <c r="A60" s="699" t="s">
        <v>25</v>
      </c>
      <c r="B60" s="57" t="s">
        <v>26</v>
      </c>
      <c r="C60" s="238">
        <v>1.8612873082867172</v>
      </c>
      <c r="D60" s="238">
        <v>1.8612873082867172</v>
      </c>
      <c r="E60" s="238">
        <v>1.8612873082867172</v>
      </c>
      <c r="F60" s="238">
        <v>1.8612873082867172</v>
      </c>
      <c r="G60" s="238" t="s">
        <v>549</v>
      </c>
    </row>
    <row r="61" spans="1:14" ht="16.5" customHeight="1" x14ac:dyDescent="0.2">
      <c r="A61" s="700"/>
      <c r="B61" s="57" t="s">
        <v>29</v>
      </c>
      <c r="C61" s="238">
        <v>0.43433315035553577</v>
      </c>
      <c r="D61" s="238">
        <v>0.47396464222288015</v>
      </c>
      <c r="E61" s="238">
        <v>0.32080649264807809</v>
      </c>
      <c r="F61" s="238">
        <v>0.50682025152597099</v>
      </c>
      <c r="G61" s="238">
        <v>4.9035470680188711</v>
      </c>
    </row>
    <row r="62" spans="1:14" ht="16.5" customHeight="1" x14ac:dyDescent="0.2">
      <c r="A62" s="701"/>
      <c r="B62" s="57" t="s">
        <v>49</v>
      </c>
      <c r="C62" s="238">
        <v>1.4990521622184292</v>
      </c>
      <c r="D62" s="238">
        <v>1.7558607779658721</v>
      </c>
      <c r="E62" s="238">
        <v>1.1834395538922176</v>
      </c>
      <c r="F62" s="238">
        <v>1.7383600554530017</v>
      </c>
      <c r="G62" s="238">
        <v>2.6461084070453476</v>
      </c>
    </row>
    <row r="63" spans="1:14" ht="16.5" customHeight="1" x14ac:dyDescent="0.2">
      <c r="A63" s="195"/>
      <c r="B63" s="196"/>
      <c r="C63" s="196"/>
      <c r="D63" s="196"/>
      <c r="E63" s="196"/>
      <c r="F63" s="196"/>
      <c r="G63" s="196"/>
    </row>
    <row r="64" spans="1:14" s="286" customFormat="1" ht="20.100000000000001" customHeight="1" x14ac:dyDescent="0.2">
      <c r="A64" s="407"/>
      <c r="B64" s="408"/>
      <c r="C64" s="408"/>
      <c r="D64" s="408"/>
      <c r="E64" s="408"/>
      <c r="F64" s="408"/>
      <c r="G64" s="408"/>
      <c r="H64" s="350"/>
      <c r="I64" s="350"/>
      <c r="J64" s="350"/>
    </row>
    <row r="65" spans="1:11" s="286" customFormat="1" ht="20.100000000000001" customHeight="1" x14ac:dyDescent="0.2">
      <c r="A65" s="409"/>
      <c r="B65" s="408"/>
      <c r="C65" s="408"/>
      <c r="D65" s="408"/>
      <c r="E65" s="408"/>
      <c r="F65" s="408"/>
      <c r="G65" s="408"/>
      <c r="H65" s="350"/>
      <c r="I65" s="350"/>
      <c r="J65" s="350"/>
    </row>
    <row r="66" spans="1:11" s="286" customFormat="1" ht="20.100000000000001" customHeight="1" x14ac:dyDescent="0.2">
      <c r="A66" s="407" t="s">
        <v>50</v>
      </c>
      <c r="B66" s="206"/>
      <c r="C66" s="206"/>
      <c r="D66" s="206"/>
      <c r="E66" s="206"/>
      <c r="F66" s="206"/>
      <c r="G66" s="350"/>
      <c r="H66" s="350"/>
      <c r="I66" s="350"/>
      <c r="J66" s="350"/>
    </row>
    <row r="67" spans="1:11" s="307" customFormat="1" ht="27.75" customHeight="1" x14ac:dyDescent="0.2">
      <c r="A67" s="438"/>
      <c r="B67" s="439" t="s">
        <v>43</v>
      </c>
      <c r="C67" s="439" t="s">
        <v>45</v>
      </c>
      <c r="D67" s="439" t="s">
        <v>47</v>
      </c>
      <c r="E67" s="439" t="s">
        <v>44</v>
      </c>
      <c r="F67" s="439" t="s">
        <v>46</v>
      </c>
    </row>
    <row r="68" spans="1:11" s="286" customFormat="1" ht="20.100000000000001" customHeight="1" x14ac:dyDescent="0.2">
      <c r="A68" s="411" t="s">
        <v>51</v>
      </c>
      <c r="B68" s="412">
        <v>1.8490357835605034</v>
      </c>
      <c r="C68" s="412">
        <v>2.7325918817490376</v>
      </c>
      <c r="D68" s="412">
        <v>0.39458481155178537</v>
      </c>
      <c r="E68" s="412">
        <v>2.0878335177077929</v>
      </c>
      <c r="F68" s="412">
        <v>6.0400817205649417</v>
      </c>
      <c r="I68" s="350"/>
      <c r="J68" s="350"/>
      <c r="K68" s="350"/>
    </row>
    <row r="69" spans="1:11" s="286" customFormat="1" ht="20.100000000000001" customHeight="1" x14ac:dyDescent="0.2">
      <c r="A69" s="411" t="s">
        <v>25</v>
      </c>
      <c r="B69" s="412">
        <v>1.5974461667862996</v>
      </c>
      <c r="C69" s="412">
        <v>1.7678439983884098</v>
      </c>
      <c r="D69" s="412">
        <v>1.3538792593720539</v>
      </c>
      <c r="E69" s="412">
        <v>1.7538309351195953</v>
      </c>
      <c r="F69" s="412">
        <v>2.6864354666200203</v>
      </c>
      <c r="I69" s="350"/>
      <c r="J69" s="350"/>
    </row>
    <row r="70" spans="1:11" s="286" customFormat="1" ht="20.100000000000001" customHeight="1" x14ac:dyDescent="0.2">
      <c r="A70" s="411" t="s">
        <v>52</v>
      </c>
      <c r="B70" s="412">
        <v>1.7581181657441576</v>
      </c>
      <c r="C70" s="412">
        <v>2.2771030034924484</v>
      </c>
      <c r="D70" s="412">
        <v>0.53301750672577231</v>
      </c>
      <c r="E70" s="412">
        <v>1.9671341043425772</v>
      </c>
      <c r="F70" s="412">
        <v>5.7536714982499904</v>
      </c>
      <c r="I70" s="350"/>
      <c r="J70" s="350"/>
    </row>
    <row r="71" spans="1:11" s="286" customFormat="1" ht="20.100000000000001" customHeight="1" x14ac:dyDescent="0.2">
      <c r="A71" s="407"/>
      <c r="B71" s="307"/>
      <c r="C71" s="350"/>
      <c r="D71" s="350"/>
      <c r="E71" s="350"/>
      <c r="F71" s="350"/>
      <c r="G71" s="350"/>
      <c r="H71" s="350"/>
      <c r="I71" s="350"/>
      <c r="J71" s="350"/>
    </row>
    <row r="72" spans="1:11" x14ac:dyDescent="0.2">
      <c r="A72" s="198"/>
    </row>
    <row r="73" spans="1:11" x14ac:dyDescent="0.2">
      <c r="I73" s="118"/>
    </row>
    <row r="74" spans="1:11" s="286" customFormat="1" x14ac:dyDescent="0.2">
      <c r="B74" s="307"/>
      <c r="C74" s="350"/>
      <c r="D74" s="350"/>
      <c r="E74" s="350"/>
      <c r="F74" s="350"/>
      <c r="G74" s="350"/>
      <c r="H74" s="350"/>
      <c r="J74" s="350"/>
    </row>
  </sheetData>
  <mergeCells count="24">
    <mergeCell ref="A6:A7"/>
    <mergeCell ref="B6:B7"/>
    <mergeCell ref="C6:E6"/>
    <mergeCell ref="A8:A11"/>
    <mergeCell ref="F6:H6"/>
    <mergeCell ref="A12:A15"/>
    <mergeCell ref="A30:A33"/>
    <mergeCell ref="B46:E46"/>
    <mergeCell ref="A16:A19"/>
    <mergeCell ref="C16:H16"/>
    <mergeCell ref="A24:A25"/>
    <mergeCell ref="B24:B25"/>
    <mergeCell ref="C24:E24"/>
    <mergeCell ref="A26:A29"/>
    <mergeCell ref="A34:A37"/>
    <mergeCell ref="C32:H32"/>
    <mergeCell ref="C14:H14"/>
    <mergeCell ref="F24:H24"/>
    <mergeCell ref="B45:E45"/>
    <mergeCell ref="B47:E49"/>
    <mergeCell ref="A55:A57"/>
    <mergeCell ref="A58:A59"/>
    <mergeCell ref="A60:A62"/>
    <mergeCell ref="A50:E50"/>
  </mergeCells>
  <pageMargins left="0.7" right="0.7" top="0.75" bottom="0.75" header="0.3" footer="0.3"/>
  <pageSetup orientation="portrait" horizontalDpi="4294967293" verticalDpi="4294967293" r:id="rId1"/>
  <headerFooter>
    <oddFooter>&amp;R&amp;1#&amp;"Calibri"&amp;10&amp;KA80000Internal Use Only</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FA781-A345-4D3A-AD6B-BCFCDA7BBED1}">
  <sheetPr>
    <tabColor theme="6" tint="-0.499984740745262"/>
  </sheetPr>
  <dimension ref="A1:N53"/>
  <sheetViews>
    <sheetView zoomScale="85" zoomScaleNormal="85" workbookViewId="0">
      <selection activeCell="A6" sqref="A6"/>
    </sheetView>
  </sheetViews>
  <sheetFormatPr defaultRowHeight="14.25" x14ac:dyDescent="0.2"/>
  <cols>
    <col min="1" max="1" width="21.875" customWidth="1"/>
    <col min="2" max="2" width="8.875" customWidth="1"/>
    <col min="3" max="3" width="44.875" customWidth="1"/>
    <col min="4" max="4" width="8.875" customWidth="1"/>
    <col min="5" max="5" width="44.875" customWidth="1"/>
  </cols>
  <sheetData>
    <row r="1" spans="1:14" s="286" customFormat="1" ht="12.75" x14ac:dyDescent="0.2">
      <c r="A1" s="207" t="s">
        <v>829</v>
      </c>
      <c r="B1" s="207"/>
      <c r="C1" s="207"/>
      <c r="D1" s="207"/>
      <c r="E1" s="207"/>
      <c r="F1" s="207"/>
      <c r="G1" s="207"/>
      <c r="H1" s="207"/>
      <c r="I1" s="346"/>
      <c r="J1" s="346"/>
      <c r="K1" s="346"/>
      <c r="L1" s="346"/>
      <c r="M1" s="346"/>
      <c r="N1" s="346"/>
    </row>
    <row r="2" spans="1:14" s="286" customFormat="1" ht="12.75" x14ac:dyDescent="0.2">
      <c r="A2" s="210"/>
      <c r="B2" s="210"/>
      <c r="C2" s="210"/>
      <c r="D2" s="210"/>
      <c r="E2" s="210"/>
      <c r="F2" s="210"/>
      <c r="G2" s="210"/>
      <c r="H2" s="210"/>
    </row>
    <row r="3" spans="1:14" x14ac:dyDescent="0.2">
      <c r="A3" s="183" t="s">
        <v>749</v>
      </c>
      <c r="B3" s="183"/>
      <c r="C3" s="183"/>
      <c r="D3" s="183"/>
      <c r="E3" s="183"/>
      <c r="F3" s="183"/>
      <c r="G3" s="183"/>
      <c r="H3" s="183"/>
    </row>
    <row r="4" spans="1:14" ht="25.5" x14ac:dyDescent="0.2">
      <c r="A4" s="678" t="s">
        <v>750</v>
      </c>
      <c r="B4" s="678" t="s">
        <v>751</v>
      </c>
      <c r="C4" s="678" t="s">
        <v>752</v>
      </c>
      <c r="D4" s="678" t="s">
        <v>753</v>
      </c>
      <c r="E4" s="678" t="s">
        <v>754</v>
      </c>
    </row>
    <row r="5" spans="1:14" x14ac:dyDescent="0.2">
      <c r="A5" s="735" t="s">
        <v>1</v>
      </c>
      <c r="B5" s="735"/>
      <c r="C5" s="735"/>
      <c r="D5" s="735"/>
      <c r="E5" s="735"/>
    </row>
    <row r="6" spans="1:14" ht="114.75" x14ac:dyDescent="0.2">
      <c r="A6" s="679" t="s">
        <v>755</v>
      </c>
      <c r="B6" s="680">
        <v>0.96</v>
      </c>
      <c r="C6" s="681" t="s">
        <v>756</v>
      </c>
      <c r="D6" s="680">
        <v>0.91</v>
      </c>
      <c r="E6" s="681" t="s">
        <v>757</v>
      </c>
    </row>
    <row r="7" spans="1:14" ht="25.5" x14ac:dyDescent="0.2">
      <c r="A7" s="682" t="s">
        <v>758</v>
      </c>
      <c r="B7" s="680">
        <v>1</v>
      </c>
      <c r="C7" s="681" t="s">
        <v>759</v>
      </c>
      <c r="D7" s="680">
        <v>1</v>
      </c>
      <c r="E7" s="681" t="s">
        <v>759</v>
      </c>
    </row>
    <row r="8" spans="1:14" ht="25.5" x14ac:dyDescent="0.2">
      <c r="A8" s="682" t="s">
        <v>114</v>
      </c>
      <c r="B8" s="680">
        <v>0.89</v>
      </c>
      <c r="C8" s="681" t="s">
        <v>760</v>
      </c>
      <c r="D8" s="680">
        <v>0.89</v>
      </c>
      <c r="E8" s="681" t="s">
        <v>760</v>
      </c>
    </row>
    <row r="9" spans="1:14" ht="25.5" x14ac:dyDescent="0.2">
      <c r="A9" s="682" t="s">
        <v>104</v>
      </c>
      <c r="B9" s="680">
        <v>1</v>
      </c>
      <c r="C9" s="681" t="s">
        <v>759</v>
      </c>
      <c r="D9" s="680">
        <v>1</v>
      </c>
      <c r="E9" s="681" t="s">
        <v>759</v>
      </c>
    </row>
    <row r="10" spans="1:14" ht="25.5" x14ac:dyDescent="0.2">
      <c r="A10" s="682" t="s">
        <v>761</v>
      </c>
      <c r="B10" s="680">
        <v>1</v>
      </c>
      <c r="C10" s="681" t="s">
        <v>759</v>
      </c>
      <c r="D10" s="680">
        <v>1</v>
      </c>
      <c r="E10" s="681" t="s">
        <v>759</v>
      </c>
    </row>
    <row r="11" spans="1:14" ht="63.75" x14ac:dyDescent="0.2">
      <c r="A11" s="682" t="s">
        <v>97</v>
      </c>
      <c r="B11" s="680">
        <v>0.95</v>
      </c>
      <c r="C11" s="681" t="s">
        <v>762</v>
      </c>
      <c r="D11" s="680">
        <v>0.99</v>
      </c>
      <c r="E11" s="681" t="s">
        <v>763</v>
      </c>
    </row>
    <row r="12" spans="1:14" ht="63.75" x14ac:dyDescent="0.2">
      <c r="A12" s="682" t="s">
        <v>764</v>
      </c>
      <c r="B12" s="680">
        <v>1.39</v>
      </c>
      <c r="C12" s="681" t="s">
        <v>765</v>
      </c>
      <c r="D12" s="680">
        <v>0.89</v>
      </c>
      <c r="E12" s="681" t="s">
        <v>766</v>
      </c>
    </row>
    <row r="13" spans="1:14" ht="102" x14ac:dyDescent="0.2">
      <c r="A13" s="682" t="s">
        <v>767</v>
      </c>
      <c r="B13" s="680">
        <v>1.04</v>
      </c>
      <c r="C13" s="681" t="s">
        <v>768</v>
      </c>
      <c r="D13" s="680">
        <v>1.0900000000000001</v>
      </c>
      <c r="E13" s="681" t="s">
        <v>769</v>
      </c>
    </row>
    <row r="14" spans="1:14" ht="89.25" x14ac:dyDescent="0.2">
      <c r="A14" s="682" t="s">
        <v>770</v>
      </c>
      <c r="B14" s="680">
        <v>0.82</v>
      </c>
      <c r="C14" s="681" t="s">
        <v>771</v>
      </c>
      <c r="D14" s="680">
        <v>0.91</v>
      </c>
      <c r="E14" s="681" t="s">
        <v>772</v>
      </c>
    </row>
    <row r="15" spans="1:14" ht="114.75" x14ac:dyDescent="0.2">
      <c r="A15" s="683" t="s">
        <v>101</v>
      </c>
      <c r="B15" s="684">
        <v>0.92</v>
      </c>
      <c r="C15" s="681" t="s">
        <v>773</v>
      </c>
      <c r="D15" s="684">
        <v>0.82</v>
      </c>
      <c r="E15" s="681" t="s">
        <v>772</v>
      </c>
    </row>
    <row r="16" spans="1:14" ht="89.25" x14ac:dyDescent="0.2">
      <c r="A16" s="682" t="s">
        <v>102</v>
      </c>
      <c r="B16" s="680">
        <v>0.92</v>
      </c>
      <c r="C16" s="681" t="s">
        <v>774</v>
      </c>
      <c r="D16" s="684">
        <v>8.0500000000000007</v>
      </c>
      <c r="E16" s="681" t="s">
        <v>774</v>
      </c>
    </row>
    <row r="17" spans="1:5" x14ac:dyDescent="0.2">
      <c r="A17" s="682" t="s">
        <v>775</v>
      </c>
      <c r="B17" s="680">
        <v>0.96</v>
      </c>
      <c r="C17" s="685" t="s">
        <v>48</v>
      </c>
      <c r="D17" s="680">
        <v>1.06</v>
      </c>
      <c r="E17" s="685" t="s">
        <v>48</v>
      </c>
    </row>
    <row r="18" spans="1:5" x14ac:dyDescent="0.2">
      <c r="A18" s="731" t="s">
        <v>2</v>
      </c>
      <c r="B18" s="731"/>
      <c r="C18" s="731"/>
      <c r="D18" s="731"/>
      <c r="E18" s="731"/>
    </row>
    <row r="19" spans="1:5" ht="25.5" x14ac:dyDescent="0.2">
      <c r="A19" s="682" t="s">
        <v>776</v>
      </c>
      <c r="B19" s="680">
        <v>1.1599999999999999</v>
      </c>
      <c r="C19" s="732" t="s">
        <v>777</v>
      </c>
      <c r="D19" s="680">
        <v>1.19</v>
      </c>
      <c r="E19" s="736"/>
    </row>
    <row r="20" spans="1:5" ht="25.5" x14ac:dyDescent="0.2">
      <c r="A20" s="682" t="s">
        <v>778</v>
      </c>
      <c r="B20" s="680">
        <v>1.36</v>
      </c>
      <c r="C20" s="733"/>
      <c r="D20" s="680">
        <v>1.6</v>
      </c>
      <c r="E20" s="737"/>
    </row>
    <row r="21" spans="1:5" ht="25.5" x14ac:dyDescent="0.2">
      <c r="A21" s="682" t="s">
        <v>779</v>
      </c>
      <c r="B21" s="680">
        <v>1.1399999999999999</v>
      </c>
      <c r="C21" s="733"/>
      <c r="D21" s="680">
        <v>1.17</v>
      </c>
      <c r="E21" s="737"/>
    </row>
    <row r="22" spans="1:5" ht="25.5" x14ac:dyDescent="0.2">
      <c r="A22" s="682" t="s">
        <v>780</v>
      </c>
      <c r="B22" s="680">
        <v>1.23</v>
      </c>
      <c r="C22" s="733"/>
      <c r="D22" s="680">
        <v>1.42</v>
      </c>
      <c r="E22" s="737"/>
    </row>
    <row r="23" spans="1:5" ht="25.5" x14ac:dyDescent="0.2">
      <c r="A23" s="682" t="s">
        <v>781</v>
      </c>
      <c r="B23" s="680">
        <v>1.2</v>
      </c>
      <c r="C23" s="734"/>
      <c r="D23" s="680">
        <v>1.31</v>
      </c>
      <c r="E23" s="738"/>
    </row>
    <row r="24" spans="1:5" x14ac:dyDescent="0.2">
      <c r="A24" s="731" t="s">
        <v>830</v>
      </c>
      <c r="B24" s="731"/>
      <c r="C24" s="731"/>
      <c r="D24" s="731"/>
      <c r="E24" s="731"/>
    </row>
    <row r="25" spans="1:5" ht="54.95" customHeight="1" x14ac:dyDescent="0.2">
      <c r="A25" s="682" t="s">
        <v>172</v>
      </c>
      <c r="B25" s="684">
        <v>1.03</v>
      </c>
      <c r="C25" s="732" t="s">
        <v>782</v>
      </c>
      <c r="D25" s="684">
        <v>1.03</v>
      </c>
      <c r="E25" s="736" t="s">
        <v>6</v>
      </c>
    </row>
    <row r="26" spans="1:5" ht="54.95" customHeight="1" x14ac:dyDescent="0.2">
      <c r="A26" s="682" t="s">
        <v>186</v>
      </c>
      <c r="B26" s="684">
        <v>1.05</v>
      </c>
      <c r="C26" s="734"/>
      <c r="D26" s="684" t="s">
        <v>6</v>
      </c>
      <c r="E26" s="738"/>
    </row>
    <row r="27" spans="1:5" ht="51" x14ac:dyDescent="0.2">
      <c r="A27" s="682" t="s">
        <v>783</v>
      </c>
      <c r="B27" s="684">
        <v>1</v>
      </c>
      <c r="C27" s="681" t="s">
        <v>784</v>
      </c>
      <c r="D27" s="684">
        <v>1.01</v>
      </c>
      <c r="E27" s="681" t="s">
        <v>785</v>
      </c>
    </row>
    <row r="28" spans="1:5" ht="153" x14ac:dyDescent="0.2">
      <c r="A28" s="682" t="s">
        <v>786</v>
      </c>
      <c r="B28" s="684">
        <v>0.51</v>
      </c>
      <c r="C28" s="681" t="s">
        <v>787</v>
      </c>
      <c r="D28" s="684">
        <v>0.63</v>
      </c>
      <c r="E28" s="681" t="s">
        <v>788</v>
      </c>
    </row>
    <row r="29" spans="1:5" ht="89.25" x14ac:dyDescent="0.2">
      <c r="A29" s="682" t="s">
        <v>174</v>
      </c>
      <c r="B29" s="684">
        <v>0.51</v>
      </c>
      <c r="C29" s="681" t="s">
        <v>789</v>
      </c>
      <c r="D29" s="684">
        <v>1</v>
      </c>
      <c r="E29" s="681" t="s">
        <v>6</v>
      </c>
    </row>
    <row r="30" spans="1:5" ht="140.25" x14ac:dyDescent="0.2">
      <c r="A30" s="682" t="s">
        <v>790</v>
      </c>
      <c r="B30" s="684">
        <v>0.81</v>
      </c>
      <c r="C30" s="681" t="s">
        <v>791</v>
      </c>
      <c r="D30" s="684">
        <v>0.87</v>
      </c>
      <c r="E30" s="681" t="s">
        <v>792</v>
      </c>
    </row>
    <row r="31" spans="1:5" ht="76.5" x14ac:dyDescent="0.2">
      <c r="A31" s="682" t="s">
        <v>177</v>
      </c>
      <c r="B31" s="684">
        <v>0.99</v>
      </c>
      <c r="C31" s="681" t="s">
        <v>793</v>
      </c>
      <c r="D31" s="680" t="s">
        <v>6</v>
      </c>
      <c r="E31" s="681" t="s">
        <v>794</v>
      </c>
    </row>
    <row r="32" spans="1:5" ht="140.25" x14ac:dyDescent="0.2">
      <c r="A32" s="682" t="s">
        <v>178</v>
      </c>
      <c r="B32" s="684">
        <v>1.49</v>
      </c>
      <c r="C32" s="681" t="s">
        <v>795</v>
      </c>
      <c r="D32" s="684">
        <v>2.4</v>
      </c>
      <c r="E32" s="681" t="s">
        <v>796</v>
      </c>
    </row>
    <row r="33" spans="1:5" ht="102" x14ac:dyDescent="0.2">
      <c r="A33" s="682" t="s">
        <v>797</v>
      </c>
      <c r="B33" s="684">
        <v>1</v>
      </c>
      <c r="C33" s="681" t="s">
        <v>798</v>
      </c>
      <c r="D33" s="684">
        <v>1</v>
      </c>
      <c r="E33" s="681" t="s">
        <v>6</v>
      </c>
    </row>
    <row r="34" spans="1:5" ht="89.25" x14ac:dyDescent="0.2">
      <c r="A34" s="682" t="s">
        <v>799</v>
      </c>
      <c r="B34" s="684">
        <v>0.85</v>
      </c>
      <c r="C34" s="681" t="s">
        <v>800</v>
      </c>
      <c r="D34" s="684">
        <v>0.85</v>
      </c>
      <c r="E34" s="681" t="s">
        <v>801</v>
      </c>
    </row>
    <row r="35" spans="1:5" ht="114.75" x14ac:dyDescent="0.2">
      <c r="A35" s="682" t="s">
        <v>802</v>
      </c>
      <c r="B35" s="684">
        <v>1.5</v>
      </c>
      <c r="C35" s="681" t="s">
        <v>803</v>
      </c>
      <c r="D35" s="684">
        <v>1.52</v>
      </c>
      <c r="E35" s="681" t="s">
        <v>804</v>
      </c>
    </row>
    <row r="36" spans="1:5" ht="165.75" x14ac:dyDescent="0.2">
      <c r="A36" s="682" t="s">
        <v>182</v>
      </c>
      <c r="B36" s="684">
        <v>1.08</v>
      </c>
      <c r="C36" s="681" t="s">
        <v>805</v>
      </c>
      <c r="D36" s="684">
        <v>1.19</v>
      </c>
      <c r="E36" s="681" t="s">
        <v>805</v>
      </c>
    </row>
    <row r="37" spans="1:5" ht="165.75" x14ac:dyDescent="0.2">
      <c r="A37" s="682" t="s">
        <v>183</v>
      </c>
      <c r="B37" s="684">
        <v>0.99</v>
      </c>
      <c r="C37" s="681" t="s">
        <v>805</v>
      </c>
      <c r="D37" s="684">
        <v>3.06</v>
      </c>
      <c r="E37" s="681" t="s">
        <v>805</v>
      </c>
    </row>
    <row r="38" spans="1:5" ht="114.75" x14ac:dyDescent="0.2">
      <c r="A38" s="682" t="s">
        <v>184</v>
      </c>
      <c r="B38" s="684">
        <v>1.04</v>
      </c>
      <c r="C38" s="681" t="s">
        <v>806</v>
      </c>
      <c r="D38" s="684">
        <v>16.37</v>
      </c>
      <c r="E38" s="681" t="s">
        <v>806</v>
      </c>
    </row>
    <row r="39" spans="1:5" ht="102" x14ac:dyDescent="0.2">
      <c r="A39" s="682" t="s">
        <v>807</v>
      </c>
      <c r="B39" s="684">
        <v>1</v>
      </c>
      <c r="C39" s="681" t="s">
        <v>808</v>
      </c>
      <c r="D39" s="681" t="s">
        <v>6</v>
      </c>
      <c r="E39" s="681" t="s">
        <v>6</v>
      </c>
    </row>
    <row r="40" spans="1:5" ht="140.25" x14ac:dyDescent="0.2">
      <c r="A40" s="682" t="s">
        <v>187</v>
      </c>
      <c r="B40" s="684">
        <v>0.43</v>
      </c>
      <c r="C40" s="681" t="s">
        <v>809</v>
      </c>
      <c r="D40" s="681" t="s">
        <v>6</v>
      </c>
      <c r="E40" s="681" t="s">
        <v>6</v>
      </c>
    </row>
    <row r="41" spans="1:5" ht="140.25" x14ac:dyDescent="0.2">
      <c r="A41" s="682" t="s">
        <v>188</v>
      </c>
      <c r="B41" s="684">
        <v>1.1100000000000001</v>
      </c>
      <c r="C41" s="681" t="s">
        <v>810</v>
      </c>
      <c r="D41" s="684">
        <v>1.1100000000000001</v>
      </c>
      <c r="E41" s="681" t="s">
        <v>810</v>
      </c>
    </row>
    <row r="42" spans="1:5" x14ac:dyDescent="0.2">
      <c r="A42" s="682" t="s">
        <v>811</v>
      </c>
      <c r="B42" s="684">
        <v>1</v>
      </c>
      <c r="C42" s="681" t="s">
        <v>409</v>
      </c>
      <c r="D42" s="684">
        <v>1.05</v>
      </c>
      <c r="E42" s="686"/>
    </row>
    <row r="43" spans="1:5" x14ac:dyDescent="0.2">
      <c r="A43" s="731" t="s">
        <v>4</v>
      </c>
      <c r="B43" s="731"/>
      <c r="C43" s="731"/>
      <c r="D43" s="731"/>
      <c r="E43" s="731"/>
    </row>
    <row r="44" spans="1:5" ht="44.1" customHeight="1" x14ac:dyDescent="0.2">
      <c r="A44" s="682" t="s">
        <v>812</v>
      </c>
      <c r="B44" s="684">
        <v>1.286</v>
      </c>
      <c r="C44" s="732" t="s">
        <v>823</v>
      </c>
      <c r="D44" s="684">
        <v>0.85499999999999998</v>
      </c>
      <c r="E44" s="732" t="s">
        <v>824</v>
      </c>
    </row>
    <row r="45" spans="1:5" ht="44.1" customHeight="1" x14ac:dyDescent="0.2">
      <c r="A45" s="682" t="s">
        <v>813</v>
      </c>
      <c r="B45" s="684">
        <v>0.96399999999999997</v>
      </c>
      <c r="C45" s="733"/>
      <c r="D45" s="684">
        <v>0.88300000000000001</v>
      </c>
      <c r="E45" s="733"/>
    </row>
    <row r="46" spans="1:5" ht="44.1" customHeight="1" x14ac:dyDescent="0.2">
      <c r="A46" s="682" t="s">
        <v>814</v>
      </c>
      <c r="B46" s="684">
        <v>1.145</v>
      </c>
      <c r="C46" s="734"/>
      <c r="D46" s="684">
        <v>0.86799999999999999</v>
      </c>
      <c r="E46" s="734"/>
    </row>
    <row r="47" spans="1:5" x14ac:dyDescent="0.2">
      <c r="A47" s="731" t="s">
        <v>815</v>
      </c>
      <c r="B47" s="731"/>
      <c r="C47" s="731"/>
      <c r="D47" s="731"/>
      <c r="E47" s="731"/>
    </row>
    <row r="48" spans="1:5" ht="51" x14ac:dyDescent="0.2">
      <c r="A48" s="682" t="s">
        <v>827</v>
      </c>
      <c r="B48" s="684" t="s">
        <v>6</v>
      </c>
      <c r="C48" s="681" t="s">
        <v>6</v>
      </c>
      <c r="D48" s="684">
        <v>0.97</v>
      </c>
      <c r="E48" s="682" t="s">
        <v>825</v>
      </c>
    </row>
    <row r="49" spans="1:5" ht="51" x14ac:dyDescent="0.2">
      <c r="A49" s="682" t="s">
        <v>828</v>
      </c>
      <c r="B49" s="684" t="s">
        <v>6</v>
      </c>
      <c r="C49" s="681" t="s">
        <v>6</v>
      </c>
      <c r="D49" s="684">
        <v>1.03</v>
      </c>
      <c r="E49" s="682" t="s">
        <v>826</v>
      </c>
    </row>
    <row r="50" spans="1:5" ht="51" x14ac:dyDescent="0.2">
      <c r="A50" s="682" t="s">
        <v>816</v>
      </c>
      <c r="B50" s="684">
        <v>1</v>
      </c>
      <c r="C50" s="681" t="s">
        <v>6</v>
      </c>
      <c r="D50" s="684">
        <v>0.9</v>
      </c>
      <c r="E50" s="682" t="s">
        <v>817</v>
      </c>
    </row>
    <row r="51" spans="1:5" ht="51" x14ac:dyDescent="0.2">
      <c r="A51" s="682" t="s">
        <v>818</v>
      </c>
      <c r="B51" s="684">
        <v>1</v>
      </c>
      <c r="C51" s="681" t="s">
        <v>6</v>
      </c>
      <c r="D51" s="684">
        <v>0.81</v>
      </c>
      <c r="E51" s="682" t="s">
        <v>817</v>
      </c>
    </row>
    <row r="52" spans="1:5" ht="38.25" x14ac:dyDescent="0.2">
      <c r="A52" s="682" t="s">
        <v>819</v>
      </c>
      <c r="B52" s="684">
        <v>4.22</v>
      </c>
      <c r="C52" s="681" t="s">
        <v>820</v>
      </c>
      <c r="D52" s="684">
        <v>0.72</v>
      </c>
      <c r="E52" s="682" t="s">
        <v>821</v>
      </c>
    </row>
    <row r="53" spans="1:5" ht="38.25" x14ac:dyDescent="0.2">
      <c r="A53" s="682" t="s">
        <v>822</v>
      </c>
      <c r="B53" s="684">
        <v>4.22</v>
      </c>
      <c r="C53" s="681" t="s">
        <v>820</v>
      </c>
      <c r="D53" s="684">
        <v>0.28999999999999998</v>
      </c>
      <c r="E53" s="682" t="s">
        <v>821</v>
      </c>
    </row>
  </sheetData>
  <mergeCells count="11">
    <mergeCell ref="A43:E43"/>
    <mergeCell ref="C44:C46"/>
    <mergeCell ref="E44:E46"/>
    <mergeCell ref="A47:E47"/>
    <mergeCell ref="A5:E5"/>
    <mergeCell ref="A18:E18"/>
    <mergeCell ref="C19:C23"/>
    <mergeCell ref="E19:E23"/>
    <mergeCell ref="A24:E24"/>
    <mergeCell ref="C25:C26"/>
    <mergeCell ref="E25:E26"/>
  </mergeCells>
  <pageMargins left="0.7" right="0.7" top="0.75" bottom="0.75" header="0.3" footer="0.3"/>
  <pageSetup orientation="portrait" r:id="rId1"/>
  <headerFooter>
    <oddFooter>&amp;R&amp;1#&amp;"Calibri"&amp;10&amp;KA80000Internal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63182-5728-4BDB-B38B-F4FFB9DA4BEC}">
  <sheetPr>
    <tabColor rgb="FF002060"/>
  </sheetPr>
  <dimension ref="A1:AI18"/>
  <sheetViews>
    <sheetView zoomScale="70" zoomScaleNormal="70" workbookViewId="0">
      <selection activeCell="I17" sqref="I17"/>
    </sheetView>
  </sheetViews>
  <sheetFormatPr defaultColWidth="9" defaultRowHeight="14.25" x14ac:dyDescent="0.2"/>
  <cols>
    <col min="1" max="1" width="24.375" style="7" customWidth="1"/>
    <col min="2" max="4" width="11.75" style="7" customWidth="1"/>
    <col min="5" max="5" width="9" style="7"/>
    <col min="6" max="6" width="22.75" style="7" customWidth="1"/>
    <col min="7" max="9" width="11.125" style="7" customWidth="1"/>
    <col min="10" max="10" width="9" style="7"/>
    <col min="11" max="11" width="25.25" style="7" customWidth="1"/>
    <col min="12" max="14" width="12.75" style="7" customWidth="1"/>
    <col min="15" max="15" width="9" style="7"/>
    <col min="16" max="16" width="34" style="7" customWidth="1"/>
    <col min="17" max="17" width="13.125" style="7" customWidth="1"/>
    <col min="18" max="19" width="10.625" style="7" customWidth="1"/>
    <col min="20" max="20" width="11.375" style="7" customWidth="1"/>
    <col min="21" max="21" width="9" style="7"/>
    <col min="22" max="22" width="25.125" style="7" customWidth="1"/>
    <col min="23" max="23" width="10.5" style="7" customWidth="1"/>
    <col min="24" max="24" width="13" style="7" customWidth="1"/>
    <col min="25" max="25" width="12.5" style="7" customWidth="1"/>
    <col min="26" max="26" width="9" style="7"/>
    <col min="27" max="27" width="23.875" style="7" customWidth="1"/>
    <col min="28" max="30" width="9.875" style="7" customWidth="1"/>
    <col min="31" max="31" width="9" style="7"/>
    <col min="32" max="32" width="23.75" style="7" customWidth="1"/>
    <col min="33" max="35" width="12.625" style="7" customWidth="1"/>
    <col min="36" max="16384" width="9" style="7"/>
  </cols>
  <sheetData>
    <row r="1" spans="1:35" ht="18.75" x14ac:dyDescent="0.2">
      <c r="A1" s="739" t="s">
        <v>54</v>
      </c>
      <c r="B1" s="739"/>
      <c r="C1" s="739"/>
      <c r="D1" s="739"/>
      <c r="P1" s="7" t="s">
        <v>717</v>
      </c>
    </row>
    <row r="2" spans="1:35" ht="15" x14ac:dyDescent="0.2">
      <c r="A2" s="8"/>
    </row>
    <row r="3" spans="1:35" ht="15.75" x14ac:dyDescent="0.2">
      <c r="A3" s="740" t="s">
        <v>1</v>
      </c>
      <c r="B3" s="740"/>
      <c r="C3" s="740"/>
      <c r="D3" s="740"/>
      <c r="F3" s="740" t="s">
        <v>2</v>
      </c>
      <c r="G3" s="740"/>
      <c r="H3" s="740"/>
      <c r="I3" s="740"/>
      <c r="K3" s="740" t="s">
        <v>55</v>
      </c>
      <c r="L3" s="740"/>
      <c r="M3" s="740"/>
      <c r="N3" s="740"/>
      <c r="P3" s="740" t="s">
        <v>4</v>
      </c>
      <c r="Q3" s="740"/>
      <c r="R3" s="740"/>
      <c r="S3" s="740"/>
      <c r="T3" s="9"/>
      <c r="V3" s="740" t="s">
        <v>26</v>
      </c>
      <c r="W3" s="740"/>
      <c r="X3" s="740"/>
      <c r="Y3" s="740"/>
      <c r="AA3" s="740" t="s">
        <v>28</v>
      </c>
      <c r="AB3" s="740"/>
      <c r="AC3" s="740"/>
      <c r="AD3" s="740"/>
      <c r="AF3" s="740" t="s">
        <v>29</v>
      </c>
      <c r="AG3" s="740"/>
      <c r="AH3" s="740"/>
      <c r="AI3" s="740"/>
    </row>
    <row r="4" spans="1:35" ht="25.5" x14ac:dyDescent="0.2">
      <c r="A4" s="10" t="s">
        <v>56</v>
      </c>
      <c r="B4" s="11" t="s">
        <v>57</v>
      </c>
      <c r="C4" s="12" t="s">
        <v>58</v>
      </c>
      <c r="D4" s="12" t="s">
        <v>59</v>
      </c>
      <c r="F4" s="10" t="s">
        <v>56</v>
      </c>
      <c r="G4" s="11" t="s">
        <v>57</v>
      </c>
      <c r="H4" s="12" t="s">
        <v>58</v>
      </c>
      <c r="I4" s="12" t="s">
        <v>59</v>
      </c>
      <c r="K4" s="13" t="s">
        <v>56</v>
      </c>
      <c r="L4" s="12" t="s">
        <v>60</v>
      </c>
      <c r="M4" s="12" t="s">
        <v>58</v>
      </c>
      <c r="N4" s="12" t="s">
        <v>59</v>
      </c>
      <c r="P4" s="10" t="s">
        <v>56</v>
      </c>
      <c r="Q4" s="11" t="s">
        <v>57</v>
      </c>
      <c r="R4" s="12" t="s">
        <v>58</v>
      </c>
      <c r="S4" s="12" t="s">
        <v>59</v>
      </c>
      <c r="T4" s="12" t="s">
        <v>530</v>
      </c>
      <c r="V4" s="10" t="s">
        <v>56</v>
      </c>
      <c r="W4" s="11" t="s">
        <v>57</v>
      </c>
      <c r="X4" s="12" t="s">
        <v>58</v>
      </c>
      <c r="Y4" s="12" t="s">
        <v>59</v>
      </c>
      <c r="AA4" s="10" t="s">
        <v>56</v>
      </c>
      <c r="AB4" s="11" t="s">
        <v>57</v>
      </c>
      <c r="AC4" s="12" t="s">
        <v>58</v>
      </c>
      <c r="AD4" s="12" t="s">
        <v>59</v>
      </c>
      <c r="AF4" s="10" t="s">
        <v>56</v>
      </c>
      <c r="AG4" s="11" t="s">
        <v>57</v>
      </c>
      <c r="AH4" s="12" t="s">
        <v>58</v>
      </c>
      <c r="AI4" s="12" t="s">
        <v>59</v>
      </c>
    </row>
    <row r="5" spans="1:35" ht="25.5" x14ac:dyDescent="0.2">
      <c r="A5" s="14" t="s">
        <v>61</v>
      </c>
      <c r="B5" s="15">
        <v>4640</v>
      </c>
      <c r="C5" s="16" t="s">
        <v>48</v>
      </c>
      <c r="D5" s="16" t="s">
        <v>48</v>
      </c>
      <c r="F5" s="17" t="s">
        <v>62</v>
      </c>
      <c r="G5" s="5">
        <v>298501</v>
      </c>
      <c r="H5" s="5">
        <v>164032</v>
      </c>
      <c r="I5" s="5">
        <v>134469</v>
      </c>
      <c r="K5" s="4" t="s">
        <v>63</v>
      </c>
      <c r="L5" s="18">
        <v>17</v>
      </c>
      <c r="M5" s="16">
        <v>8</v>
      </c>
      <c r="N5" s="16">
        <v>9</v>
      </c>
      <c r="P5" s="14" t="s">
        <v>396</v>
      </c>
      <c r="Q5" s="15">
        <f>SUM(HER!B667)</f>
        <v>233112</v>
      </c>
      <c r="R5" s="19">
        <f>SUM(HER!B656:B661)</f>
        <v>147711</v>
      </c>
      <c r="S5" s="15">
        <f>SUM(HER!B662:B665)</f>
        <v>76758</v>
      </c>
      <c r="T5" s="15">
        <f>HER!B666</f>
        <v>8644</v>
      </c>
      <c r="V5" s="14" t="s">
        <v>61</v>
      </c>
      <c r="W5" s="15">
        <v>119</v>
      </c>
      <c r="X5" s="16">
        <v>106</v>
      </c>
      <c r="Y5" s="16">
        <v>14</v>
      </c>
      <c r="AA5" s="14" t="s">
        <v>396</v>
      </c>
      <c r="AB5" s="15">
        <v>5403</v>
      </c>
      <c r="AC5" s="16">
        <v>2618</v>
      </c>
      <c r="AD5" s="16">
        <v>2785</v>
      </c>
      <c r="AF5" s="14" t="s">
        <v>61</v>
      </c>
      <c r="AG5" s="15">
        <v>114</v>
      </c>
      <c r="AH5" s="16">
        <v>70</v>
      </c>
      <c r="AI5" s="16">
        <v>44</v>
      </c>
    </row>
    <row r="6" spans="1:35" ht="24.75" customHeight="1" x14ac:dyDescent="0.2">
      <c r="A6" s="741" t="s">
        <v>64</v>
      </c>
      <c r="B6" s="741"/>
      <c r="C6" s="741"/>
      <c r="D6" s="741"/>
      <c r="F6" s="741" t="s">
        <v>64</v>
      </c>
      <c r="G6" s="741"/>
      <c r="H6" s="741"/>
      <c r="I6" s="741"/>
      <c r="K6" s="741" t="s">
        <v>64</v>
      </c>
      <c r="L6" s="741"/>
      <c r="M6" s="741"/>
      <c r="N6" s="741"/>
      <c r="P6" s="741" t="s">
        <v>64</v>
      </c>
      <c r="Q6" s="741"/>
      <c r="R6" s="741"/>
      <c r="S6" s="741"/>
      <c r="T6" s="741"/>
      <c r="V6" s="741" t="s">
        <v>64</v>
      </c>
      <c r="W6" s="741"/>
      <c r="X6" s="741"/>
      <c r="Y6" s="741"/>
      <c r="AA6" s="741" t="s">
        <v>64</v>
      </c>
      <c r="AB6" s="741"/>
      <c r="AC6" s="741"/>
      <c r="AD6" s="741"/>
      <c r="AF6" s="741" t="s">
        <v>64</v>
      </c>
      <c r="AG6" s="741"/>
      <c r="AH6" s="741"/>
      <c r="AI6" s="741"/>
    </row>
    <row r="7" spans="1:35" ht="30" customHeight="1" x14ac:dyDescent="0.2">
      <c r="A7" s="14" t="s">
        <v>547</v>
      </c>
      <c r="B7" s="20">
        <f>C7+D7</f>
        <v>10582900.506123692</v>
      </c>
      <c r="C7" s="20">
        <f>'Evergy Targets'!B91</f>
        <v>7236542.4452602528</v>
      </c>
      <c r="D7" s="20">
        <f>'Evergy Targets'!B111</f>
        <v>3346358.0608634395</v>
      </c>
      <c r="F7" s="14" t="s">
        <v>547</v>
      </c>
      <c r="G7" s="615">
        <f>SUM(H7:I7)</f>
        <v>25191810.899640001</v>
      </c>
      <c r="H7" s="615">
        <f>'Evergy Targets'!B90</f>
        <v>13038631.833779998</v>
      </c>
      <c r="I7" s="615">
        <f>'Evergy Targets'!B110</f>
        <v>12153179.065860001</v>
      </c>
      <c r="K7" s="4" t="s">
        <v>547</v>
      </c>
      <c r="L7" s="18">
        <f>SUM(M7:N7)</f>
        <v>2756955.9615999991</v>
      </c>
      <c r="M7" s="18">
        <f>'Evergy Targets'!B94</f>
        <v>1388946.5557999993</v>
      </c>
      <c r="N7" s="18">
        <f>'Evergy Targets'!B114</f>
        <v>1368009.4057999998</v>
      </c>
      <c r="P7" s="14" t="s">
        <v>547</v>
      </c>
      <c r="Q7" s="20">
        <f>SUM(R7:T7)</f>
        <v>32862521.399999991</v>
      </c>
      <c r="R7" s="20">
        <f>'Evergy Targets'!B92</f>
        <v>20355374.999999996</v>
      </c>
      <c r="S7" s="20">
        <f>'Evergy Targets'!B112</f>
        <v>9578999.9999999963</v>
      </c>
      <c r="T7" s="20">
        <f>'Evergy Targets'!B113</f>
        <v>2928146.3999999971</v>
      </c>
      <c r="V7" s="14" t="s">
        <v>547</v>
      </c>
      <c r="W7" s="15">
        <v>0</v>
      </c>
      <c r="X7" s="20">
        <v>0</v>
      </c>
      <c r="Y7" s="20">
        <v>0</v>
      </c>
      <c r="AA7" s="14" t="s">
        <v>547</v>
      </c>
      <c r="AB7" s="15">
        <f>SUM(AC7:AD7)</f>
        <v>2391663</v>
      </c>
      <c r="AC7" s="15">
        <f>'Evergy Targets'!B95</f>
        <v>1220614.9999999998</v>
      </c>
      <c r="AD7" s="15">
        <f>'Evergy Targets'!B115</f>
        <v>1171048</v>
      </c>
      <c r="AF7" s="14" t="s">
        <v>547</v>
      </c>
      <c r="AG7" s="15">
        <f>SUM(AH7:AI7)</f>
        <v>57524</v>
      </c>
      <c r="AH7" s="15">
        <f>'Evergy Targets'!B88</f>
        <v>28368</v>
      </c>
      <c r="AI7" s="15">
        <f>'Evergy Targets'!B108</f>
        <v>29156.000000000004</v>
      </c>
    </row>
    <row r="8" spans="1:35" x14ac:dyDescent="0.2">
      <c r="A8" s="14" t="s">
        <v>66</v>
      </c>
      <c r="B8" s="15">
        <v>9559135</v>
      </c>
      <c r="C8" s="20">
        <v>5937819</v>
      </c>
      <c r="D8" s="20">
        <v>3621316</v>
      </c>
      <c r="F8" s="14" t="s">
        <v>66</v>
      </c>
      <c r="G8" s="635">
        <v>40448524</v>
      </c>
      <c r="H8" s="636">
        <v>21731835</v>
      </c>
      <c r="I8" s="636">
        <v>18716688</v>
      </c>
      <c r="K8" s="4" t="s">
        <v>66</v>
      </c>
      <c r="L8" s="18">
        <v>1595087.4043000126</v>
      </c>
      <c r="M8" s="18">
        <v>879280.31440000795</v>
      </c>
      <c r="N8" s="18">
        <v>715807.08990000468</v>
      </c>
      <c r="P8" s="14" t="s">
        <v>66</v>
      </c>
      <c r="Q8" s="15">
        <v>34352064</v>
      </c>
      <c r="R8" s="20">
        <v>19340629</v>
      </c>
      <c r="S8" s="20">
        <v>14637019</v>
      </c>
      <c r="T8" s="20">
        <v>374416</v>
      </c>
      <c r="V8" s="14" t="s">
        <v>66</v>
      </c>
      <c r="W8" s="15">
        <v>0</v>
      </c>
      <c r="X8" s="20">
        <v>0</v>
      </c>
      <c r="Y8" s="20">
        <v>0</v>
      </c>
      <c r="AA8" s="14" t="s">
        <v>66</v>
      </c>
      <c r="AB8" s="15">
        <v>964709</v>
      </c>
      <c r="AC8" s="20">
        <v>466496</v>
      </c>
      <c r="AD8" s="20">
        <v>498213</v>
      </c>
      <c r="AF8" s="14" t="s">
        <v>66</v>
      </c>
      <c r="AG8" s="15">
        <v>19503</v>
      </c>
      <c r="AH8" s="15">
        <v>10441</v>
      </c>
      <c r="AI8" s="15">
        <v>9062</v>
      </c>
    </row>
    <row r="9" spans="1:35" ht="25.5" x14ac:dyDescent="0.2">
      <c r="A9" s="14" t="s">
        <v>67</v>
      </c>
      <c r="B9" s="15">
        <v>9133038</v>
      </c>
      <c r="C9" s="20">
        <v>5496808</v>
      </c>
      <c r="D9" s="20">
        <v>3636230</v>
      </c>
      <c r="F9" s="14" t="s">
        <v>67</v>
      </c>
      <c r="G9" s="5">
        <v>48451468</v>
      </c>
      <c r="H9" s="5">
        <v>25434704</v>
      </c>
      <c r="I9" s="5">
        <v>23016764</v>
      </c>
      <c r="K9" s="4" t="s">
        <v>67</v>
      </c>
      <c r="L9" s="18">
        <v>1599653.1737033208</v>
      </c>
      <c r="M9" s="21">
        <v>885014.43896215153</v>
      </c>
      <c r="N9" s="21">
        <v>714638.73474116938</v>
      </c>
      <c r="P9" s="14" t="s">
        <v>67</v>
      </c>
      <c r="Q9" s="20">
        <v>39330143</v>
      </c>
      <c r="R9" s="20">
        <v>24864459</v>
      </c>
      <c r="S9" s="20">
        <v>13523117</v>
      </c>
      <c r="T9" s="20">
        <v>942567</v>
      </c>
      <c r="V9" s="14" t="s">
        <v>67</v>
      </c>
      <c r="W9" s="20">
        <v>0</v>
      </c>
      <c r="X9" s="20">
        <v>0</v>
      </c>
      <c r="Y9" s="20">
        <v>0</v>
      </c>
      <c r="AA9" s="14" t="s">
        <v>67</v>
      </c>
      <c r="AB9" s="15">
        <v>964709</v>
      </c>
      <c r="AC9" s="20">
        <v>466496</v>
      </c>
      <c r="AD9" s="20">
        <v>498213</v>
      </c>
      <c r="AF9" s="14" t="s">
        <v>67</v>
      </c>
      <c r="AG9" s="15">
        <v>82225</v>
      </c>
      <c r="AH9" s="20">
        <v>44019</v>
      </c>
      <c r="AI9" s="20">
        <v>38206</v>
      </c>
    </row>
    <row r="10" spans="1:35" ht="14.25" customHeight="1" x14ac:dyDescent="0.2">
      <c r="A10" s="14" t="s">
        <v>68</v>
      </c>
      <c r="B10" s="15">
        <v>6786008</v>
      </c>
      <c r="C10" s="20">
        <v>3963157</v>
      </c>
      <c r="D10" s="20">
        <v>2822852</v>
      </c>
      <c r="F10" s="14" t="s">
        <v>68</v>
      </c>
      <c r="G10" s="5">
        <v>28460934</v>
      </c>
      <c r="H10" s="5">
        <v>15058272</v>
      </c>
      <c r="I10" s="5">
        <v>13402662</v>
      </c>
      <c r="K10" s="4" t="s">
        <v>68</v>
      </c>
      <c r="L10" s="18">
        <v>1599653.1737033208</v>
      </c>
      <c r="M10" s="21">
        <v>885014.43896215153</v>
      </c>
      <c r="N10" s="21">
        <v>714638.73474116938</v>
      </c>
      <c r="P10" s="14" t="s">
        <v>68</v>
      </c>
      <c r="Q10" s="20">
        <v>39330143</v>
      </c>
      <c r="R10" s="20">
        <v>24864459</v>
      </c>
      <c r="S10" s="20">
        <v>13523117</v>
      </c>
      <c r="T10" s="20">
        <v>942567</v>
      </c>
      <c r="V10" s="14" t="s">
        <v>68</v>
      </c>
      <c r="W10" s="20">
        <v>0</v>
      </c>
      <c r="X10" s="20">
        <v>0</v>
      </c>
      <c r="Y10" s="20">
        <v>0</v>
      </c>
      <c r="AA10" s="14" t="s">
        <v>68</v>
      </c>
      <c r="AB10" s="15">
        <v>964709</v>
      </c>
      <c r="AC10" s="20">
        <v>466496</v>
      </c>
      <c r="AD10" s="20">
        <v>498213</v>
      </c>
      <c r="AF10" s="14" t="s">
        <v>68</v>
      </c>
      <c r="AG10" s="15">
        <v>82225</v>
      </c>
      <c r="AH10" s="20">
        <v>44019</v>
      </c>
      <c r="AI10" s="20">
        <v>38206</v>
      </c>
    </row>
    <row r="11" spans="1:35" ht="20.25" customHeight="1" x14ac:dyDescent="0.2">
      <c r="A11" s="741" t="s">
        <v>69</v>
      </c>
      <c r="B11" s="741"/>
      <c r="C11" s="741"/>
      <c r="D11" s="741"/>
      <c r="F11" s="741" t="s">
        <v>69</v>
      </c>
      <c r="G11" s="741"/>
      <c r="H11" s="741"/>
      <c r="I11" s="741"/>
      <c r="K11" s="741" t="s">
        <v>69</v>
      </c>
      <c r="L11" s="741"/>
      <c r="M11" s="741"/>
      <c r="N11" s="741"/>
      <c r="P11" s="741" t="s">
        <v>69</v>
      </c>
      <c r="Q11" s="741"/>
      <c r="R11" s="741"/>
      <c r="S11" s="741"/>
      <c r="T11" s="741"/>
      <c r="V11" s="741" t="s">
        <v>69</v>
      </c>
      <c r="W11" s="741"/>
      <c r="X11" s="741"/>
      <c r="Y11" s="741"/>
      <c r="AA11" s="741" t="s">
        <v>69</v>
      </c>
      <c r="AB11" s="741"/>
      <c r="AC11" s="741"/>
      <c r="AD11" s="741"/>
      <c r="AF11" s="741" t="s">
        <v>69</v>
      </c>
      <c r="AG11" s="741"/>
      <c r="AH11" s="741"/>
      <c r="AI11" s="741"/>
    </row>
    <row r="12" spans="1:35" ht="25.5" x14ac:dyDescent="0.2">
      <c r="A12" s="14" t="s">
        <v>548</v>
      </c>
      <c r="B12" s="22">
        <f>SUM(C12:D12)</f>
        <v>4740.0731714746698</v>
      </c>
      <c r="C12" s="22">
        <f>'Evergy Targets'!J91</f>
        <v>3133.3820311800005</v>
      </c>
      <c r="D12" s="22">
        <f>'Evergy Targets'!J111</f>
        <v>1606.6911402946696</v>
      </c>
      <c r="F12" s="14" t="s">
        <v>548</v>
      </c>
      <c r="G12" s="6">
        <f>SUM(H12:I12)</f>
        <v>1844.2430999999997</v>
      </c>
      <c r="H12" s="6">
        <f>'Evergy Targets'!J90</f>
        <v>955.16819999999996</v>
      </c>
      <c r="I12" s="6">
        <f>'Evergy Targets'!J110</f>
        <v>889.07489999999973</v>
      </c>
      <c r="K12" s="14" t="s">
        <v>548</v>
      </c>
      <c r="L12" s="23">
        <f>SUM(M12:N12)</f>
        <v>490.65850000000012</v>
      </c>
      <c r="M12" s="23">
        <f>'Evergy Targets'!J94</f>
        <v>242.96675000000005</v>
      </c>
      <c r="N12" s="23">
        <f>'Evergy Targets'!J114</f>
        <v>247.69175000000007</v>
      </c>
      <c r="P12" s="14" t="s">
        <v>548</v>
      </c>
      <c r="Q12" s="22">
        <f>SUM(R12:T12)</f>
        <v>4116.0182999999997</v>
      </c>
      <c r="R12" s="22">
        <f>'Evergy Targets'!J92</f>
        <v>2550</v>
      </c>
      <c r="S12" s="22">
        <f>'Evergy Targets'!J112</f>
        <v>1200.0000000000002</v>
      </c>
      <c r="T12" s="22">
        <f>'Evergy Targets'!J113</f>
        <v>366.01830000000012</v>
      </c>
      <c r="V12" s="14" t="s">
        <v>548</v>
      </c>
      <c r="W12" s="22">
        <f>SUM(X12:Y12)</f>
        <v>64487.68499999999</v>
      </c>
      <c r="X12" s="22">
        <f>'Evergy Targets'!J87</f>
        <v>49487.685000000005</v>
      </c>
      <c r="Y12" s="22">
        <f>'Evergy Targets'!J107</f>
        <v>14999.999999999984</v>
      </c>
      <c r="AA12" s="14" t="s">
        <v>548</v>
      </c>
      <c r="AB12" s="22">
        <f>SUM(AC12:AD12)</f>
        <v>17900.159999999996</v>
      </c>
      <c r="AC12" s="22">
        <f>'Evergy Targets'!J95</f>
        <v>9220.7999999999975</v>
      </c>
      <c r="AD12" s="22">
        <f>'Evergy Targets'!J115</f>
        <v>8679.3599999999988</v>
      </c>
      <c r="AF12" s="14" t="s">
        <v>548</v>
      </c>
      <c r="AG12" s="22">
        <f>SUM(AH12:AI12)</f>
        <v>420.4799999999999</v>
      </c>
      <c r="AH12" s="22">
        <f>'Evergy Targets'!J88</f>
        <v>207.35999999999999</v>
      </c>
      <c r="AI12" s="22">
        <f>'Evergy Targets'!J108</f>
        <v>213.11999999999992</v>
      </c>
    </row>
    <row r="13" spans="1:35" ht="25.5" x14ac:dyDescent="0.2">
      <c r="A13" s="14" t="s">
        <v>70</v>
      </c>
      <c r="B13" s="22">
        <v>5639.02</v>
      </c>
      <c r="C13" s="24">
        <v>3328.37</v>
      </c>
      <c r="D13" s="24">
        <v>2310.65</v>
      </c>
      <c r="F13" s="14" t="s">
        <v>70</v>
      </c>
      <c r="G13" s="639">
        <v>5059.3100000000004</v>
      </c>
      <c r="H13" s="640">
        <v>2725.19</v>
      </c>
      <c r="I13" s="640">
        <v>2334.12</v>
      </c>
      <c r="K13" s="14" t="s">
        <v>70</v>
      </c>
      <c r="L13" s="23">
        <v>187.31879759999842</v>
      </c>
      <c r="M13" s="23">
        <v>110.86609999999808</v>
      </c>
      <c r="N13" s="23">
        <v>76.452697600000334</v>
      </c>
      <c r="P13" s="14" t="s">
        <v>70</v>
      </c>
      <c r="Q13" s="22">
        <v>7718</v>
      </c>
      <c r="R13" s="22">
        <v>4037.81</v>
      </c>
      <c r="S13" s="22">
        <v>3641.06</v>
      </c>
      <c r="T13" s="22">
        <v>39.58</v>
      </c>
      <c r="V13" s="14" t="s">
        <v>70</v>
      </c>
      <c r="W13" s="22">
        <v>60350</v>
      </c>
      <c r="X13" s="24">
        <v>40680</v>
      </c>
      <c r="Y13" s="24">
        <v>19670</v>
      </c>
      <c r="AA13" s="14" t="s">
        <v>70</v>
      </c>
      <c r="AB13" s="22">
        <v>9224.6</v>
      </c>
      <c r="AC13" s="24">
        <v>4454.8</v>
      </c>
      <c r="AD13" s="24">
        <v>4769.8</v>
      </c>
      <c r="AF13" s="14" t="s">
        <v>70</v>
      </c>
      <c r="AG13" s="22">
        <v>159.6</v>
      </c>
      <c r="AH13" s="24">
        <v>98</v>
      </c>
      <c r="AI13" s="24">
        <v>61.6</v>
      </c>
    </row>
    <row r="14" spans="1:35" ht="25.5" x14ac:dyDescent="0.2">
      <c r="A14" s="14" t="s">
        <v>71</v>
      </c>
      <c r="B14" s="22">
        <v>5959.62</v>
      </c>
      <c r="C14" s="24">
        <v>3451.32</v>
      </c>
      <c r="D14" s="24">
        <v>2508.3000000000002</v>
      </c>
      <c r="F14" s="14" t="s">
        <v>71</v>
      </c>
      <c r="G14" s="6">
        <v>6611.66</v>
      </c>
      <c r="H14" s="6">
        <v>3461.28</v>
      </c>
      <c r="I14" s="6">
        <v>3150.38</v>
      </c>
      <c r="K14" s="14" t="s">
        <v>71</v>
      </c>
      <c r="L14" s="23">
        <v>198.69763879494423</v>
      </c>
      <c r="M14" s="23">
        <v>121.78226288298738</v>
      </c>
      <c r="N14" s="23">
        <v>76.915375911956829</v>
      </c>
      <c r="P14" s="14" t="s">
        <v>71</v>
      </c>
      <c r="Q14" s="22">
        <v>6702</v>
      </c>
      <c r="R14" s="24">
        <v>3453</v>
      </c>
      <c r="S14" s="24">
        <v>3017</v>
      </c>
      <c r="T14" s="24">
        <v>232</v>
      </c>
      <c r="V14" s="14" t="s">
        <v>71</v>
      </c>
      <c r="W14" s="22">
        <v>59566.259482910849</v>
      </c>
      <c r="X14" s="24">
        <v>39383.717996176798</v>
      </c>
      <c r="Y14" s="24">
        <v>20182.541486734051</v>
      </c>
      <c r="AA14" s="14" t="s">
        <v>71</v>
      </c>
      <c r="AB14" s="22">
        <v>7850.51</v>
      </c>
      <c r="AC14" s="24">
        <v>3989.42</v>
      </c>
      <c r="AD14" s="24">
        <v>3861.09</v>
      </c>
      <c r="AF14" s="14" t="s">
        <v>71</v>
      </c>
      <c r="AG14" s="22">
        <v>88.15</v>
      </c>
      <c r="AH14" s="24">
        <v>70.59</v>
      </c>
      <c r="AI14" s="24">
        <v>17.559999999999999</v>
      </c>
    </row>
    <row r="15" spans="1:35" ht="25.5" x14ac:dyDescent="0.2">
      <c r="A15" s="14" t="s">
        <v>72</v>
      </c>
      <c r="B15" s="22">
        <v>4407.13</v>
      </c>
      <c r="C15" s="24">
        <v>2524.83</v>
      </c>
      <c r="D15" s="24">
        <v>1882.3</v>
      </c>
      <c r="F15" s="14" t="s">
        <v>72</v>
      </c>
      <c r="G15" s="6">
        <v>3899.55</v>
      </c>
      <c r="H15" s="6">
        <v>2056.7800000000002</v>
      </c>
      <c r="I15" s="6">
        <v>1842.77</v>
      </c>
      <c r="K15" s="14" t="s">
        <v>72</v>
      </c>
      <c r="L15" s="23">
        <v>198.69763879494423</v>
      </c>
      <c r="M15" s="23">
        <v>121.78226288298738</v>
      </c>
      <c r="N15" s="23">
        <v>76.915375911956829</v>
      </c>
      <c r="P15" s="14" t="s">
        <v>72</v>
      </c>
      <c r="Q15" s="22">
        <v>6702</v>
      </c>
      <c r="R15" s="24">
        <v>3453</v>
      </c>
      <c r="S15" s="24">
        <v>3017</v>
      </c>
      <c r="T15" s="24">
        <v>232</v>
      </c>
      <c r="V15" s="14" t="s">
        <v>72</v>
      </c>
      <c r="W15" s="22">
        <v>59566.259482910849</v>
      </c>
      <c r="X15" s="24">
        <v>39383.717996176798</v>
      </c>
      <c r="Y15" s="24">
        <v>20182.541486734051</v>
      </c>
      <c r="AA15" s="14" t="s">
        <v>72</v>
      </c>
      <c r="AB15" s="22">
        <v>7850.51</v>
      </c>
      <c r="AC15" s="24">
        <v>3989.42</v>
      </c>
      <c r="AD15" s="24">
        <v>3861.09</v>
      </c>
      <c r="AF15" s="14" t="s">
        <v>72</v>
      </c>
      <c r="AG15" s="22">
        <v>88.15</v>
      </c>
      <c r="AH15" s="24">
        <v>70.59</v>
      </c>
      <c r="AI15" s="24">
        <v>17.559999999999999</v>
      </c>
    </row>
    <row r="16" spans="1:35" ht="24.75" customHeight="1" x14ac:dyDescent="0.2">
      <c r="A16" s="741" t="s">
        <v>73</v>
      </c>
      <c r="B16" s="741"/>
      <c r="C16" s="741"/>
      <c r="D16" s="741"/>
      <c r="F16" s="741" t="s">
        <v>73</v>
      </c>
      <c r="G16" s="741"/>
      <c r="H16" s="741"/>
      <c r="I16" s="741"/>
      <c r="K16" s="741" t="s">
        <v>73</v>
      </c>
      <c r="L16" s="741"/>
      <c r="M16" s="741"/>
      <c r="N16" s="741"/>
      <c r="P16" s="742" t="s">
        <v>73</v>
      </c>
      <c r="Q16" s="742"/>
      <c r="R16" s="742"/>
      <c r="S16" s="742"/>
      <c r="T16" s="742"/>
      <c r="V16" s="742" t="s">
        <v>73</v>
      </c>
      <c r="W16" s="742"/>
      <c r="X16" s="742"/>
      <c r="Y16" s="742"/>
      <c r="AA16" s="742" t="s">
        <v>74</v>
      </c>
      <c r="AB16" s="742"/>
      <c r="AC16" s="742"/>
      <c r="AD16" s="742"/>
      <c r="AF16" s="742" t="s">
        <v>74</v>
      </c>
      <c r="AG16" s="742"/>
      <c r="AH16" s="742"/>
      <c r="AI16" s="742"/>
    </row>
    <row r="17" spans="1:35" ht="25.5" x14ac:dyDescent="0.2">
      <c r="A17" s="14" t="s">
        <v>75</v>
      </c>
      <c r="B17" s="25">
        <f>' PY1 Res &amp; DR'!C55</f>
        <v>1.0412761068683629</v>
      </c>
      <c r="C17" s="26">
        <f>'PY1 Missiouri West '!C53</f>
        <v>1.0172785241392783</v>
      </c>
      <c r="D17" s="26">
        <f>'PY1 Evergy Metro '!C55</f>
        <v>1.0730832624933402</v>
      </c>
      <c r="F17" s="14" t="s">
        <v>75</v>
      </c>
      <c r="G17" s="25">
        <f>' PY1 Res &amp; DR'!C56</f>
        <v>4.8541333451595756</v>
      </c>
      <c r="H17" s="26">
        <f>'PY1 Missiouri West '!C54</f>
        <v>4.7718618159022919</v>
      </c>
      <c r="I17" s="26">
        <f>'PY1 Evergy Metro '!C56</f>
        <v>4.9497222517164827</v>
      </c>
      <c r="K17" s="4" t="s">
        <v>75</v>
      </c>
      <c r="L17" s="27">
        <f>' PY1 Res &amp; DR'!C57</f>
        <v>0.4130112011206471</v>
      </c>
      <c r="M17" s="26">
        <f>'PY1 Missiouri West '!C55</f>
        <v>0.42589198847445536</v>
      </c>
      <c r="N17" s="26">
        <f>'PY1 Evergy Metro '!C57</f>
        <v>0.39773135614663785</v>
      </c>
      <c r="P17" s="4" t="s">
        <v>543</v>
      </c>
      <c r="Q17" s="28">
        <f>' PY1 Res &amp; DR'!C58</f>
        <v>1.2168442704424649</v>
      </c>
      <c r="R17" s="29">
        <f>'PY1 Missiouri West '!C56</f>
        <v>1.2264375811308934</v>
      </c>
      <c r="S17" s="29">
        <f>'PY1 Evergy Metro '!C58</f>
        <v>1.2018731519634709</v>
      </c>
      <c r="T17" s="30"/>
      <c r="V17" s="14" t="s">
        <v>75</v>
      </c>
      <c r="W17" s="25">
        <f>' PY1 Res &amp; DR'!C60</f>
        <v>1.8349697712350532</v>
      </c>
      <c r="X17" s="26">
        <f>'PY1 Missiouri West '!C58</f>
        <v>1.8215869939780671</v>
      </c>
      <c r="Y17" s="26">
        <f>'PY1 Evergy Metro '!C60</f>
        <v>1.8612873082867172</v>
      </c>
      <c r="AA17" s="14" t="s">
        <v>75</v>
      </c>
      <c r="AB17" s="25">
        <f>' PY1 Res &amp; DR'!C62</f>
        <v>1.4918328904906129</v>
      </c>
      <c r="AC17" s="26">
        <v>1.42</v>
      </c>
      <c r="AD17" s="26">
        <v>1.43</v>
      </c>
      <c r="AF17" s="14" t="s">
        <v>75</v>
      </c>
      <c r="AG17" s="25">
        <f>' PY1 Res &amp; DR'!C61</f>
        <v>0.7193417290760763</v>
      </c>
      <c r="AH17" s="26">
        <f>'PY1 Missiouri West '!C59</f>
        <v>0.98473772446892383</v>
      </c>
      <c r="AI17" s="26">
        <f>'PY1 Evergy Metro '!C61</f>
        <v>0.43433315035553577</v>
      </c>
    </row>
    <row r="18" spans="1:35" ht="16.5" x14ac:dyDescent="0.2">
      <c r="P18" s="4" t="s">
        <v>544</v>
      </c>
      <c r="Q18" s="28">
        <f>' PY1 Res &amp; DR'!C59</f>
        <v>0.28930465056190274</v>
      </c>
      <c r="R18" s="29" t="str">
        <f>'PY1 Missiouri West '!C57</f>
        <v>na</v>
      </c>
      <c r="S18" s="29">
        <f>'PY1 Evergy Metro '!C59</f>
        <v>0.28930465056190274</v>
      </c>
      <c r="AA18" s="7" t="s">
        <v>76</v>
      </c>
    </row>
  </sheetData>
  <mergeCells count="29">
    <mergeCell ref="AF16:AI16"/>
    <mergeCell ref="K16:N16"/>
    <mergeCell ref="F16:I16"/>
    <mergeCell ref="A16:D16"/>
    <mergeCell ref="V16:Y16"/>
    <mergeCell ref="AA16:AD16"/>
    <mergeCell ref="P16:T16"/>
    <mergeCell ref="AA3:AD3"/>
    <mergeCell ref="AA6:AD6"/>
    <mergeCell ref="AA11:AD11"/>
    <mergeCell ref="AF3:AI3"/>
    <mergeCell ref="AF6:AI6"/>
    <mergeCell ref="AF11:AI11"/>
    <mergeCell ref="P3:S3"/>
    <mergeCell ref="V3:Y3"/>
    <mergeCell ref="V6:Y6"/>
    <mergeCell ref="V11:Y11"/>
    <mergeCell ref="P6:T6"/>
    <mergeCell ref="P11:T11"/>
    <mergeCell ref="K3:N3"/>
    <mergeCell ref="F6:I6"/>
    <mergeCell ref="F11:I11"/>
    <mergeCell ref="K6:N6"/>
    <mergeCell ref="K11:N11"/>
    <mergeCell ref="A1:D1"/>
    <mergeCell ref="A3:D3"/>
    <mergeCell ref="A6:D6"/>
    <mergeCell ref="A11:D11"/>
    <mergeCell ref="F3:I3"/>
  </mergeCells>
  <pageMargins left="0.7" right="0.7" top="0.75" bottom="0.75" header="0.3" footer="0.3"/>
  <pageSetup orientation="portrait" r:id="rId1"/>
  <headerFooter>
    <oddFooter>&amp;R&amp;1#&amp;"Calibri"&amp;10&amp;KA80000Internal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8AC5D-467F-42B9-BC53-F899EAE4E221}">
  <dimension ref="A1:P118"/>
  <sheetViews>
    <sheetView topLeftCell="B82" zoomScale="55" zoomScaleNormal="55" workbookViewId="0">
      <selection activeCell="J115" sqref="J115"/>
    </sheetView>
  </sheetViews>
  <sheetFormatPr defaultRowHeight="14.25" x14ac:dyDescent="0.2"/>
  <cols>
    <col min="1" max="1" width="42" customWidth="1"/>
    <col min="2" max="7" width="12.25" customWidth="1"/>
    <col min="8" max="8" width="13.125" customWidth="1"/>
    <col min="9" max="15" width="12.25" customWidth="1"/>
    <col min="16" max="16" width="13.125" customWidth="1"/>
  </cols>
  <sheetData>
    <row r="1" spans="1:10" ht="15" hidden="1" customHeight="1" x14ac:dyDescent="0.2">
      <c r="A1" s="3"/>
      <c r="B1" s="3" t="s">
        <v>508</v>
      </c>
      <c r="C1" s="3"/>
      <c r="D1" s="3"/>
      <c r="E1" s="3" t="s">
        <v>509</v>
      </c>
      <c r="F1" s="3"/>
      <c r="G1" s="3"/>
      <c r="H1" s="3" t="s">
        <v>163</v>
      </c>
      <c r="I1" s="3"/>
      <c r="J1" s="3"/>
    </row>
    <row r="2" spans="1:10" ht="15.75" hidden="1" customHeight="1" x14ac:dyDescent="0.2">
      <c r="A2" s="3" t="s">
        <v>0</v>
      </c>
      <c r="B2" s="3" t="s">
        <v>510</v>
      </c>
      <c r="C2" s="3"/>
      <c r="D2" s="3"/>
      <c r="E2" s="3" t="s">
        <v>511</v>
      </c>
      <c r="F2" s="3"/>
      <c r="G2" s="3"/>
      <c r="H2" s="3"/>
      <c r="I2" s="3"/>
      <c r="J2" s="3"/>
    </row>
    <row r="3" spans="1:10" hidden="1" x14ac:dyDescent="0.2">
      <c r="A3" s="3"/>
      <c r="B3" s="3">
        <v>2020</v>
      </c>
      <c r="C3" s="3">
        <v>2021</v>
      </c>
      <c r="D3" s="3">
        <v>2022</v>
      </c>
      <c r="E3" s="3">
        <v>2020</v>
      </c>
      <c r="F3" s="3">
        <v>2021</v>
      </c>
      <c r="G3" s="3">
        <v>2022</v>
      </c>
      <c r="H3" s="3">
        <v>2020</v>
      </c>
      <c r="I3" s="3">
        <v>2021</v>
      </c>
      <c r="J3" s="3">
        <v>2022</v>
      </c>
    </row>
    <row r="4" spans="1:10" hidden="1" x14ac:dyDescent="0.2">
      <c r="A4" s="3" t="s">
        <v>512</v>
      </c>
      <c r="B4" s="3">
        <f>'[1]Evergy Metro'!B5+'[1]Missouri West'!B5</f>
        <v>0</v>
      </c>
      <c r="C4" s="3">
        <f>'[1]Evergy Metro'!C5+'[1]Missouri West'!C5</f>
        <v>0</v>
      </c>
      <c r="D4" s="3">
        <f>'[1]Evergy Metro'!D5+'[1]Missouri West'!D5</f>
        <v>0</v>
      </c>
      <c r="E4" s="3">
        <f>'[1]Evergy Metro'!E5+'[1]Missouri West'!E5</f>
        <v>0</v>
      </c>
      <c r="F4" s="3">
        <f>'[1]Evergy Metro'!F5+'[1]Missouri West'!F5</f>
        <v>0</v>
      </c>
      <c r="G4" s="3">
        <f>'[1]Evergy Metro'!G5+'[1]Missouri West'!G5</f>
        <v>0</v>
      </c>
      <c r="H4" s="3">
        <f>'[1]Evergy Metro'!H5+'[1]Missouri West'!H5</f>
        <v>0</v>
      </c>
      <c r="I4" s="3">
        <f>'[1]Evergy Metro'!I5+'[1]Missouri West'!I5</f>
        <v>0</v>
      </c>
      <c r="J4" s="3">
        <f>'[1]Evergy Metro'!J5+'[1]Missouri West'!J5</f>
        <v>0</v>
      </c>
    </row>
    <row r="5" spans="1:10" ht="15.75" hidden="1" customHeight="1" x14ac:dyDescent="0.2">
      <c r="A5" s="3" t="s">
        <v>513</v>
      </c>
      <c r="B5" s="3">
        <f>'[1]Evergy Metro'!B7+'[1]Missouri West'!B7</f>
        <v>0</v>
      </c>
      <c r="C5" s="3">
        <f>'[1]Evergy Metro'!C7+'[1]Missouri West'!C7</f>
        <v>0</v>
      </c>
      <c r="D5" s="3">
        <f>'[1]Evergy Metro'!D7+'[1]Missouri West'!D7</f>
        <v>0</v>
      </c>
      <c r="E5" s="3">
        <f>'[1]Evergy Metro'!E7+'[1]Missouri West'!E7</f>
        <v>0</v>
      </c>
      <c r="F5" s="3">
        <f>'[1]Evergy Metro'!F7+'[1]Missouri West'!F7</f>
        <v>0</v>
      </c>
      <c r="G5" s="3">
        <f>'[1]Evergy Metro'!G7+'[1]Missouri West'!G7</f>
        <v>0</v>
      </c>
      <c r="H5" s="3">
        <f>'[1]Evergy Metro'!H7+'[1]Missouri West'!H7</f>
        <v>0</v>
      </c>
      <c r="I5" s="3">
        <f>'[1]Evergy Metro'!I7+'[1]Missouri West'!I7</f>
        <v>0</v>
      </c>
      <c r="J5" s="3">
        <f>'[1]Evergy Metro'!J7+'[1]Missouri West'!J7</f>
        <v>0</v>
      </c>
    </row>
    <row r="6" spans="1:10" hidden="1" x14ac:dyDescent="0.2">
      <c r="A6" s="3" t="s">
        <v>514</v>
      </c>
      <c r="B6" s="3">
        <f>'[1]Evergy Metro'!B8+'[1]Missouri West'!B8</f>
        <v>7881</v>
      </c>
      <c r="C6" s="3">
        <f>'[1]Evergy Metro'!C8+'[1]Missouri West'!C8</f>
        <v>14790</v>
      </c>
      <c r="D6" s="3">
        <f>'[1]Evergy Metro'!D8+'[1]Missouri West'!D8</f>
        <v>17585</v>
      </c>
      <c r="E6" s="3">
        <f>'[1]Evergy Metro'!E8+'[1]Missouri West'!E8</f>
        <v>1.25</v>
      </c>
      <c r="F6" s="3">
        <f>'[1]Evergy Metro'!F8+'[1]Missouri West'!F8</f>
        <v>2.36</v>
      </c>
      <c r="G6" s="3">
        <f>'[1]Evergy Metro'!G8+'[1]Missouri West'!G8</f>
        <v>2.8000000000000003</v>
      </c>
      <c r="H6" s="3">
        <f>'[1]Evergy Metro'!H8+'[1]Missouri West'!H8</f>
        <v>1200302</v>
      </c>
      <c r="I6" s="3">
        <f>'[1]Evergy Metro'!I8+'[1]Missouri West'!I8</f>
        <v>2310285</v>
      </c>
      <c r="J6" s="3">
        <f>'[1]Evergy Metro'!J8+'[1]Missouri West'!J8</f>
        <v>2744052</v>
      </c>
    </row>
    <row r="7" spans="1:10" hidden="1" x14ac:dyDescent="0.2">
      <c r="A7" s="3" t="s">
        <v>26</v>
      </c>
      <c r="B7" s="3">
        <f>'[1]Evergy Metro'!B9+'[1]Missouri West'!B9</f>
        <v>6892</v>
      </c>
      <c r="C7" s="3">
        <f>'[1]Evergy Metro'!C9+'[1]Missouri West'!C9</f>
        <v>14832</v>
      </c>
      <c r="D7" s="3">
        <f>'[1]Evergy Metro'!D9+'[1]Missouri West'!D9</f>
        <v>18202</v>
      </c>
      <c r="E7" s="3">
        <f>'[1]Evergy Metro'!E9+'[1]Missouri West'!E9</f>
        <v>0.05</v>
      </c>
      <c r="F7" s="3">
        <f>'[1]Evergy Metro'!F9+'[1]Missouri West'!F9</f>
        <v>0.16</v>
      </c>
      <c r="G7" s="3">
        <f>'[1]Evergy Metro'!G9+'[1]Missouri West'!G9</f>
        <v>0.2</v>
      </c>
      <c r="H7" s="3">
        <f>'[1]Evergy Metro'!H9+'[1]Missouri West'!H9</f>
        <v>919091</v>
      </c>
      <c r="I7" s="3">
        <f>'[1]Evergy Metro'!I9+'[1]Missouri West'!I9</f>
        <v>2076622</v>
      </c>
      <c r="J7" s="3">
        <f>'[1]Evergy Metro'!J9+'[1]Missouri West'!J9</f>
        <v>2553070</v>
      </c>
    </row>
    <row r="8" spans="1:10" ht="15.75" hidden="1" customHeight="1" x14ac:dyDescent="0.2">
      <c r="A8" s="3" t="s">
        <v>29</v>
      </c>
      <c r="B8" s="3">
        <f>'[1]Evergy Metro'!B10+'[1]Missouri West'!B10</f>
        <v>0</v>
      </c>
      <c r="C8" s="3">
        <f>'[1]Evergy Metro'!C10+'[1]Missouri West'!C10</f>
        <v>0</v>
      </c>
      <c r="D8" s="3">
        <f>'[1]Evergy Metro'!D10+'[1]Missouri West'!D10</f>
        <v>0</v>
      </c>
      <c r="E8" s="3">
        <f>'[1]Evergy Metro'!E10+'[1]Missouri West'!E10</f>
        <v>64.490000000000009</v>
      </c>
      <c r="F8" s="3">
        <f>'[1]Evergy Metro'!F10+'[1]Missouri West'!F10</f>
        <v>67.09</v>
      </c>
      <c r="G8" s="3">
        <f>'[1]Evergy Metro'!G10+'[1]Missouri West'!G10</f>
        <v>69.83</v>
      </c>
      <c r="H8" s="3">
        <f>'[1]Evergy Metro'!H10+'[1]Missouri West'!H10</f>
        <v>4030480</v>
      </c>
      <c r="I8" s="3">
        <f>'[1]Evergy Metro'!I10+'[1]Missouri West'!I10</f>
        <v>4298101</v>
      </c>
      <c r="J8" s="3">
        <f>'[1]Evergy Metro'!J10+'[1]Missouri West'!J10</f>
        <v>4473741</v>
      </c>
    </row>
    <row r="9" spans="1:10" hidden="1" x14ac:dyDescent="0.2">
      <c r="A9" s="3" t="s">
        <v>515</v>
      </c>
      <c r="B9" s="3">
        <f>'[1]Evergy Metro'!B11+'[1]Missouri West'!B11</f>
        <v>57</v>
      </c>
      <c r="C9" s="3">
        <f>'[1]Evergy Metro'!C11+'[1]Missouri West'!C11</f>
        <v>115</v>
      </c>
      <c r="D9" s="3">
        <f>'[1]Evergy Metro'!D11+'[1]Missouri West'!D11</f>
        <v>172</v>
      </c>
      <c r="E9" s="3">
        <f>'[1]Evergy Metro'!E11+'[1]Missouri West'!E11</f>
        <v>0.42</v>
      </c>
      <c r="F9" s="3">
        <f>'[1]Evergy Metro'!F11+'[1]Missouri West'!F11</f>
        <v>0.84</v>
      </c>
      <c r="G9" s="3">
        <f>'[1]Evergy Metro'!G11+'[1]Missouri West'!G11</f>
        <v>1.26</v>
      </c>
      <c r="H9" s="3">
        <f>'[1]Evergy Metro'!H11+'[1]Missouri West'!H11</f>
        <v>295763</v>
      </c>
      <c r="I9" s="3">
        <f>'[1]Evergy Metro'!I11+'[1]Missouri West'!I11</f>
        <v>398536</v>
      </c>
      <c r="J9" s="3">
        <f>'[1]Evergy Metro'!J11+'[1]Missouri West'!J11</f>
        <v>539827</v>
      </c>
    </row>
    <row r="10" spans="1:10" hidden="1" x14ac:dyDescent="0.2">
      <c r="A10" s="3" t="s">
        <v>2</v>
      </c>
      <c r="B10" s="3">
        <f>'[1]Evergy Metro'!B12+'[1]Missouri West'!B12</f>
        <v>0</v>
      </c>
      <c r="C10" s="3">
        <f>'[1]Evergy Metro'!C12+'[1]Missouri West'!C12</f>
        <v>0</v>
      </c>
      <c r="D10" s="3">
        <f>'[1]Evergy Metro'!D12+'[1]Missouri West'!D12</f>
        <v>0</v>
      </c>
      <c r="E10" s="3">
        <f>'[1]Evergy Metro'!E12+'[1]Missouri West'!E12</f>
        <v>0</v>
      </c>
      <c r="F10" s="3">
        <f>'[1]Evergy Metro'!F12+'[1]Missouri West'!F12</f>
        <v>0</v>
      </c>
      <c r="G10" s="3">
        <f>'[1]Evergy Metro'!G12+'[1]Missouri West'!G12</f>
        <v>0</v>
      </c>
      <c r="H10" s="3">
        <f>'[1]Evergy Metro'!H12+'[1]Missouri West'!H12</f>
        <v>50000</v>
      </c>
      <c r="I10" s="3">
        <f>'[1]Evergy Metro'!I12+'[1]Missouri West'!I12</f>
        <v>51250</v>
      </c>
      <c r="J10" s="3">
        <f>'[1]Evergy Metro'!J12+'[1]Missouri West'!J12</f>
        <v>52532</v>
      </c>
    </row>
    <row r="11" spans="1:10" hidden="1" x14ac:dyDescent="0.2">
      <c r="A11" s="3" t="s">
        <v>516</v>
      </c>
      <c r="B11" s="3">
        <f>'[1]Evergy Metro'!B13+'[1]Missouri West'!B13</f>
        <v>25192</v>
      </c>
      <c r="C11" s="3">
        <f>'[1]Evergy Metro'!C13+'[1]Missouri West'!C13</f>
        <v>20140</v>
      </c>
      <c r="D11" s="3">
        <f>'[1]Evergy Metro'!D13+'[1]Missouri West'!D13</f>
        <v>15634</v>
      </c>
      <c r="E11" s="3">
        <f>'[1]Evergy Metro'!E13+'[1]Missouri West'!E13</f>
        <v>1.85</v>
      </c>
      <c r="F11" s="3">
        <f>'[1]Evergy Metro'!F13+'[1]Missouri West'!F13</f>
        <v>1.48</v>
      </c>
      <c r="G11" s="3">
        <f>'[1]Evergy Metro'!G13+'[1]Missouri West'!G13</f>
        <v>1.1400000000000001</v>
      </c>
      <c r="H11" s="3">
        <f>'[1]Evergy Metro'!H13+'[1]Missouri West'!H13</f>
        <v>2711340</v>
      </c>
      <c r="I11" s="3">
        <f>'[1]Evergy Metro'!I13+'[1]Missouri West'!I13</f>
        <v>2779124</v>
      </c>
      <c r="J11" s="3">
        <f>'[1]Evergy Metro'!J13+'[1]Missouri West'!J13</f>
        <v>2238525</v>
      </c>
    </row>
    <row r="12" spans="1:10" hidden="1" x14ac:dyDescent="0.2">
      <c r="A12" s="3" t="s">
        <v>517</v>
      </c>
      <c r="B12" s="3" cm="1">
        <f t="array" ref="B12">'[1]Evergy Metro'!B15:B15+'[1]Missouri West'!B15:B15</f>
        <v>0</v>
      </c>
      <c r="C12" s="3" cm="1">
        <f t="array" ref="C12">'[1]Evergy Metro'!C15:C15+'[1]Missouri West'!C15:C15</f>
        <v>0</v>
      </c>
      <c r="D12" s="3" cm="1">
        <f t="array" ref="D12">'[1]Evergy Metro'!D15:D15+'[1]Missouri West'!D15:D15</f>
        <v>0</v>
      </c>
      <c r="E12" s="3" cm="1">
        <f t="array" ref="E12">'[1]Evergy Metro'!E15:E15+'[1]Missouri West'!E15:E15</f>
        <v>0</v>
      </c>
      <c r="F12" s="3" cm="1">
        <f t="array" ref="F12">'[1]Evergy Metro'!F15:F15+'[1]Missouri West'!F15:F15</f>
        <v>0</v>
      </c>
      <c r="G12" s="3" cm="1">
        <f t="array" ref="G12">'[1]Evergy Metro'!G15:G15+'[1]Missouri West'!G15:G15</f>
        <v>0</v>
      </c>
      <c r="H12" s="3" cm="1">
        <f t="array" ref="H12">'[1]Evergy Metro'!H15:H15+'[1]Missouri West'!H15:H15</f>
        <v>0</v>
      </c>
      <c r="I12" s="3" cm="1">
        <f t="array" ref="I12">'[1]Evergy Metro'!I15:I15+'[1]Missouri West'!I15:I15</f>
        <v>0</v>
      </c>
      <c r="J12" s="3" cm="1">
        <f t="array" ref="J12">'[1]Evergy Metro'!J15:J15+'[1]Missouri West'!J15:J15</f>
        <v>0</v>
      </c>
    </row>
    <row r="13" spans="1:10" hidden="1" x14ac:dyDescent="0.2">
      <c r="A13" s="3" t="s">
        <v>518</v>
      </c>
      <c r="B13" s="3">
        <f>'[1]Evergy Metro'!B16</f>
        <v>9579</v>
      </c>
      <c r="C13" s="3">
        <f>'[1]Evergy Metro'!C16</f>
        <v>9579</v>
      </c>
      <c r="D13" s="3">
        <f>'[1]Evergy Metro'!D16</f>
        <v>9579</v>
      </c>
      <c r="E13" s="3">
        <f>'[1]Evergy Metro'!E16</f>
        <v>1.2</v>
      </c>
      <c r="F13" s="3">
        <f>'[1]Evergy Metro'!F16</f>
        <v>1.2</v>
      </c>
      <c r="G13" s="3">
        <f>'[1]Evergy Metro'!G16</f>
        <v>1.2</v>
      </c>
      <c r="H13" s="3">
        <f>'[1]Evergy Metro'!H16</f>
        <v>462000</v>
      </c>
      <c r="I13" s="3">
        <f>'[1]Evergy Metro'!I16</f>
        <v>473550</v>
      </c>
      <c r="J13" s="3">
        <f>'[1]Evergy Metro'!J16</f>
        <v>485389</v>
      </c>
    </row>
    <row r="14" spans="1:10" hidden="1" x14ac:dyDescent="0.2">
      <c r="A14" s="3" t="s">
        <v>519</v>
      </c>
      <c r="B14" s="3">
        <f>'[1]Evergy Metro'!B18+'[1]Missouri West'!B18</f>
        <v>0</v>
      </c>
      <c r="C14" s="3">
        <f>'[1]Evergy Metro'!C18+'[1]Missouri West'!C18</f>
        <v>0</v>
      </c>
      <c r="D14" s="3">
        <f>'[1]Evergy Metro'!D18+'[1]Missouri West'!D18</f>
        <v>0</v>
      </c>
      <c r="E14" s="3">
        <f>'[1]Evergy Metro'!E18+'[1]Missouri West'!E18</f>
        <v>0</v>
      </c>
      <c r="F14" s="3">
        <f>'[1]Evergy Metro'!F18+'[1]Missouri West'!F18</f>
        <v>0</v>
      </c>
      <c r="G14" s="3">
        <f>'[1]Evergy Metro'!G18+'[1]Missouri West'!G18</f>
        <v>0</v>
      </c>
      <c r="H14" s="3">
        <f>'[1]Evergy Metro'!H18+'[1]Missouri West'!H18</f>
        <v>0</v>
      </c>
      <c r="I14" s="3">
        <f>'[1]Evergy Metro'!I18+'[1]Missouri West'!I18</f>
        <v>0</v>
      </c>
      <c r="J14" s="3">
        <f>'[1]Evergy Metro'!J18+'[1]Missouri West'!J18</f>
        <v>0</v>
      </c>
    </row>
    <row r="15" spans="1:10" hidden="1" x14ac:dyDescent="0.2">
      <c r="A15" s="3" t="s">
        <v>28</v>
      </c>
      <c r="B15" s="3">
        <f>'[1]Evergy Metro'!B19+'[1]Missouri West'!B19</f>
        <v>2757</v>
      </c>
      <c r="C15" s="3">
        <f>'[1]Evergy Metro'!C19+'[1]Missouri West'!C19</f>
        <v>2343</v>
      </c>
      <c r="D15" s="3">
        <f>'[1]Evergy Metro'!D19+'[1]Missouri West'!D19</f>
        <v>2343</v>
      </c>
      <c r="E15" s="3">
        <f>'[1]Evergy Metro'!E19+'[1]Missouri West'!E19</f>
        <v>0.49</v>
      </c>
      <c r="F15" s="3">
        <f>'[1]Evergy Metro'!F19+'[1]Missouri West'!F19</f>
        <v>0.45</v>
      </c>
      <c r="G15" s="3">
        <f>'[1]Evergy Metro'!G19+'[1]Missouri West'!G19</f>
        <v>0.45</v>
      </c>
      <c r="H15" s="3">
        <f>'[1]Evergy Metro'!H19+'[1]Missouri West'!H19</f>
        <v>1757052</v>
      </c>
      <c r="I15" s="3">
        <f>'[1]Evergy Metro'!I19+'[1]Missouri West'!I19</f>
        <v>1673082</v>
      </c>
      <c r="J15" s="3">
        <f>'[1]Evergy Metro'!J19+'[1]Missouri West'!J19</f>
        <v>1752340</v>
      </c>
    </row>
    <row r="16" spans="1:10" hidden="1" x14ac:dyDescent="0.2">
      <c r="A16" s="3" t="s">
        <v>22</v>
      </c>
      <c r="B16" s="3">
        <v>0</v>
      </c>
      <c r="C16" s="3">
        <v>0</v>
      </c>
      <c r="D16" s="3">
        <v>0</v>
      </c>
      <c r="E16" s="3">
        <v>0</v>
      </c>
      <c r="F16" s="3">
        <v>0</v>
      </c>
      <c r="G16" s="3">
        <v>0</v>
      </c>
      <c r="H16" s="3" cm="1">
        <f t="array" ref="H16">'[1]Evergy Metro'!H21:H21+'[1]Missouri West'!H21</f>
        <v>0</v>
      </c>
      <c r="I16" s="3" cm="1">
        <f t="array" ref="I16">'[1]Evergy Metro'!I21:I21+'[1]Missouri West'!I21</f>
        <v>0</v>
      </c>
      <c r="J16" s="3" cm="1">
        <f t="array" ref="J16">'[1]Evergy Metro'!J21:J21+'[1]Missouri West'!J21</f>
        <v>0</v>
      </c>
    </row>
    <row r="17" spans="1:10" hidden="1" x14ac:dyDescent="0.2">
      <c r="A17" s="3" t="s">
        <v>520</v>
      </c>
      <c r="B17" s="3">
        <f>'[1]Evergy Metro'!B22+'[1]Missouri West'!B22</f>
        <v>0</v>
      </c>
      <c r="C17" s="3">
        <f>'[1]Evergy Metro'!C22+'[1]Missouri West'!C22</f>
        <v>0</v>
      </c>
      <c r="D17" s="3">
        <f>'[1]Evergy Metro'!D22+'[1]Missouri West'!D22</f>
        <v>0</v>
      </c>
      <c r="E17" s="3">
        <f>'[1]Evergy Metro'!E22+'[1]Missouri West'!E22</f>
        <v>0</v>
      </c>
      <c r="F17" s="3">
        <f>'[1]Evergy Metro'!F22+'[1]Missouri West'!F22</f>
        <v>0</v>
      </c>
      <c r="G17" s="3">
        <f>'[1]Evergy Metro'!G22+'[1]Missouri West'!G22</f>
        <v>0</v>
      </c>
      <c r="H17" s="3">
        <f>'[1]Evergy Metro'!H22+'[1]Missouri West'!H22</f>
        <v>210000</v>
      </c>
      <c r="I17" s="3">
        <f>'[1]Evergy Metro'!I22+'[1]Missouri West'!I22</f>
        <v>215250</v>
      </c>
      <c r="J17" s="3">
        <f>'[1]Evergy Metro'!J22+'[1]Missouri West'!J22</f>
        <v>220631</v>
      </c>
    </row>
    <row r="18" spans="1:10" hidden="1" x14ac:dyDescent="0.2">
      <c r="A18" s="3"/>
      <c r="B18" s="3"/>
      <c r="C18" s="3"/>
      <c r="D18" s="3"/>
      <c r="E18" s="3"/>
      <c r="F18" s="3"/>
      <c r="G18" s="3"/>
      <c r="H18" s="3"/>
      <c r="I18" s="3"/>
      <c r="J18" s="3">
        <f>SUM(H4:J17)</f>
        <v>40971935</v>
      </c>
    </row>
    <row r="19" spans="1:10" hidden="1" x14ac:dyDescent="0.2">
      <c r="A19" s="3" t="s">
        <v>521</v>
      </c>
      <c r="B19" s="3"/>
      <c r="C19" s="3"/>
      <c r="D19" s="3"/>
      <c r="E19" s="3"/>
      <c r="F19" s="3"/>
      <c r="G19" s="3"/>
      <c r="H19" s="3"/>
      <c r="I19" s="3"/>
      <c r="J19" s="3"/>
    </row>
    <row r="20" spans="1:10" ht="14.25" hidden="1" customHeight="1" x14ac:dyDescent="0.2">
      <c r="A20" s="3"/>
      <c r="B20" s="3" t="s">
        <v>508</v>
      </c>
      <c r="C20" s="3"/>
      <c r="D20" s="3"/>
      <c r="E20" s="3" t="s">
        <v>509</v>
      </c>
      <c r="F20" s="3"/>
      <c r="G20" s="3"/>
      <c r="H20" s="3" t="s">
        <v>163</v>
      </c>
      <c r="I20" s="3"/>
      <c r="J20" s="3"/>
    </row>
    <row r="21" spans="1:10" ht="14.25" hidden="1" customHeight="1" x14ac:dyDescent="0.2">
      <c r="A21" s="3" t="s">
        <v>0</v>
      </c>
      <c r="B21" s="3" t="s">
        <v>510</v>
      </c>
      <c r="C21" s="3"/>
      <c r="D21" s="3"/>
      <c r="E21" s="3" t="s">
        <v>511</v>
      </c>
      <c r="F21" s="3"/>
      <c r="G21" s="3"/>
      <c r="H21" s="3"/>
      <c r="I21" s="3"/>
      <c r="J21" s="3"/>
    </row>
    <row r="22" spans="1:10" hidden="1" x14ac:dyDescent="0.2">
      <c r="A22" s="3"/>
      <c r="B22" s="3">
        <v>2020</v>
      </c>
      <c r="C22" s="3">
        <v>2021</v>
      </c>
      <c r="D22" s="3">
        <v>2022</v>
      </c>
      <c r="E22" s="3">
        <v>2020</v>
      </c>
      <c r="F22" s="3">
        <v>2021</v>
      </c>
      <c r="G22" s="3">
        <v>2022</v>
      </c>
      <c r="H22" s="3">
        <v>2020</v>
      </c>
      <c r="I22" s="3">
        <v>2021</v>
      </c>
      <c r="J22" s="3">
        <v>2022</v>
      </c>
    </row>
    <row r="23" spans="1:10" hidden="1" x14ac:dyDescent="0.2">
      <c r="A23" s="3" t="s">
        <v>512</v>
      </c>
      <c r="B23" s="3">
        <v>14019</v>
      </c>
      <c r="C23" s="3">
        <v>19108</v>
      </c>
      <c r="D23" s="3">
        <v>20850</v>
      </c>
      <c r="E23" s="3">
        <v>2.1800000000000002</v>
      </c>
      <c r="F23" s="3">
        <v>3.01</v>
      </c>
      <c r="G23" s="3">
        <v>3.33</v>
      </c>
      <c r="H23" s="1">
        <v>2440299</v>
      </c>
      <c r="I23" s="1">
        <v>3333885</v>
      </c>
      <c r="J23" s="1">
        <v>3650650</v>
      </c>
    </row>
    <row r="24" spans="1:10" hidden="1" x14ac:dyDescent="0.2">
      <c r="A24" s="3" t="s">
        <v>513</v>
      </c>
      <c r="B24" s="3">
        <v>5217</v>
      </c>
      <c r="C24" s="3">
        <v>11114</v>
      </c>
      <c r="D24" s="3">
        <v>13909</v>
      </c>
      <c r="E24" s="3">
        <v>0.83</v>
      </c>
      <c r="F24" s="3">
        <v>1.78</v>
      </c>
      <c r="G24" s="3">
        <v>2.2200000000000002</v>
      </c>
      <c r="H24" s="1">
        <v>790074</v>
      </c>
      <c r="I24" s="1">
        <v>1725252</v>
      </c>
      <c r="J24" s="1">
        <v>2159019</v>
      </c>
    </row>
    <row r="25" spans="1:10" hidden="1" x14ac:dyDescent="0.2">
      <c r="A25" s="3" t="s">
        <v>514</v>
      </c>
      <c r="B25" s="3">
        <v>3273</v>
      </c>
      <c r="C25" s="3">
        <v>7192</v>
      </c>
      <c r="D25" s="3">
        <v>8990</v>
      </c>
      <c r="E25" s="3">
        <v>0.02</v>
      </c>
      <c r="F25" s="3">
        <v>7.0000000000000007E-2</v>
      </c>
      <c r="G25" s="3">
        <v>0.09</v>
      </c>
      <c r="H25" s="1">
        <v>434411</v>
      </c>
      <c r="I25" s="1">
        <v>998869</v>
      </c>
      <c r="J25" s="1">
        <v>1248587</v>
      </c>
    </row>
    <row r="26" spans="1:10" hidden="1" x14ac:dyDescent="0.2">
      <c r="A26" s="3" t="s">
        <v>26</v>
      </c>
      <c r="B26" s="3">
        <v>0</v>
      </c>
      <c r="C26" s="3">
        <v>0</v>
      </c>
      <c r="D26" s="3">
        <v>0</v>
      </c>
      <c r="E26" s="3">
        <v>15</v>
      </c>
      <c r="F26" s="3">
        <v>15</v>
      </c>
      <c r="G26" s="3">
        <v>15</v>
      </c>
      <c r="H26" s="1">
        <v>937500</v>
      </c>
      <c r="I26" s="1">
        <v>960938</v>
      </c>
      <c r="J26" s="1">
        <v>960938</v>
      </c>
    </row>
    <row r="27" spans="1:10" hidden="1" x14ac:dyDescent="0.2">
      <c r="A27" s="3" t="s">
        <v>29</v>
      </c>
      <c r="B27" s="3">
        <v>29</v>
      </c>
      <c r="C27" s="3">
        <v>58</v>
      </c>
      <c r="D27" s="3">
        <v>87</v>
      </c>
      <c r="E27" s="3">
        <v>0.21</v>
      </c>
      <c r="F27" s="3">
        <v>0.43</v>
      </c>
      <c r="G27" s="3">
        <v>0.64</v>
      </c>
      <c r="H27" s="1">
        <v>139756</v>
      </c>
      <c r="I27" s="1">
        <v>192142</v>
      </c>
      <c r="J27" s="1">
        <v>262930</v>
      </c>
    </row>
    <row r="28" spans="1:10" hidden="1" x14ac:dyDescent="0.2">
      <c r="A28" s="3" t="s">
        <v>515</v>
      </c>
      <c r="B28" s="3">
        <v>0</v>
      </c>
      <c r="C28" s="3">
        <v>0</v>
      </c>
      <c r="D28" s="3">
        <v>0</v>
      </c>
      <c r="E28" s="3">
        <v>0</v>
      </c>
      <c r="F28" s="3">
        <v>0</v>
      </c>
      <c r="G28" s="3">
        <v>0</v>
      </c>
      <c r="H28" s="1">
        <v>25000</v>
      </c>
      <c r="I28" s="1">
        <v>25625</v>
      </c>
      <c r="J28" s="1">
        <v>26266</v>
      </c>
    </row>
    <row r="29" spans="1:10" hidden="1" x14ac:dyDescent="0.2">
      <c r="A29" s="3" t="s">
        <v>2</v>
      </c>
      <c r="B29" s="3">
        <v>12153</v>
      </c>
      <c r="C29" s="3">
        <v>9723</v>
      </c>
      <c r="D29" s="3">
        <v>7555</v>
      </c>
      <c r="E29" s="3">
        <v>0.89</v>
      </c>
      <c r="F29" s="3">
        <v>0.72</v>
      </c>
      <c r="G29" s="3">
        <v>0.56000000000000005</v>
      </c>
      <c r="H29" s="1">
        <v>1311390</v>
      </c>
      <c r="I29" s="1">
        <v>1344175</v>
      </c>
      <c r="J29" s="1">
        <v>1084277</v>
      </c>
    </row>
    <row r="30" spans="1:10" hidden="1" x14ac:dyDescent="0.2">
      <c r="A30" s="3" t="s">
        <v>516</v>
      </c>
      <c r="B30" s="3">
        <v>3346</v>
      </c>
      <c r="C30" s="3">
        <v>4815</v>
      </c>
      <c r="D30" s="3">
        <v>5426</v>
      </c>
      <c r="E30" s="3">
        <v>1.61</v>
      </c>
      <c r="F30" s="3">
        <v>2.23</v>
      </c>
      <c r="G30" s="3">
        <v>2.48</v>
      </c>
      <c r="H30" s="1">
        <v>906194</v>
      </c>
      <c r="I30" s="1">
        <v>1265468</v>
      </c>
      <c r="J30" s="1">
        <v>1464418</v>
      </c>
    </row>
    <row r="31" spans="1:10" hidden="1" x14ac:dyDescent="0.2">
      <c r="A31" s="3" t="s">
        <v>4</v>
      </c>
      <c r="B31" s="3">
        <v>9579</v>
      </c>
      <c r="C31" s="3">
        <v>9579</v>
      </c>
      <c r="D31" s="3">
        <v>9579</v>
      </c>
      <c r="E31" s="3">
        <v>1.2</v>
      </c>
      <c r="F31" s="3">
        <v>1.2</v>
      </c>
      <c r="G31" s="3">
        <v>1.2</v>
      </c>
      <c r="H31" s="1">
        <v>462000</v>
      </c>
      <c r="I31" s="1">
        <v>473550</v>
      </c>
      <c r="J31" s="1">
        <v>485389</v>
      </c>
    </row>
    <row r="32" spans="1:10" hidden="1" x14ac:dyDescent="0.2">
      <c r="A32" s="3" t="s">
        <v>522</v>
      </c>
      <c r="B32" s="3">
        <v>2928</v>
      </c>
      <c r="C32" s="3">
        <v>2928</v>
      </c>
      <c r="D32" s="3">
        <v>2928</v>
      </c>
      <c r="E32" s="3">
        <v>0.37</v>
      </c>
      <c r="F32" s="3">
        <v>0.37</v>
      </c>
      <c r="G32" s="3">
        <v>0.37</v>
      </c>
      <c r="H32" s="1">
        <v>138000</v>
      </c>
      <c r="I32" s="1">
        <v>141450</v>
      </c>
      <c r="J32" s="1">
        <v>144986</v>
      </c>
    </row>
    <row r="33" spans="1:10" hidden="1" x14ac:dyDescent="0.2">
      <c r="A33" s="3" t="s">
        <v>523</v>
      </c>
      <c r="B33" s="3">
        <v>1368</v>
      </c>
      <c r="C33" s="3">
        <v>1161</v>
      </c>
      <c r="D33" s="3">
        <v>1161</v>
      </c>
      <c r="E33" s="3">
        <v>0.25</v>
      </c>
      <c r="F33" s="3">
        <v>0.23</v>
      </c>
      <c r="G33" s="3">
        <v>0.23</v>
      </c>
      <c r="H33" s="1">
        <v>820134</v>
      </c>
      <c r="I33" s="1">
        <v>781827</v>
      </c>
      <c r="J33" s="1">
        <v>818672</v>
      </c>
    </row>
    <row r="34" spans="1:10" hidden="1" x14ac:dyDescent="0.2">
      <c r="A34" s="3" t="s">
        <v>28</v>
      </c>
      <c r="B34" s="3">
        <v>1171</v>
      </c>
      <c r="C34" s="3">
        <v>1330</v>
      </c>
      <c r="D34" s="3">
        <v>1466</v>
      </c>
      <c r="E34" s="3">
        <v>8.68</v>
      </c>
      <c r="F34" s="3">
        <v>9.9600000000000009</v>
      </c>
      <c r="G34" s="3">
        <v>11.14</v>
      </c>
      <c r="H34" s="1">
        <v>2347086</v>
      </c>
      <c r="I34" s="1">
        <v>2731432</v>
      </c>
      <c r="J34" s="1">
        <v>3222051</v>
      </c>
    </row>
    <row r="35" spans="1:10" hidden="1" x14ac:dyDescent="0.2">
      <c r="A35" s="3" t="s">
        <v>524</v>
      </c>
      <c r="B35" s="3">
        <v>0</v>
      </c>
      <c r="C35" s="3">
        <v>0</v>
      </c>
      <c r="D35" s="3">
        <v>0</v>
      </c>
      <c r="E35" s="3">
        <v>0</v>
      </c>
      <c r="F35" s="3">
        <v>0</v>
      </c>
      <c r="G35" s="3">
        <v>0</v>
      </c>
      <c r="H35" s="1">
        <v>120000</v>
      </c>
      <c r="I35" s="1">
        <v>123000</v>
      </c>
      <c r="J35" s="1">
        <v>126075</v>
      </c>
    </row>
    <row r="36" spans="1:10" hidden="1" x14ac:dyDescent="0.2">
      <c r="A36" s="3" t="s">
        <v>520</v>
      </c>
      <c r="B36" s="3">
        <v>1415</v>
      </c>
      <c r="C36" s="3">
        <v>1756</v>
      </c>
      <c r="D36" s="3">
        <v>1870</v>
      </c>
      <c r="E36" s="3">
        <v>0.21</v>
      </c>
      <c r="F36" s="3">
        <v>0.26</v>
      </c>
      <c r="G36" s="3">
        <v>0.28999999999999998</v>
      </c>
      <c r="H36" s="1">
        <v>302447</v>
      </c>
      <c r="I36" s="1">
        <v>310008</v>
      </c>
      <c r="J36" s="1">
        <v>317758</v>
      </c>
    </row>
    <row r="37" spans="1:10" s="3" customFormat="1" hidden="1" x14ac:dyDescent="0.2">
      <c r="H37" s="1"/>
      <c r="I37" s="1"/>
      <c r="J37" s="1"/>
    </row>
    <row r="38" spans="1:10" hidden="1" x14ac:dyDescent="0.2"/>
    <row r="39" spans="1:10" hidden="1" x14ac:dyDescent="0.2">
      <c r="A39" s="3" t="s">
        <v>525</v>
      </c>
      <c r="B39" s="3"/>
      <c r="C39" s="3"/>
      <c r="D39" s="3"/>
      <c r="E39" s="3"/>
      <c r="F39" s="3"/>
      <c r="G39" s="3"/>
      <c r="H39" s="3"/>
      <c r="I39" s="3"/>
      <c r="J39" s="3"/>
    </row>
    <row r="40" spans="1:10" ht="14.25" hidden="1" customHeight="1" x14ac:dyDescent="0.2">
      <c r="A40" s="3"/>
      <c r="B40" s="3" t="s">
        <v>508</v>
      </c>
      <c r="C40" s="3"/>
      <c r="D40" s="3"/>
      <c r="E40" s="3" t="s">
        <v>509</v>
      </c>
      <c r="F40" s="3"/>
      <c r="G40" s="3"/>
      <c r="H40" s="3" t="s">
        <v>163</v>
      </c>
      <c r="I40" s="3"/>
      <c r="J40" s="3"/>
    </row>
    <row r="41" spans="1:10" ht="14.25" hidden="1" customHeight="1" x14ac:dyDescent="0.2">
      <c r="A41" s="3" t="s">
        <v>0</v>
      </c>
      <c r="B41" s="3" t="s">
        <v>510</v>
      </c>
      <c r="C41" s="3"/>
      <c r="D41" s="3"/>
      <c r="E41" s="3" t="s">
        <v>511</v>
      </c>
      <c r="F41" s="3"/>
      <c r="G41" s="3"/>
      <c r="H41" s="3"/>
      <c r="I41" s="3"/>
      <c r="J41" s="3"/>
    </row>
    <row r="42" spans="1:10" hidden="1" x14ac:dyDescent="0.2">
      <c r="A42" s="3"/>
      <c r="B42" s="3">
        <v>2020</v>
      </c>
      <c r="C42" s="3">
        <v>2021</v>
      </c>
      <c r="D42" s="3">
        <v>2022</v>
      </c>
      <c r="E42" s="3">
        <v>2020</v>
      </c>
      <c r="F42" s="3">
        <v>2021</v>
      </c>
      <c r="G42" s="3">
        <v>2022</v>
      </c>
      <c r="H42" s="3">
        <v>2020</v>
      </c>
      <c r="I42" s="3">
        <v>2021</v>
      </c>
      <c r="J42" s="3">
        <v>2022</v>
      </c>
    </row>
    <row r="43" spans="1:10" hidden="1" x14ac:dyDescent="0.2">
      <c r="A43" s="3" t="s">
        <v>512</v>
      </c>
      <c r="B43" s="3">
        <v>13648</v>
      </c>
      <c r="C43" s="3">
        <v>16447</v>
      </c>
      <c r="D43" s="3">
        <v>16551</v>
      </c>
      <c r="E43" s="3">
        <v>2.16</v>
      </c>
      <c r="F43" s="3">
        <v>2.65</v>
      </c>
      <c r="G43" s="3">
        <v>2.7</v>
      </c>
      <c r="H43" s="1">
        <v>2432007</v>
      </c>
      <c r="I43" s="1">
        <v>2907271</v>
      </c>
      <c r="J43" s="1">
        <v>2936444</v>
      </c>
    </row>
    <row r="44" spans="1:10" hidden="1" x14ac:dyDescent="0.2">
      <c r="A44" s="3" t="s">
        <v>513</v>
      </c>
      <c r="B44" s="3">
        <v>2664</v>
      </c>
      <c r="C44" s="3">
        <v>3676</v>
      </c>
      <c r="D44" s="3">
        <v>3676</v>
      </c>
      <c r="E44" s="3">
        <v>0.42</v>
      </c>
      <c r="F44" s="3">
        <v>0.57999999999999996</v>
      </c>
      <c r="G44" s="3">
        <v>0.57999999999999996</v>
      </c>
      <c r="H44" s="1">
        <v>410228</v>
      </c>
      <c r="I44" s="1">
        <v>585033</v>
      </c>
      <c r="J44" s="1">
        <v>585033</v>
      </c>
    </row>
    <row r="45" spans="1:10" hidden="1" x14ac:dyDescent="0.2">
      <c r="A45" s="3" t="s">
        <v>514</v>
      </c>
      <c r="B45" s="3">
        <v>3619</v>
      </c>
      <c r="C45" s="3">
        <v>7640</v>
      </c>
      <c r="D45" s="3">
        <v>9212</v>
      </c>
      <c r="E45" s="3">
        <v>0.03</v>
      </c>
      <c r="F45" s="3">
        <v>0.09</v>
      </c>
      <c r="G45" s="3">
        <v>0.11</v>
      </c>
      <c r="H45" s="1">
        <v>484680</v>
      </c>
      <c r="I45" s="1">
        <v>1077753</v>
      </c>
      <c r="J45" s="1">
        <v>1304483</v>
      </c>
    </row>
    <row r="46" spans="1:10" hidden="1" x14ac:dyDescent="0.2">
      <c r="A46" s="3" t="s">
        <v>26</v>
      </c>
      <c r="B46" s="3">
        <v>0</v>
      </c>
      <c r="C46" s="3">
        <v>0</v>
      </c>
      <c r="D46" s="3">
        <v>0</v>
      </c>
      <c r="E46" s="3">
        <v>49.49</v>
      </c>
      <c r="F46" s="3">
        <v>52.09</v>
      </c>
      <c r="G46" s="3">
        <v>54.83</v>
      </c>
      <c r="H46" s="1">
        <v>3092980</v>
      </c>
      <c r="I46" s="1">
        <v>3337163</v>
      </c>
      <c r="J46" s="1">
        <v>3512803</v>
      </c>
    </row>
    <row r="47" spans="1:10" hidden="1" x14ac:dyDescent="0.2">
      <c r="A47" s="3" t="s">
        <v>29</v>
      </c>
      <c r="B47" s="3">
        <v>28</v>
      </c>
      <c r="C47" s="3">
        <v>57</v>
      </c>
      <c r="D47" s="3">
        <v>85</v>
      </c>
      <c r="E47" s="3">
        <v>0.21</v>
      </c>
      <c r="F47" s="3">
        <v>0.41</v>
      </c>
      <c r="G47" s="3">
        <v>0.62</v>
      </c>
      <c r="H47" s="1">
        <v>156007</v>
      </c>
      <c r="I47" s="1">
        <v>206394</v>
      </c>
      <c r="J47" s="1">
        <v>276897</v>
      </c>
    </row>
    <row r="48" spans="1:10" hidden="1" x14ac:dyDescent="0.2">
      <c r="A48" s="3" t="s">
        <v>515</v>
      </c>
      <c r="B48" s="3">
        <v>0</v>
      </c>
      <c r="C48" s="3">
        <v>0</v>
      </c>
      <c r="D48" s="3">
        <v>0</v>
      </c>
      <c r="E48" s="3">
        <v>0</v>
      </c>
      <c r="F48" s="3">
        <v>0</v>
      </c>
      <c r="G48" s="3">
        <v>0</v>
      </c>
      <c r="H48" s="1">
        <v>25000</v>
      </c>
      <c r="I48" s="1">
        <v>25625</v>
      </c>
      <c r="J48" s="1">
        <v>26266</v>
      </c>
    </row>
    <row r="49" spans="1:10" hidden="1" x14ac:dyDescent="0.2">
      <c r="A49" s="3" t="s">
        <v>2</v>
      </c>
      <c r="B49" s="3">
        <v>13039</v>
      </c>
      <c r="C49" s="3">
        <v>10417</v>
      </c>
      <c r="D49" s="3">
        <v>8079</v>
      </c>
      <c r="E49" s="3">
        <v>0.96</v>
      </c>
      <c r="F49" s="3">
        <v>0.76</v>
      </c>
      <c r="G49" s="3">
        <v>0.57999999999999996</v>
      </c>
      <c r="H49" s="1">
        <v>1399950</v>
      </c>
      <c r="I49" s="1">
        <v>1434949</v>
      </c>
      <c r="J49" s="1">
        <v>1154248</v>
      </c>
    </row>
    <row r="50" spans="1:10" hidden="1" x14ac:dyDescent="0.2">
      <c r="A50" s="3" t="s">
        <v>516</v>
      </c>
      <c r="B50" s="3">
        <v>7237</v>
      </c>
      <c r="C50" s="3">
        <v>7768</v>
      </c>
      <c r="D50" s="3">
        <v>8338</v>
      </c>
      <c r="E50" s="3">
        <v>3.13</v>
      </c>
      <c r="F50" s="3">
        <v>3.39</v>
      </c>
      <c r="G50" s="3">
        <v>3.65</v>
      </c>
      <c r="H50" s="1">
        <v>1958132</v>
      </c>
      <c r="I50" s="1">
        <v>2115600</v>
      </c>
      <c r="J50" s="1">
        <v>2286685</v>
      </c>
    </row>
    <row r="51" spans="1:10" hidden="1" x14ac:dyDescent="0.2">
      <c r="A51" s="3" t="s">
        <v>4</v>
      </c>
      <c r="B51" s="3">
        <v>20355</v>
      </c>
      <c r="C51" s="3">
        <v>20355</v>
      </c>
      <c r="D51" s="3">
        <v>20355</v>
      </c>
      <c r="E51" s="3">
        <v>2.5499999999999998</v>
      </c>
      <c r="F51" s="3">
        <v>2.5499999999999998</v>
      </c>
      <c r="G51" s="3">
        <v>2.5499999999999998</v>
      </c>
      <c r="H51" s="1">
        <v>800000</v>
      </c>
      <c r="I51" s="1">
        <v>820000</v>
      </c>
      <c r="J51" s="1">
        <v>840500</v>
      </c>
    </row>
    <row r="52" spans="1:10" hidden="1" x14ac:dyDescent="0.2">
      <c r="A52" s="3" t="s">
        <v>526</v>
      </c>
      <c r="B52" s="3" t="s">
        <v>6</v>
      </c>
      <c r="C52" s="3" t="s">
        <v>6</v>
      </c>
      <c r="D52" s="3" t="s">
        <v>6</v>
      </c>
      <c r="E52" s="3" t="s">
        <v>6</v>
      </c>
      <c r="F52" s="3" t="s">
        <v>6</v>
      </c>
      <c r="G52" s="3" t="s">
        <v>6</v>
      </c>
      <c r="H52" s="3" t="s">
        <v>6</v>
      </c>
      <c r="I52" s="3" t="s">
        <v>6</v>
      </c>
      <c r="J52" s="3" t="s">
        <v>6</v>
      </c>
    </row>
    <row r="53" spans="1:10" hidden="1" x14ac:dyDescent="0.2">
      <c r="A53" s="3" t="s">
        <v>523</v>
      </c>
      <c r="B53" s="3">
        <v>1389</v>
      </c>
      <c r="C53" s="3">
        <v>1182</v>
      </c>
      <c r="D53" s="3">
        <v>1182</v>
      </c>
      <c r="E53" s="3">
        <v>0.24</v>
      </c>
      <c r="F53" s="3">
        <v>0.22</v>
      </c>
      <c r="G53" s="3">
        <v>0.22</v>
      </c>
      <c r="H53" s="1">
        <v>936918</v>
      </c>
      <c r="I53" s="1">
        <v>891255</v>
      </c>
      <c r="J53" s="1">
        <v>933668</v>
      </c>
    </row>
    <row r="54" spans="1:10" hidden="1" x14ac:dyDescent="0.2">
      <c r="A54" s="3" t="s">
        <v>28</v>
      </c>
      <c r="B54" s="3">
        <v>1221</v>
      </c>
      <c r="C54" s="3">
        <v>1402</v>
      </c>
      <c r="D54" s="3">
        <v>1549</v>
      </c>
      <c r="E54" s="3">
        <v>9.2200000000000006</v>
      </c>
      <c r="F54" s="3">
        <v>10.6</v>
      </c>
      <c r="G54" s="3">
        <v>11.17</v>
      </c>
      <c r="H54" s="1">
        <v>2665576</v>
      </c>
      <c r="I54" s="1">
        <v>3077914</v>
      </c>
      <c r="J54" s="1">
        <v>3595907</v>
      </c>
    </row>
    <row r="55" spans="1:10" hidden="1" x14ac:dyDescent="0.2">
      <c r="A55" s="3" t="s">
        <v>5</v>
      </c>
      <c r="B55" s="3">
        <v>0</v>
      </c>
      <c r="C55" s="3">
        <v>0</v>
      </c>
      <c r="D55" s="3">
        <v>0</v>
      </c>
      <c r="E55" s="3">
        <v>0</v>
      </c>
      <c r="F55" s="3">
        <v>0</v>
      </c>
      <c r="G55" s="3">
        <v>0</v>
      </c>
      <c r="H55" s="1">
        <v>90000</v>
      </c>
      <c r="I55" s="1">
        <v>92250</v>
      </c>
      <c r="J55" s="1">
        <v>94556</v>
      </c>
    </row>
    <row r="56" spans="1:10" hidden="1" x14ac:dyDescent="0.2">
      <c r="A56" s="3" t="s">
        <v>520</v>
      </c>
      <c r="B56" s="3">
        <v>1730</v>
      </c>
      <c r="C56" s="3">
        <v>1861</v>
      </c>
      <c r="D56" s="3">
        <v>1852</v>
      </c>
      <c r="E56" s="3">
        <v>0.27</v>
      </c>
      <c r="F56" s="3">
        <v>0.28999999999999998</v>
      </c>
      <c r="G56" s="3">
        <v>0.3</v>
      </c>
      <c r="H56" s="1">
        <v>400708</v>
      </c>
      <c r="I56" s="1">
        <v>410726</v>
      </c>
      <c r="J56" s="1">
        <v>420994</v>
      </c>
    </row>
    <row r="57" spans="1:10" s="3" customFormat="1" hidden="1" x14ac:dyDescent="0.2">
      <c r="H57" s="1"/>
      <c r="I57" s="1"/>
      <c r="J57" s="1"/>
    </row>
    <row r="58" spans="1:10" hidden="1" x14ac:dyDescent="0.2"/>
    <row r="59" spans="1:10" hidden="1" x14ac:dyDescent="0.2">
      <c r="A59" s="3" t="s">
        <v>527</v>
      </c>
      <c r="B59" s="3"/>
      <c r="C59" s="3"/>
      <c r="D59" s="3"/>
      <c r="E59" s="3"/>
      <c r="F59" s="3"/>
      <c r="G59" s="3"/>
      <c r="H59" s="3"/>
      <c r="I59" s="3"/>
      <c r="J59" s="3"/>
    </row>
    <row r="60" spans="1:10" ht="14.25" hidden="1" customHeight="1" x14ac:dyDescent="0.2">
      <c r="A60" s="3"/>
      <c r="B60" s="3" t="s">
        <v>508</v>
      </c>
      <c r="C60" s="3"/>
      <c r="D60" s="3"/>
      <c r="E60" s="3" t="s">
        <v>509</v>
      </c>
      <c r="F60" s="3"/>
      <c r="G60" s="3"/>
      <c r="H60" s="3" t="s">
        <v>163</v>
      </c>
      <c r="I60" s="3"/>
      <c r="J60" s="3"/>
    </row>
    <row r="61" spans="1:10" ht="14.25" hidden="1" customHeight="1" x14ac:dyDescent="0.2">
      <c r="A61" s="3" t="s">
        <v>0</v>
      </c>
      <c r="B61" s="3" t="s">
        <v>510</v>
      </c>
      <c r="C61" s="3"/>
      <c r="D61" s="3"/>
      <c r="E61" s="3" t="s">
        <v>511</v>
      </c>
      <c r="F61" s="3"/>
      <c r="G61" s="3"/>
      <c r="H61" s="3"/>
      <c r="I61" s="3"/>
      <c r="J61" s="3"/>
    </row>
    <row r="62" spans="1:10" hidden="1" x14ac:dyDescent="0.2">
      <c r="A62" s="3"/>
      <c r="B62" s="3">
        <v>2020</v>
      </c>
      <c r="C62" s="3">
        <v>2021</v>
      </c>
      <c r="D62" s="3">
        <v>2022</v>
      </c>
      <c r="E62" s="3">
        <v>2020</v>
      </c>
      <c r="F62" s="3">
        <v>2021</v>
      </c>
      <c r="G62" s="3">
        <v>2022</v>
      </c>
      <c r="H62" s="3">
        <v>2020</v>
      </c>
      <c r="I62" s="3">
        <v>2021</v>
      </c>
      <c r="J62" s="3">
        <v>2022</v>
      </c>
    </row>
    <row r="63" spans="1:10" hidden="1" x14ac:dyDescent="0.2">
      <c r="A63" s="3" t="s">
        <v>512</v>
      </c>
      <c r="B63" s="3">
        <f t="shared" ref="B63:J63" si="0">B23+B43</f>
        <v>27667</v>
      </c>
      <c r="C63" s="3">
        <f t="shared" si="0"/>
        <v>35555</v>
      </c>
      <c r="D63" s="3">
        <f t="shared" si="0"/>
        <v>37401</v>
      </c>
      <c r="E63" s="3">
        <f t="shared" si="0"/>
        <v>4.34</v>
      </c>
      <c r="F63" s="3">
        <f t="shared" si="0"/>
        <v>5.66</v>
      </c>
      <c r="G63" s="3">
        <f t="shared" si="0"/>
        <v>6.03</v>
      </c>
      <c r="H63" s="1">
        <f t="shared" si="0"/>
        <v>4872306</v>
      </c>
      <c r="I63" s="1">
        <f t="shared" si="0"/>
        <v>6241156</v>
      </c>
      <c r="J63" s="1">
        <f t="shared" si="0"/>
        <v>6587094</v>
      </c>
    </row>
    <row r="64" spans="1:10" hidden="1" x14ac:dyDescent="0.2">
      <c r="A64" s="3" t="s">
        <v>513</v>
      </c>
      <c r="B64" s="3">
        <f t="shared" ref="B64:J64" si="1">B24+B44</f>
        <v>7881</v>
      </c>
      <c r="C64" s="3">
        <f t="shared" si="1"/>
        <v>14790</v>
      </c>
      <c r="D64" s="3">
        <f t="shared" si="1"/>
        <v>17585</v>
      </c>
      <c r="E64" s="3">
        <f t="shared" si="1"/>
        <v>1.25</v>
      </c>
      <c r="F64" s="3">
        <f t="shared" si="1"/>
        <v>2.36</v>
      </c>
      <c r="G64" s="3">
        <f t="shared" si="1"/>
        <v>2.8000000000000003</v>
      </c>
      <c r="H64" s="1">
        <f t="shared" si="1"/>
        <v>1200302</v>
      </c>
      <c r="I64" s="1">
        <f t="shared" si="1"/>
        <v>2310285</v>
      </c>
      <c r="J64" s="1">
        <f t="shared" si="1"/>
        <v>2744052</v>
      </c>
    </row>
    <row r="65" spans="1:16" hidden="1" x14ac:dyDescent="0.2">
      <c r="A65" s="3" t="s">
        <v>514</v>
      </c>
      <c r="B65" s="3">
        <f t="shared" ref="B65:J65" si="2">B25+B45</f>
        <v>6892</v>
      </c>
      <c r="C65" s="3">
        <f t="shared" si="2"/>
        <v>14832</v>
      </c>
      <c r="D65" s="3">
        <f t="shared" si="2"/>
        <v>18202</v>
      </c>
      <c r="E65" s="3">
        <f t="shared" si="2"/>
        <v>0.05</v>
      </c>
      <c r="F65" s="3">
        <f t="shared" si="2"/>
        <v>0.16</v>
      </c>
      <c r="G65" s="3">
        <f t="shared" si="2"/>
        <v>0.2</v>
      </c>
      <c r="H65" s="1">
        <f t="shared" si="2"/>
        <v>919091</v>
      </c>
      <c r="I65" s="1">
        <f t="shared" si="2"/>
        <v>2076622</v>
      </c>
      <c r="J65" s="1">
        <f t="shared" si="2"/>
        <v>2553070</v>
      </c>
    </row>
    <row r="66" spans="1:16" hidden="1" x14ac:dyDescent="0.2">
      <c r="A66" s="3" t="s">
        <v>26</v>
      </c>
      <c r="B66" s="3">
        <f t="shared" ref="B66:J66" si="3">B26+B46</f>
        <v>0</v>
      </c>
      <c r="C66" s="3">
        <f t="shared" si="3"/>
        <v>0</v>
      </c>
      <c r="D66" s="3">
        <f t="shared" si="3"/>
        <v>0</v>
      </c>
      <c r="E66" s="3">
        <f t="shared" si="3"/>
        <v>64.490000000000009</v>
      </c>
      <c r="F66" s="3">
        <f t="shared" si="3"/>
        <v>67.09</v>
      </c>
      <c r="G66" s="3">
        <f t="shared" si="3"/>
        <v>69.83</v>
      </c>
      <c r="H66" s="1">
        <f t="shared" si="3"/>
        <v>4030480</v>
      </c>
      <c r="I66" s="1">
        <f t="shared" si="3"/>
        <v>4298101</v>
      </c>
      <c r="J66" s="1">
        <f t="shared" si="3"/>
        <v>4473741</v>
      </c>
    </row>
    <row r="67" spans="1:16" hidden="1" x14ac:dyDescent="0.2">
      <c r="A67" s="3" t="s">
        <v>29</v>
      </c>
      <c r="B67" s="3">
        <f t="shared" ref="B67:J67" si="4">B27+B47</f>
        <v>57</v>
      </c>
      <c r="C67" s="3">
        <f t="shared" si="4"/>
        <v>115</v>
      </c>
      <c r="D67" s="3">
        <f t="shared" si="4"/>
        <v>172</v>
      </c>
      <c r="E67" s="3">
        <f t="shared" si="4"/>
        <v>0.42</v>
      </c>
      <c r="F67" s="3">
        <f t="shared" si="4"/>
        <v>0.84</v>
      </c>
      <c r="G67" s="3">
        <f t="shared" si="4"/>
        <v>1.26</v>
      </c>
      <c r="H67" s="1">
        <f t="shared" si="4"/>
        <v>295763</v>
      </c>
      <c r="I67" s="1">
        <f t="shared" si="4"/>
        <v>398536</v>
      </c>
      <c r="J67" s="1">
        <f t="shared" si="4"/>
        <v>539827</v>
      </c>
    </row>
    <row r="68" spans="1:16" hidden="1" x14ac:dyDescent="0.2">
      <c r="A68" s="3" t="s">
        <v>515</v>
      </c>
      <c r="B68" s="3">
        <f t="shared" ref="B68:J68" si="5">B28+B48</f>
        <v>0</v>
      </c>
      <c r="C68" s="3">
        <f t="shared" si="5"/>
        <v>0</v>
      </c>
      <c r="D68" s="3">
        <f t="shared" si="5"/>
        <v>0</v>
      </c>
      <c r="E68" s="3">
        <f t="shared" si="5"/>
        <v>0</v>
      </c>
      <c r="F68" s="3">
        <f t="shared" si="5"/>
        <v>0</v>
      </c>
      <c r="G68" s="3">
        <f t="shared" si="5"/>
        <v>0</v>
      </c>
      <c r="H68" s="1">
        <f t="shared" si="5"/>
        <v>50000</v>
      </c>
      <c r="I68" s="1">
        <f t="shared" si="5"/>
        <v>51250</v>
      </c>
      <c r="J68" s="1">
        <f t="shared" si="5"/>
        <v>52532</v>
      </c>
    </row>
    <row r="69" spans="1:16" hidden="1" x14ac:dyDescent="0.2">
      <c r="A69" s="3" t="s">
        <v>2</v>
      </c>
      <c r="B69" s="3">
        <f t="shared" ref="B69:J69" si="6">B29+B49</f>
        <v>25192</v>
      </c>
      <c r="C69" s="3">
        <f t="shared" si="6"/>
        <v>20140</v>
      </c>
      <c r="D69" s="3">
        <f t="shared" si="6"/>
        <v>15634</v>
      </c>
      <c r="E69" s="3">
        <f t="shared" si="6"/>
        <v>1.85</v>
      </c>
      <c r="F69" s="3">
        <f t="shared" si="6"/>
        <v>1.48</v>
      </c>
      <c r="G69" s="3">
        <f t="shared" si="6"/>
        <v>1.1400000000000001</v>
      </c>
      <c r="H69" s="1">
        <f t="shared" si="6"/>
        <v>2711340</v>
      </c>
      <c r="I69" s="1">
        <f t="shared" si="6"/>
        <v>2779124</v>
      </c>
      <c r="J69" s="1">
        <f t="shared" si="6"/>
        <v>2238525</v>
      </c>
    </row>
    <row r="70" spans="1:16" hidden="1" x14ac:dyDescent="0.2">
      <c r="A70" s="3" t="s">
        <v>516</v>
      </c>
      <c r="B70" s="3">
        <f t="shared" ref="B70:J70" si="7">B30+B50</f>
        <v>10583</v>
      </c>
      <c r="C70" s="3">
        <f t="shared" si="7"/>
        <v>12583</v>
      </c>
      <c r="D70" s="3">
        <f t="shared" si="7"/>
        <v>13764</v>
      </c>
      <c r="E70" s="3">
        <f t="shared" si="7"/>
        <v>4.74</v>
      </c>
      <c r="F70" s="3">
        <f t="shared" si="7"/>
        <v>5.62</v>
      </c>
      <c r="G70" s="3">
        <f t="shared" si="7"/>
        <v>6.13</v>
      </c>
      <c r="H70" s="1">
        <f t="shared" si="7"/>
        <v>2864326</v>
      </c>
      <c r="I70" s="1">
        <f t="shared" si="7"/>
        <v>3381068</v>
      </c>
      <c r="J70" s="1">
        <f t="shared" si="7"/>
        <v>3751103</v>
      </c>
    </row>
    <row r="71" spans="1:16" hidden="1" x14ac:dyDescent="0.2">
      <c r="A71" s="3" t="s">
        <v>4</v>
      </c>
      <c r="B71" s="3">
        <f t="shared" ref="B71:J71" si="8">B31+B51</f>
        <v>29934</v>
      </c>
      <c r="C71" s="3">
        <f t="shared" si="8"/>
        <v>29934</v>
      </c>
      <c r="D71" s="3">
        <f t="shared" si="8"/>
        <v>29934</v>
      </c>
      <c r="E71" s="3">
        <f t="shared" si="8"/>
        <v>3.75</v>
      </c>
      <c r="F71" s="3">
        <f t="shared" si="8"/>
        <v>3.75</v>
      </c>
      <c r="G71" s="3">
        <f t="shared" si="8"/>
        <v>3.75</v>
      </c>
      <c r="H71" s="1">
        <f t="shared" si="8"/>
        <v>1262000</v>
      </c>
      <c r="I71" s="1">
        <f t="shared" si="8"/>
        <v>1293550</v>
      </c>
      <c r="J71" s="1">
        <f t="shared" si="8"/>
        <v>1325889</v>
      </c>
    </row>
    <row r="72" spans="1:16" hidden="1" x14ac:dyDescent="0.2">
      <c r="A72" s="3" t="s">
        <v>526</v>
      </c>
      <c r="B72" s="3">
        <f>B32</f>
        <v>2928</v>
      </c>
      <c r="C72" s="3">
        <f t="shared" ref="C72:J72" si="9">C32</f>
        <v>2928</v>
      </c>
      <c r="D72" s="3">
        <f t="shared" si="9"/>
        <v>2928</v>
      </c>
      <c r="E72" s="3">
        <f t="shared" si="9"/>
        <v>0.37</v>
      </c>
      <c r="F72" s="3">
        <f t="shared" si="9"/>
        <v>0.37</v>
      </c>
      <c r="G72" s="3">
        <f t="shared" si="9"/>
        <v>0.37</v>
      </c>
      <c r="H72" s="1">
        <f t="shared" si="9"/>
        <v>138000</v>
      </c>
      <c r="I72" s="1">
        <f t="shared" si="9"/>
        <v>141450</v>
      </c>
      <c r="J72" s="1">
        <f t="shared" si="9"/>
        <v>144986</v>
      </c>
    </row>
    <row r="73" spans="1:16" hidden="1" x14ac:dyDescent="0.2">
      <c r="A73" s="3" t="s">
        <v>523</v>
      </c>
      <c r="B73" s="3">
        <f t="shared" ref="B73:J73" si="10">B33+B53</f>
        <v>2757</v>
      </c>
      <c r="C73" s="3">
        <f t="shared" si="10"/>
        <v>2343</v>
      </c>
      <c r="D73" s="3">
        <f t="shared" si="10"/>
        <v>2343</v>
      </c>
      <c r="E73" s="3">
        <f t="shared" si="10"/>
        <v>0.49</v>
      </c>
      <c r="F73" s="3">
        <f t="shared" si="10"/>
        <v>0.45</v>
      </c>
      <c r="G73" s="3">
        <f t="shared" si="10"/>
        <v>0.45</v>
      </c>
      <c r="H73" s="1">
        <f t="shared" si="10"/>
        <v>1757052</v>
      </c>
      <c r="I73" s="1">
        <f t="shared" si="10"/>
        <v>1673082</v>
      </c>
      <c r="J73" s="1">
        <f t="shared" si="10"/>
        <v>1752340</v>
      </c>
    </row>
    <row r="74" spans="1:16" hidden="1" x14ac:dyDescent="0.2">
      <c r="A74" s="3" t="s">
        <v>28</v>
      </c>
      <c r="B74" s="3">
        <f t="shared" ref="B74:J74" si="11">B34+B54</f>
        <v>2392</v>
      </c>
      <c r="C74" s="3">
        <f t="shared" si="11"/>
        <v>2732</v>
      </c>
      <c r="D74" s="3">
        <f t="shared" si="11"/>
        <v>3015</v>
      </c>
      <c r="E74" s="3">
        <f t="shared" si="11"/>
        <v>17.899999999999999</v>
      </c>
      <c r="F74" s="3">
        <f t="shared" si="11"/>
        <v>20.560000000000002</v>
      </c>
      <c r="G74" s="3">
        <f t="shared" si="11"/>
        <v>22.310000000000002</v>
      </c>
      <c r="H74" s="1">
        <f t="shared" si="11"/>
        <v>5012662</v>
      </c>
      <c r="I74" s="1">
        <f t="shared" si="11"/>
        <v>5809346</v>
      </c>
      <c r="J74" s="1">
        <f t="shared" si="11"/>
        <v>6817958</v>
      </c>
    </row>
    <row r="75" spans="1:16" hidden="1" x14ac:dyDescent="0.2">
      <c r="A75" s="3" t="s">
        <v>5</v>
      </c>
      <c r="B75" s="3">
        <f t="shared" ref="B75:J75" si="12">B35+B55</f>
        <v>0</v>
      </c>
      <c r="C75" s="3">
        <f t="shared" si="12"/>
        <v>0</v>
      </c>
      <c r="D75" s="3">
        <f t="shared" si="12"/>
        <v>0</v>
      </c>
      <c r="E75" s="3">
        <f t="shared" si="12"/>
        <v>0</v>
      </c>
      <c r="F75" s="3">
        <f t="shared" si="12"/>
        <v>0</v>
      </c>
      <c r="G75" s="3">
        <f t="shared" si="12"/>
        <v>0</v>
      </c>
      <c r="H75" s="1">
        <f t="shared" si="12"/>
        <v>210000</v>
      </c>
      <c r="I75" s="1">
        <f t="shared" si="12"/>
        <v>215250</v>
      </c>
      <c r="J75" s="1">
        <f t="shared" si="12"/>
        <v>220631</v>
      </c>
    </row>
    <row r="76" spans="1:16" hidden="1" x14ac:dyDescent="0.2">
      <c r="A76" s="3" t="s">
        <v>520</v>
      </c>
      <c r="B76" s="3">
        <f t="shared" ref="B76:J76" si="13">B36+B56</f>
        <v>3145</v>
      </c>
      <c r="C76" s="3">
        <f t="shared" si="13"/>
        <v>3617</v>
      </c>
      <c r="D76" s="3">
        <f t="shared" si="13"/>
        <v>3722</v>
      </c>
      <c r="E76" s="3">
        <f t="shared" si="13"/>
        <v>0.48</v>
      </c>
      <c r="F76" s="3">
        <f t="shared" si="13"/>
        <v>0.55000000000000004</v>
      </c>
      <c r="G76" s="3">
        <f t="shared" si="13"/>
        <v>0.59</v>
      </c>
      <c r="H76" s="1">
        <f t="shared" si="13"/>
        <v>703155</v>
      </c>
      <c r="I76" s="1">
        <f t="shared" si="13"/>
        <v>720734</v>
      </c>
      <c r="J76" s="1">
        <f t="shared" si="13"/>
        <v>738752</v>
      </c>
    </row>
    <row r="77" spans="1:16" ht="15" hidden="1" x14ac:dyDescent="0.25">
      <c r="A77" s="3"/>
      <c r="B77" s="3"/>
      <c r="C77" s="3"/>
      <c r="D77" s="3"/>
      <c r="E77" s="3"/>
      <c r="F77" s="3"/>
      <c r="G77" s="3"/>
      <c r="H77" s="3"/>
      <c r="I77" s="3"/>
      <c r="J77" s="2">
        <f>SUM(H63:J76)</f>
        <v>91356531</v>
      </c>
    </row>
    <row r="78" spans="1:16" hidden="1" x14ac:dyDescent="0.2">
      <c r="A78" t="s">
        <v>707</v>
      </c>
    </row>
    <row r="80" spans="1:16" ht="15" x14ac:dyDescent="0.25">
      <c r="A80" s="607"/>
      <c r="B80" s="743" t="s">
        <v>708</v>
      </c>
      <c r="C80" s="743"/>
      <c r="D80" s="743"/>
      <c r="E80" s="743"/>
      <c r="F80" s="743"/>
      <c r="G80" s="743"/>
      <c r="H80" s="743"/>
      <c r="I80" s="610"/>
      <c r="J80" s="743" t="s">
        <v>158</v>
      </c>
      <c r="K80" s="743"/>
      <c r="L80" s="743"/>
      <c r="M80" s="743"/>
      <c r="N80" s="743"/>
      <c r="O80" s="743"/>
      <c r="P80" s="743"/>
    </row>
    <row r="81" spans="1:16" ht="15" x14ac:dyDescent="0.25">
      <c r="A81" s="607"/>
      <c r="B81" s="744" t="s">
        <v>709</v>
      </c>
      <c r="C81" s="744"/>
      <c r="D81" s="744"/>
      <c r="E81" s="744"/>
      <c r="F81" s="744"/>
      <c r="G81" s="744"/>
      <c r="H81" s="744"/>
      <c r="I81" s="744"/>
      <c r="J81" s="744"/>
      <c r="K81" s="744"/>
      <c r="L81" s="744"/>
      <c r="M81" s="744"/>
      <c r="N81" s="744"/>
      <c r="O81" s="744"/>
      <c r="P81" s="744"/>
    </row>
    <row r="82" spans="1:16" x14ac:dyDescent="0.2">
      <c r="A82" s="607"/>
      <c r="B82" s="606" t="s">
        <v>618</v>
      </c>
      <c r="C82" s="606" t="s">
        <v>710</v>
      </c>
      <c r="D82" s="606" t="s">
        <v>711</v>
      </c>
      <c r="E82" s="606" t="s">
        <v>712</v>
      </c>
      <c r="F82" s="606" t="s">
        <v>713</v>
      </c>
      <c r="G82" s="606" t="s">
        <v>714</v>
      </c>
      <c r="H82" s="606" t="s">
        <v>8</v>
      </c>
      <c r="I82" s="607"/>
      <c r="J82" s="606" t="s">
        <v>618</v>
      </c>
      <c r="K82" s="606" t="s">
        <v>710</v>
      </c>
      <c r="L82" s="606" t="s">
        <v>711</v>
      </c>
      <c r="M82" s="606" t="s">
        <v>712</v>
      </c>
      <c r="N82" s="606" t="s">
        <v>713</v>
      </c>
      <c r="O82" s="606" t="s">
        <v>714</v>
      </c>
      <c r="P82" s="606" t="s">
        <v>8</v>
      </c>
    </row>
    <row r="83" spans="1:16" x14ac:dyDescent="0.2">
      <c r="A83" s="607" t="s">
        <v>512</v>
      </c>
      <c r="B83" s="606">
        <v>13647811.670186047</v>
      </c>
      <c r="C83" s="606">
        <v>16447376.807865007</v>
      </c>
      <c r="D83" s="606">
        <v>16551008.720851503</v>
      </c>
      <c r="E83" s="606">
        <v>0</v>
      </c>
      <c r="F83" s="606">
        <v>0</v>
      </c>
      <c r="G83" s="606">
        <v>0</v>
      </c>
      <c r="H83" s="606">
        <v>46646197.198902555</v>
      </c>
      <c r="I83" s="607"/>
      <c r="J83" s="608">
        <v>2160.5437632000007</v>
      </c>
      <c r="K83" s="608">
        <v>2653.0255379999999</v>
      </c>
      <c r="L83" s="608">
        <v>2700.3203699999999</v>
      </c>
      <c r="M83" s="608">
        <v>0</v>
      </c>
      <c r="N83" s="608">
        <v>0</v>
      </c>
      <c r="O83" s="608">
        <v>0</v>
      </c>
      <c r="P83" s="608">
        <v>7513.889671200006</v>
      </c>
    </row>
    <row r="84" spans="1:16" x14ac:dyDescent="0.2">
      <c r="A84" s="607" t="s">
        <v>513</v>
      </c>
      <c r="B84" s="606">
        <v>2663601.4800000014</v>
      </c>
      <c r="C84" s="606">
        <v>3676320.0000000028</v>
      </c>
      <c r="D84" s="606">
        <v>3676320.0000000028</v>
      </c>
      <c r="E84" s="606">
        <v>0</v>
      </c>
      <c r="F84" s="606">
        <v>0</v>
      </c>
      <c r="G84" s="606">
        <v>0</v>
      </c>
      <c r="H84" s="606">
        <v>10016241.480000002</v>
      </c>
      <c r="I84" s="607"/>
      <c r="J84" s="608">
        <v>422.94239999999996</v>
      </c>
      <c r="K84" s="608">
        <v>581.86901994154721</v>
      </c>
      <c r="L84" s="608">
        <v>581.86901994154721</v>
      </c>
      <c r="M84" s="608">
        <v>0</v>
      </c>
      <c r="N84" s="608">
        <v>0</v>
      </c>
      <c r="O84" s="608">
        <v>0</v>
      </c>
      <c r="P84" s="608">
        <v>1586.6804398830946</v>
      </c>
    </row>
    <row r="85" spans="1:16" x14ac:dyDescent="0.2">
      <c r="A85" s="607" t="s">
        <v>514</v>
      </c>
      <c r="B85" s="606">
        <v>3618888.8400000054</v>
      </c>
      <c r="C85" s="606">
        <v>7639682.4000000106</v>
      </c>
      <c r="D85" s="606">
        <v>9212103.000000013</v>
      </c>
      <c r="E85" s="606">
        <v>0</v>
      </c>
      <c r="F85" s="606">
        <v>0</v>
      </c>
      <c r="G85" s="606">
        <v>0</v>
      </c>
      <c r="H85" s="606">
        <v>20470674.240000032</v>
      </c>
      <c r="I85" s="607"/>
      <c r="J85" s="608">
        <v>30.617999999999999</v>
      </c>
      <c r="K85" s="608">
        <v>87.47999999999999</v>
      </c>
      <c r="L85" s="608">
        <v>109.35</v>
      </c>
      <c r="M85" s="608">
        <v>0</v>
      </c>
      <c r="N85" s="608">
        <v>0</v>
      </c>
      <c r="O85" s="608">
        <v>0</v>
      </c>
      <c r="P85" s="608">
        <v>227.44799999999998</v>
      </c>
    </row>
    <row r="86" spans="1:16" x14ac:dyDescent="0.2">
      <c r="A86" s="607" t="s">
        <v>716</v>
      </c>
      <c r="B86" s="606">
        <v>0</v>
      </c>
      <c r="C86" s="606">
        <v>0</v>
      </c>
      <c r="D86" s="606">
        <v>0</v>
      </c>
      <c r="E86" s="606">
        <v>0</v>
      </c>
      <c r="F86" s="606">
        <v>0</v>
      </c>
      <c r="G86" s="606">
        <v>0</v>
      </c>
      <c r="H86" s="606">
        <v>0</v>
      </c>
      <c r="I86" s="607"/>
      <c r="J86" s="608"/>
      <c r="K86" s="608"/>
      <c r="L86" s="608"/>
      <c r="M86" s="608"/>
      <c r="N86" s="608"/>
      <c r="O86" s="608"/>
      <c r="P86" s="608"/>
    </row>
    <row r="87" spans="1:16" x14ac:dyDescent="0.2">
      <c r="A87" s="607" t="s">
        <v>26</v>
      </c>
      <c r="B87" s="606">
        <v>0</v>
      </c>
      <c r="C87" s="606">
        <v>0</v>
      </c>
      <c r="D87" s="606">
        <v>0</v>
      </c>
      <c r="E87" s="606">
        <v>0</v>
      </c>
      <c r="F87" s="606">
        <v>0</v>
      </c>
      <c r="G87" s="606">
        <v>0</v>
      </c>
      <c r="H87" s="606">
        <v>0</v>
      </c>
      <c r="I87" s="607"/>
      <c r="J87" s="608">
        <v>49487.685000000005</v>
      </c>
      <c r="K87" s="608">
        <v>52092.30000000001</v>
      </c>
      <c r="L87" s="608">
        <v>54834</v>
      </c>
      <c r="M87" s="608">
        <v>0</v>
      </c>
      <c r="N87" s="608">
        <v>0</v>
      </c>
      <c r="O87" s="608">
        <v>0</v>
      </c>
      <c r="P87" s="608">
        <v>156413.98499999999</v>
      </c>
    </row>
    <row r="88" spans="1:16" x14ac:dyDescent="0.2">
      <c r="A88" s="607" t="s">
        <v>29</v>
      </c>
      <c r="B88" s="606">
        <v>28368</v>
      </c>
      <c r="C88" s="606">
        <v>56736</v>
      </c>
      <c r="D88" s="606">
        <v>85104</v>
      </c>
      <c r="E88" s="606">
        <v>0</v>
      </c>
      <c r="F88" s="606">
        <v>0</v>
      </c>
      <c r="G88" s="606">
        <v>0</v>
      </c>
      <c r="H88" s="606">
        <v>170208</v>
      </c>
      <c r="I88" s="607"/>
      <c r="J88" s="608">
        <v>207.35999999999999</v>
      </c>
      <c r="K88" s="608">
        <v>414.71999999999997</v>
      </c>
      <c r="L88" s="608">
        <v>622.08000000000027</v>
      </c>
      <c r="M88" s="608">
        <v>0</v>
      </c>
      <c r="N88" s="608">
        <v>0</v>
      </c>
      <c r="O88" s="608">
        <v>0</v>
      </c>
      <c r="P88" s="608">
        <v>1244.1599999999996</v>
      </c>
    </row>
    <row r="89" spans="1:16" x14ac:dyDescent="0.2">
      <c r="A89" s="607" t="s">
        <v>515</v>
      </c>
      <c r="B89" s="606">
        <v>0</v>
      </c>
      <c r="C89" s="606">
        <v>0</v>
      </c>
      <c r="D89" s="606">
        <v>0</v>
      </c>
      <c r="E89" s="606">
        <v>0</v>
      </c>
      <c r="F89" s="606">
        <v>0</v>
      </c>
      <c r="G89" s="606">
        <v>0</v>
      </c>
      <c r="H89" s="606">
        <v>0</v>
      </c>
      <c r="I89" s="607"/>
      <c r="J89" s="608">
        <v>0</v>
      </c>
      <c r="K89" s="608">
        <v>0</v>
      </c>
      <c r="L89" s="608">
        <v>0</v>
      </c>
      <c r="M89" s="608">
        <v>0</v>
      </c>
      <c r="N89" s="608">
        <v>0</v>
      </c>
      <c r="O89" s="608">
        <v>0</v>
      </c>
      <c r="P89" s="608">
        <v>0</v>
      </c>
    </row>
    <row r="90" spans="1:16" x14ac:dyDescent="0.2">
      <c r="A90" s="607" t="s">
        <v>2</v>
      </c>
      <c r="B90" s="606">
        <v>13038631.833779998</v>
      </c>
      <c r="C90" s="606">
        <v>10416978.341280004</v>
      </c>
      <c r="D90" s="606">
        <v>8079123.8817449994</v>
      </c>
      <c r="E90" s="606">
        <v>0</v>
      </c>
      <c r="F90" s="606">
        <v>0</v>
      </c>
      <c r="G90" s="606">
        <v>0</v>
      </c>
      <c r="H90" s="606">
        <v>31534734.056805</v>
      </c>
      <c r="I90" s="607"/>
      <c r="J90" s="608">
        <v>955.16819999999996</v>
      </c>
      <c r="K90" s="608">
        <v>755.84501999999986</v>
      </c>
      <c r="L90" s="608">
        <v>581.83271999999999</v>
      </c>
      <c r="M90" s="608">
        <v>0</v>
      </c>
      <c r="N90" s="608">
        <v>0</v>
      </c>
      <c r="O90" s="608">
        <v>0</v>
      </c>
      <c r="P90" s="608">
        <v>2292.8459400000006</v>
      </c>
    </row>
    <row r="91" spans="1:16" x14ac:dyDescent="0.2">
      <c r="A91" s="607" t="s">
        <v>516</v>
      </c>
      <c r="B91" s="606">
        <v>7236542.4452602528</v>
      </c>
      <c r="C91" s="606">
        <v>7767639.8079727516</v>
      </c>
      <c r="D91" s="606">
        <v>8338187.8831852479</v>
      </c>
      <c r="E91" s="606">
        <v>0</v>
      </c>
      <c r="F91" s="606">
        <v>0</v>
      </c>
      <c r="G91" s="606">
        <v>0</v>
      </c>
      <c r="H91" s="606">
        <v>23342370.136418242</v>
      </c>
      <c r="I91" s="607"/>
      <c r="J91" s="608">
        <v>3133.3820311800005</v>
      </c>
      <c r="K91" s="608">
        <v>3392.189406179999</v>
      </c>
      <c r="L91" s="608">
        <v>3654.6867811799998</v>
      </c>
      <c r="M91" s="608">
        <v>0</v>
      </c>
      <c r="N91" s="608">
        <v>0</v>
      </c>
      <c r="O91" s="608">
        <v>0</v>
      </c>
      <c r="P91" s="608">
        <v>10180.258218540002</v>
      </c>
    </row>
    <row r="92" spans="1:16" x14ac:dyDescent="0.2">
      <c r="A92" s="607" t="s">
        <v>4</v>
      </c>
      <c r="B92" s="606">
        <v>20355374.999999996</v>
      </c>
      <c r="C92" s="606">
        <v>20355374.999999996</v>
      </c>
      <c r="D92" s="606">
        <v>20355374.999999996</v>
      </c>
      <c r="E92" s="606">
        <v>0</v>
      </c>
      <c r="F92" s="606">
        <v>0</v>
      </c>
      <c r="G92" s="606">
        <v>0</v>
      </c>
      <c r="H92" s="606">
        <v>61066124.999999993</v>
      </c>
      <c r="I92" s="607"/>
      <c r="J92" s="608">
        <v>2550</v>
      </c>
      <c r="K92" s="608">
        <v>2550</v>
      </c>
      <c r="L92" s="608">
        <v>2550</v>
      </c>
      <c r="M92" s="608">
        <v>0</v>
      </c>
      <c r="N92" s="608">
        <v>0</v>
      </c>
      <c r="O92" s="608">
        <v>0</v>
      </c>
      <c r="P92" s="608">
        <v>7650</v>
      </c>
    </row>
    <row r="93" spans="1:16" x14ac:dyDescent="0.2">
      <c r="A93" s="607" t="s">
        <v>526</v>
      </c>
      <c r="B93" s="606">
        <v>0</v>
      </c>
      <c r="C93" s="606">
        <v>0</v>
      </c>
      <c r="D93" s="606">
        <v>0</v>
      </c>
      <c r="E93" s="606">
        <v>0</v>
      </c>
      <c r="F93" s="606">
        <v>0</v>
      </c>
      <c r="G93" s="606">
        <v>0</v>
      </c>
      <c r="H93" s="606">
        <v>0</v>
      </c>
      <c r="I93" s="607"/>
      <c r="J93" s="608">
        <v>0</v>
      </c>
      <c r="K93" s="608">
        <v>0</v>
      </c>
      <c r="L93" s="608">
        <v>0</v>
      </c>
      <c r="M93" s="608">
        <v>0</v>
      </c>
      <c r="N93" s="608">
        <v>0</v>
      </c>
      <c r="O93" s="608">
        <v>0</v>
      </c>
      <c r="P93" s="608">
        <v>0</v>
      </c>
    </row>
    <row r="94" spans="1:16" x14ac:dyDescent="0.2">
      <c r="A94" s="607" t="s">
        <v>19</v>
      </c>
      <c r="B94" s="606">
        <v>1388946.5557999993</v>
      </c>
      <c r="C94" s="606">
        <v>1181931.1027999998</v>
      </c>
      <c r="D94" s="606">
        <v>1181931.1027999998</v>
      </c>
      <c r="E94" s="606">
        <v>923400.59044374956</v>
      </c>
      <c r="F94" s="606">
        <v>963321.35632718727</v>
      </c>
      <c r="G94" s="606">
        <v>1010700.1194037966</v>
      </c>
      <c r="H94" s="606">
        <v>6650230.8275747355</v>
      </c>
      <c r="I94" s="607"/>
      <c r="J94" s="608">
        <v>242.96675000000005</v>
      </c>
      <c r="K94" s="608">
        <v>222.82474999999991</v>
      </c>
      <c r="L94" s="608">
        <v>222.82474999999991</v>
      </c>
      <c r="M94" s="608">
        <v>179.53410937500004</v>
      </c>
      <c r="N94" s="608">
        <v>193.38049984375004</v>
      </c>
      <c r="O94" s="608">
        <v>209.70340721093751</v>
      </c>
      <c r="P94" s="608">
        <v>1271.2342664296868</v>
      </c>
    </row>
    <row r="95" spans="1:16" x14ac:dyDescent="0.2">
      <c r="A95" s="607" t="s">
        <v>28</v>
      </c>
      <c r="B95" s="606">
        <v>1220614.9999999998</v>
      </c>
      <c r="C95" s="606">
        <v>1402387.4999999998</v>
      </c>
      <c r="D95" s="606">
        <v>1549458.75</v>
      </c>
      <c r="E95" s="606">
        <v>0</v>
      </c>
      <c r="F95" s="606">
        <v>0</v>
      </c>
      <c r="G95" s="606">
        <v>0</v>
      </c>
      <c r="H95" s="606">
        <v>4172461.2499999995</v>
      </c>
      <c r="I95" s="607"/>
      <c r="J95" s="608">
        <v>9220.7999999999975</v>
      </c>
      <c r="K95" s="608">
        <v>10609.200000000003</v>
      </c>
      <c r="L95" s="608">
        <v>11773.799999999997</v>
      </c>
      <c r="M95" s="608">
        <v>0</v>
      </c>
      <c r="N95" s="608">
        <v>0</v>
      </c>
      <c r="O95" s="608">
        <v>0</v>
      </c>
      <c r="P95" s="608">
        <v>31603.800000000014</v>
      </c>
    </row>
    <row r="96" spans="1:16" x14ac:dyDescent="0.2">
      <c r="A96" s="607" t="s">
        <v>5</v>
      </c>
      <c r="B96" s="606">
        <v>0</v>
      </c>
      <c r="C96" s="606">
        <v>0</v>
      </c>
      <c r="D96" s="606">
        <v>0</v>
      </c>
      <c r="E96" s="606">
        <v>0</v>
      </c>
      <c r="F96" s="606">
        <v>0</v>
      </c>
      <c r="G96" s="606">
        <v>0</v>
      </c>
      <c r="H96" s="606">
        <v>0</v>
      </c>
      <c r="I96" s="607"/>
      <c r="J96" s="608">
        <v>0</v>
      </c>
      <c r="K96" s="608">
        <v>0</v>
      </c>
      <c r="L96" s="608">
        <v>0</v>
      </c>
      <c r="M96" s="608">
        <v>0</v>
      </c>
      <c r="N96" s="608">
        <v>0</v>
      </c>
      <c r="O96" s="608">
        <v>0</v>
      </c>
      <c r="P96" s="608">
        <v>0</v>
      </c>
    </row>
    <row r="97" spans="1:16" x14ac:dyDescent="0.2">
      <c r="A97" s="607" t="s">
        <v>520</v>
      </c>
      <c r="B97" s="606">
        <v>1730084.799999998</v>
      </c>
      <c r="C97" s="606">
        <v>1860664.799999998</v>
      </c>
      <c r="D97" s="606">
        <v>1852097.3999999976</v>
      </c>
      <c r="E97" s="606">
        <v>0</v>
      </c>
      <c r="F97" s="606">
        <v>0</v>
      </c>
      <c r="G97" s="606">
        <v>0</v>
      </c>
      <c r="H97" s="606">
        <v>5442846.9999999972</v>
      </c>
      <c r="I97" s="607"/>
      <c r="J97" s="608">
        <v>271.8</v>
      </c>
      <c r="K97" s="608">
        <v>290.7</v>
      </c>
      <c r="L97" s="608">
        <v>295.09999999999991</v>
      </c>
      <c r="M97" s="608">
        <v>0</v>
      </c>
      <c r="N97" s="608">
        <v>0</v>
      </c>
      <c r="O97" s="608">
        <v>0</v>
      </c>
      <c r="P97" s="608">
        <v>857.60000000000059</v>
      </c>
    </row>
    <row r="98" spans="1:16" x14ac:dyDescent="0.2">
      <c r="A98" s="607"/>
      <c r="B98" s="609">
        <f t="shared" ref="B98:H98" si="14">SUM(B83:B97)</f>
        <v>64928865.625026293</v>
      </c>
      <c r="C98" s="609">
        <f t="shared" si="14"/>
        <v>70805091.759917766</v>
      </c>
      <c r="D98" s="609">
        <f t="shared" si="14"/>
        <v>70880709.738581747</v>
      </c>
      <c r="E98" s="609">
        <f t="shared" si="14"/>
        <v>923400.59044374956</v>
      </c>
      <c r="F98" s="609">
        <f t="shared" si="14"/>
        <v>963321.35632718727</v>
      </c>
      <c r="G98" s="609">
        <f t="shared" si="14"/>
        <v>1010700.1194037966</v>
      </c>
      <c r="H98" s="609">
        <f t="shared" si="14"/>
        <v>209512089.18970054</v>
      </c>
      <c r="I98" s="607"/>
      <c r="J98" s="673">
        <f t="shared" ref="J98:P98" si="15">SUM(J83:J97)</f>
        <v>68683.266144380003</v>
      </c>
      <c r="K98" s="673">
        <f t="shared" si="15"/>
        <v>73650.153734121559</v>
      </c>
      <c r="L98" s="673">
        <f t="shared" si="15"/>
        <v>77925.863641121556</v>
      </c>
      <c r="M98" s="673">
        <f t="shared" si="15"/>
        <v>179.53410937500004</v>
      </c>
      <c r="N98" s="673">
        <f t="shared" si="15"/>
        <v>193.38049984375004</v>
      </c>
      <c r="O98" s="673">
        <f t="shared" si="15"/>
        <v>209.70340721093751</v>
      </c>
      <c r="P98" s="673">
        <f t="shared" si="15"/>
        <v>220841.90153605278</v>
      </c>
    </row>
    <row r="99" spans="1:16" x14ac:dyDescent="0.2">
      <c r="A99" s="611"/>
      <c r="B99" s="611"/>
      <c r="C99" s="611"/>
      <c r="D99" s="611"/>
      <c r="E99" s="611"/>
      <c r="F99" s="611"/>
      <c r="G99" s="611"/>
      <c r="H99" s="611"/>
      <c r="I99" s="611"/>
      <c r="J99" s="612"/>
      <c r="K99" s="612"/>
      <c r="L99" s="612"/>
      <c r="M99" s="612"/>
      <c r="N99" s="612"/>
      <c r="O99" s="612"/>
      <c r="P99" s="612"/>
    </row>
    <row r="100" spans="1:16" x14ac:dyDescent="0.2">
      <c r="A100" s="611"/>
      <c r="B100" s="611"/>
      <c r="C100" s="611"/>
      <c r="D100" s="611"/>
      <c r="E100" s="611"/>
      <c r="F100" s="611"/>
      <c r="G100" s="611"/>
      <c r="H100" s="611"/>
      <c r="I100" s="611"/>
      <c r="J100" s="611"/>
      <c r="K100" s="611"/>
      <c r="L100" s="611"/>
      <c r="M100" s="611"/>
      <c r="N100" s="611"/>
      <c r="O100" s="611"/>
      <c r="P100" s="611"/>
    </row>
    <row r="101" spans="1:16" ht="15" x14ac:dyDescent="0.25">
      <c r="A101" s="614"/>
      <c r="B101" s="745" t="s">
        <v>715</v>
      </c>
      <c r="C101" s="746"/>
      <c r="D101" s="746"/>
      <c r="E101" s="746"/>
      <c r="F101" s="746"/>
      <c r="G101" s="746"/>
      <c r="H101" s="746"/>
      <c r="I101" s="746"/>
      <c r="J101" s="746"/>
      <c r="K101" s="746"/>
      <c r="L101" s="746"/>
      <c r="M101" s="746"/>
      <c r="N101" s="746"/>
      <c r="O101" s="746"/>
      <c r="P101" s="747"/>
    </row>
    <row r="102" spans="1:16" x14ac:dyDescent="0.2">
      <c r="A102" s="607"/>
      <c r="B102" s="606" t="s">
        <v>618</v>
      </c>
      <c r="C102" s="606" t="s">
        <v>710</v>
      </c>
      <c r="D102" s="606" t="s">
        <v>711</v>
      </c>
      <c r="E102" s="606" t="s">
        <v>712</v>
      </c>
      <c r="F102" s="606" t="s">
        <v>713</v>
      </c>
      <c r="G102" s="606" t="s">
        <v>714</v>
      </c>
      <c r="H102" s="606" t="s">
        <v>8</v>
      </c>
      <c r="I102" s="607"/>
      <c r="J102" s="608" t="s">
        <v>618</v>
      </c>
      <c r="K102" s="608" t="s">
        <v>710</v>
      </c>
      <c r="L102" s="608" t="s">
        <v>711</v>
      </c>
      <c r="M102" s="608" t="s">
        <v>712</v>
      </c>
      <c r="N102" s="608" t="s">
        <v>713</v>
      </c>
      <c r="O102" s="608" t="s">
        <v>714</v>
      </c>
      <c r="P102" s="608" t="s">
        <v>8</v>
      </c>
    </row>
    <row r="103" spans="1:16" x14ac:dyDescent="0.2">
      <c r="A103" s="607" t="s">
        <v>512</v>
      </c>
      <c r="B103" s="606">
        <v>14019242.584024405</v>
      </c>
      <c r="C103" s="606">
        <v>19107931.287316639</v>
      </c>
      <c r="D103" s="606">
        <v>20850203.558348492</v>
      </c>
      <c r="E103" s="606">
        <v>0</v>
      </c>
      <c r="F103" s="606">
        <v>0</v>
      </c>
      <c r="G103" s="606">
        <v>0</v>
      </c>
      <c r="H103" s="606">
        <v>53977377.429689512</v>
      </c>
      <c r="I103" s="607"/>
      <c r="J103" s="608">
        <v>2181.3606491348087</v>
      </c>
      <c r="K103" s="608">
        <v>3012.8918591184038</v>
      </c>
      <c r="L103" s="608">
        <v>3328.3622788785306</v>
      </c>
      <c r="M103" s="608">
        <v>0</v>
      </c>
      <c r="N103" s="608">
        <v>0</v>
      </c>
      <c r="O103" s="608">
        <v>0</v>
      </c>
      <c r="P103" s="608">
        <v>8522.6147871317426</v>
      </c>
    </row>
    <row r="104" spans="1:16" x14ac:dyDescent="0.2">
      <c r="A104" s="607" t="s">
        <v>513</v>
      </c>
      <c r="B104" s="606">
        <v>5216972.5208675945</v>
      </c>
      <c r="C104" s="606">
        <v>11114231.393720426</v>
      </c>
      <c r="D104" s="606">
        <v>13908599.118248397</v>
      </c>
      <c r="E104" s="606">
        <v>0</v>
      </c>
      <c r="F104" s="606">
        <v>0</v>
      </c>
      <c r="G104" s="606">
        <v>0</v>
      </c>
      <c r="H104" s="606">
        <v>30239803.032836411</v>
      </c>
      <c r="I104" s="607"/>
      <c r="J104" s="608">
        <v>833.89855122297024</v>
      </c>
      <c r="K104" s="608">
        <v>1776.5363762427864</v>
      </c>
      <c r="L104" s="608">
        <v>2223.1975744276256</v>
      </c>
      <c r="M104" s="608">
        <v>0</v>
      </c>
      <c r="N104" s="608">
        <v>0</v>
      </c>
      <c r="O104" s="608">
        <v>0</v>
      </c>
      <c r="P104" s="608">
        <v>4833.6325018933812</v>
      </c>
    </row>
    <row r="105" spans="1:16" x14ac:dyDescent="0.2">
      <c r="A105" s="607" t="s">
        <v>514</v>
      </c>
      <c r="B105" s="606">
        <v>3273111.0720000048</v>
      </c>
      <c r="C105" s="606">
        <v>7191745.9200000102</v>
      </c>
      <c r="D105" s="606">
        <v>8989682.4000000134</v>
      </c>
      <c r="E105" s="606">
        <v>0</v>
      </c>
      <c r="F105" s="606">
        <v>0</v>
      </c>
      <c r="G105" s="606">
        <v>0</v>
      </c>
      <c r="H105" s="606">
        <v>19454539.392000027</v>
      </c>
      <c r="I105" s="607"/>
      <c r="J105" s="608">
        <v>24.494399999999995</v>
      </c>
      <c r="K105" s="608">
        <v>69.98399999999998</v>
      </c>
      <c r="L105" s="608">
        <v>87.479999999999976</v>
      </c>
      <c r="M105" s="608">
        <v>0</v>
      </c>
      <c r="N105" s="608">
        <v>0</v>
      </c>
      <c r="O105" s="608">
        <v>0</v>
      </c>
      <c r="P105" s="608">
        <v>181.95839999999995</v>
      </c>
    </row>
    <row r="106" spans="1:16" x14ac:dyDescent="0.2">
      <c r="A106" s="607" t="s">
        <v>716</v>
      </c>
      <c r="B106" s="606">
        <v>0</v>
      </c>
      <c r="C106" s="606">
        <v>0</v>
      </c>
      <c r="D106" s="606">
        <v>0</v>
      </c>
      <c r="E106" s="606">
        <v>0</v>
      </c>
      <c r="F106" s="606">
        <v>0</v>
      </c>
      <c r="G106" s="606">
        <v>0</v>
      </c>
      <c r="H106" s="606">
        <v>0</v>
      </c>
      <c r="I106" s="607"/>
      <c r="J106" s="608">
        <v>0</v>
      </c>
      <c r="K106" s="608">
        <v>0</v>
      </c>
      <c r="L106" s="608">
        <v>0</v>
      </c>
      <c r="M106" s="608">
        <v>0</v>
      </c>
      <c r="N106" s="608">
        <v>0</v>
      </c>
      <c r="O106" s="608">
        <v>0</v>
      </c>
      <c r="P106" s="608">
        <v>0</v>
      </c>
    </row>
    <row r="107" spans="1:16" x14ac:dyDescent="0.2">
      <c r="A107" s="607" t="s">
        <v>26</v>
      </c>
      <c r="B107" s="606">
        <v>0</v>
      </c>
      <c r="C107" s="606">
        <v>0</v>
      </c>
      <c r="D107" s="606">
        <v>0</v>
      </c>
      <c r="E107" s="606">
        <v>0</v>
      </c>
      <c r="F107" s="606">
        <v>0</v>
      </c>
      <c r="G107" s="606">
        <v>0</v>
      </c>
      <c r="H107" s="606">
        <v>0</v>
      </c>
      <c r="I107" s="607"/>
      <c r="J107" s="608">
        <v>14999.999999999984</v>
      </c>
      <c r="K107" s="608">
        <v>14999.999999999984</v>
      </c>
      <c r="L107" s="608">
        <v>14999.999999999984</v>
      </c>
      <c r="M107" s="608">
        <v>0</v>
      </c>
      <c r="N107" s="608">
        <v>0</v>
      </c>
      <c r="O107" s="608">
        <v>0</v>
      </c>
      <c r="P107" s="608">
        <v>44999.999999999942</v>
      </c>
    </row>
    <row r="108" spans="1:16" x14ac:dyDescent="0.2">
      <c r="A108" s="607" t="s">
        <v>29</v>
      </c>
      <c r="B108" s="606">
        <v>29156.000000000004</v>
      </c>
      <c r="C108" s="606">
        <v>58312.000000000007</v>
      </c>
      <c r="D108" s="606">
        <v>87468</v>
      </c>
      <c r="E108" s="606">
        <v>0</v>
      </c>
      <c r="F108" s="606">
        <v>0</v>
      </c>
      <c r="G108" s="606">
        <v>0</v>
      </c>
      <c r="H108" s="606">
        <v>174936</v>
      </c>
      <c r="I108" s="607"/>
      <c r="J108" s="608">
        <v>213.11999999999992</v>
      </c>
      <c r="K108" s="608">
        <v>426.23999999999984</v>
      </c>
      <c r="L108" s="608">
        <v>639.35999999999979</v>
      </c>
      <c r="M108" s="608">
        <v>0</v>
      </c>
      <c r="N108" s="608">
        <v>0</v>
      </c>
      <c r="O108" s="608">
        <v>0</v>
      </c>
      <c r="P108" s="608">
        <v>1278.7199999999996</v>
      </c>
    </row>
    <row r="109" spans="1:16" x14ac:dyDescent="0.2">
      <c r="A109" s="607" t="s">
        <v>515</v>
      </c>
      <c r="B109" s="606">
        <v>0</v>
      </c>
      <c r="C109" s="606">
        <v>0</v>
      </c>
      <c r="D109" s="606">
        <v>0</v>
      </c>
      <c r="E109" s="606">
        <v>0</v>
      </c>
      <c r="F109" s="606">
        <v>0</v>
      </c>
      <c r="G109" s="606">
        <v>0</v>
      </c>
      <c r="H109" s="606">
        <v>0</v>
      </c>
      <c r="I109" s="607"/>
      <c r="J109" s="608">
        <v>0</v>
      </c>
      <c r="K109" s="608">
        <v>0</v>
      </c>
      <c r="L109" s="608">
        <v>0</v>
      </c>
      <c r="M109" s="608">
        <v>0</v>
      </c>
      <c r="N109" s="608">
        <v>0</v>
      </c>
      <c r="O109" s="608">
        <v>0</v>
      </c>
      <c r="P109" s="608">
        <v>0</v>
      </c>
    </row>
    <row r="110" spans="1:16" x14ac:dyDescent="0.2">
      <c r="A110" s="607" t="s">
        <v>2</v>
      </c>
      <c r="B110" s="606">
        <v>12153179.065860001</v>
      </c>
      <c r="C110" s="606">
        <v>9722589.9258599989</v>
      </c>
      <c r="D110" s="606">
        <v>7555116.7351800008</v>
      </c>
      <c r="E110" s="606">
        <v>0</v>
      </c>
      <c r="F110" s="606">
        <v>0</v>
      </c>
      <c r="G110" s="606">
        <v>0</v>
      </c>
      <c r="H110" s="606">
        <v>29430885.7269</v>
      </c>
      <c r="I110" s="607"/>
      <c r="J110" s="608">
        <v>889.07489999999973</v>
      </c>
      <c r="K110" s="608">
        <v>724.81122000000005</v>
      </c>
      <c r="L110" s="608">
        <v>558.34757999999988</v>
      </c>
      <c r="M110" s="608">
        <v>0</v>
      </c>
      <c r="N110" s="608">
        <v>0</v>
      </c>
      <c r="O110" s="608">
        <v>0</v>
      </c>
      <c r="P110" s="608">
        <v>2172.2337000000002</v>
      </c>
    </row>
    <row r="111" spans="1:16" x14ac:dyDescent="0.2">
      <c r="A111" s="607" t="s">
        <v>516</v>
      </c>
      <c r="B111" s="606">
        <v>3346358.0608634395</v>
      </c>
      <c r="C111" s="606">
        <v>4814840.6529067745</v>
      </c>
      <c r="D111" s="606">
        <v>5426432.0047729313</v>
      </c>
      <c r="E111" s="606">
        <v>0</v>
      </c>
      <c r="F111" s="606">
        <v>0</v>
      </c>
      <c r="G111" s="606">
        <v>0</v>
      </c>
      <c r="H111" s="606">
        <v>13587630.718543153</v>
      </c>
      <c r="I111" s="607"/>
      <c r="J111" s="608">
        <v>1606.6911402946696</v>
      </c>
      <c r="K111" s="608">
        <v>2225.004186421585</v>
      </c>
      <c r="L111" s="608">
        <v>2480.1144118539487</v>
      </c>
      <c r="M111" s="608">
        <v>0</v>
      </c>
      <c r="N111" s="608">
        <v>0</v>
      </c>
      <c r="O111" s="608">
        <v>0</v>
      </c>
      <c r="P111" s="608">
        <v>6311.8097385702067</v>
      </c>
    </row>
    <row r="112" spans="1:16" x14ac:dyDescent="0.2">
      <c r="A112" s="607" t="s">
        <v>4</v>
      </c>
      <c r="B112" s="606">
        <v>9578999.9999999963</v>
      </c>
      <c r="C112" s="606">
        <v>9578999.9999999963</v>
      </c>
      <c r="D112" s="606">
        <v>9578999.9999999963</v>
      </c>
      <c r="E112" s="606">
        <v>0</v>
      </c>
      <c r="F112" s="606">
        <v>0</v>
      </c>
      <c r="G112" s="606">
        <v>0</v>
      </c>
      <c r="H112" s="606">
        <v>28736999.999999996</v>
      </c>
      <c r="I112" s="607"/>
      <c r="J112" s="608">
        <v>1200.0000000000002</v>
      </c>
      <c r="K112" s="608">
        <v>1200.0000000000002</v>
      </c>
      <c r="L112" s="608">
        <v>1200.0000000000002</v>
      </c>
      <c r="M112" s="608">
        <v>0</v>
      </c>
      <c r="N112" s="608">
        <v>0</v>
      </c>
      <c r="O112" s="608">
        <v>0</v>
      </c>
      <c r="P112" s="608">
        <v>3600.0000000000005</v>
      </c>
    </row>
    <row r="113" spans="1:16" x14ac:dyDescent="0.2">
      <c r="A113" s="607" t="s">
        <v>526</v>
      </c>
      <c r="B113" s="606">
        <v>2928146.3999999971</v>
      </c>
      <c r="C113" s="606">
        <v>2928146.3999999971</v>
      </c>
      <c r="D113" s="606">
        <v>2928146.3999999971</v>
      </c>
      <c r="E113" s="606">
        <v>0</v>
      </c>
      <c r="F113" s="606">
        <v>0</v>
      </c>
      <c r="G113" s="606">
        <v>0</v>
      </c>
      <c r="H113" s="606">
        <v>8784439.1999999974</v>
      </c>
      <c r="I113" s="607"/>
      <c r="J113" s="608">
        <v>366.01830000000012</v>
      </c>
      <c r="K113" s="608">
        <v>366.01830000000012</v>
      </c>
      <c r="L113" s="608">
        <v>366.01830000000012</v>
      </c>
      <c r="M113" s="608">
        <v>0</v>
      </c>
      <c r="N113" s="608">
        <v>0</v>
      </c>
      <c r="O113" s="608">
        <v>0</v>
      </c>
      <c r="P113" s="608">
        <v>1098.0549000000001</v>
      </c>
    </row>
    <row r="114" spans="1:16" x14ac:dyDescent="0.2">
      <c r="A114" s="607" t="s">
        <v>19</v>
      </c>
      <c r="B114" s="606">
        <v>1368009.4057999998</v>
      </c>
      <c r="C114" s="606">
        <v>1160993.9527999999</v>
      </c>
      <c r="D114" s="606">
        <v>1160993.9527999999</v>
      </c>
      <c r="E114" s="606">
        <v>906912.58481874957</v>
      </c>
      <c r="F114" s="606">
        <v>945948.64511093718</v>
      </c>
      <c r="G114" s="606">
        <v>992464.80315773422</v>
      </c>
      <c r="H114" s="606">
        <v>6535323.3444874287</v>
      </c>
      <c r="I114" s="607"/>
      <c r="J114" s="608">
        <v>247.69175000000007</v>
      </c>
      <c r="K114" s="608">
        <v>227.54974999999999</v>
      </c>
      <c r="L114" s="608">
        <v>227.54974999999999</v>
      </c>
      <c r="M114" s="608">
        <v>183.25504687499998</v>
      </c>
      <c r="N114" s="608">
        <v>197.27624546875003</v>
      </c>
      <c r="O114" s="608">
        <v>213.79506399218747</v>
      </c>
      <c r="P114" s="608">
        <v>1297.1176063359355</v>
      </c>
    </row>
    <row r="115" spans="1:16" x14ac:dyDescent="0.2">
      <c r="A115" s="607" t="s">
        <v>28</v>
      </c>
      <c r="B115" s="606">
        <v>1171048</v>
      </c>
      <c r="C115" s="606">
        <v>1329516</v>
      </c>
      <c r="D115" s="606">
        <v>1466157</v>
      </c>
      <c r="E115" s="606">
        <v>0</v>
      </c>
      <c r="F115" s="606">
        <v>0</v>
      </c>
      <c r="G115" s="606">
        <v>0</v>
      </c>
      <c r="H115" s="606">
        <v>3966721</v>
      </c>
      <c r="I115" s="607"/>
      <c r="J115" s="608">
        <v>8679.3599999999988</v>
      </c>
      <c r="K115" s="608">
        <v>9957.1200000000008</v>
      </c>
      <c r="L115" s="608">
        <v>11135.04</v>
      </c>
      <c r="M115" s="608">
        <v>0</v>
      </c>
      <c r="N115" s="608">
        <v>0</v>
      </c>
      <c r="O115" s="608">
        <v>0</v>
      </c>
      <c r="P115" s="608">
        <v>29771.519999999975</v>
      </c>
    </row>
    <row r="116" spans="1:16" x14ac:dyDescent="0.2">
      <c r="A116" s="607" t="s">
        <v>5</v>
      </c>
      <c r="B116" s="606">
        <v>0</v>
      </c>
      <c r="C116" s="606">
        <v>0</v>
      </c>
      <c r="D116" s="606">
        <v>0</v>
      </c>
      <c r="E116" s="606">
        <v>0</v>
      </c>
      <c r="F116" s="606">
        <v>0</v>
      </c>
      <c r="G116" s="606">
        <v>0</v>
      </c>
      <c r="H116" s="606">
        <v>0</v>
      </c>
      <c r="I116" s="607"/>
      <c r="J116" s="608">
        <v>0</v>
      </c>
      <c r="K116" s="608">
        <v>0</v>
      </c>
      <c r="L116" s="608">
        <v>0</v>
      </c>
      <c r="M116" s="608">
        <v>0</v>
      </c>
      <c r="N116" s="608">
        <v>0</v>
      </c>
      <c r="O116" s="608">
        <v>0</v>
      </c>
      <c r="P116" s="608">
        <v>0</v>
      </c>
    </row>
    <row r="117" spans="1:16" x14ac:dyDescent="0.2">
      <c r="A117" s="607" t="s">
        <v>520</v>
      </c>
      <c r="B117" s="606">
        <v>1415206.7999999986</v>
      </c>
      <c r="C117" s="606">
        <v>1755799.6999999972</v>
      </c>
      <c r="D117" s="606">
        <v>1869807.9999999972</v>
      </c>
      <c r="E117" s="606">
        <v>0</v>
      </c>
      <c r="F117" s="606">
        <v>0</v>
      </c>
      <c r="G117" s="606">
        <v>0</v>
      </c>
      <c r="H117" s="606">
        <v>5040814.4999999935</v>
      </c>
      <c r="I117" s="607"/>
      <c r="J117" s="608">
        <v>205.30000000000007</v>
      </c>
      <c r="K117" s="608">
        <v>263.7999999999999</v>
      </c>
      <c r="L117" s="608">
        <v>285.89999999999992</v>
      </c>
      <c r="M117" s="608">
        <v>0</v>
      </c>
      <c r="N117" s="608">
        <v>0</v>
      </c>
      <c r="O117" s="608">
        <v>0</v>
      </c>
      <c r="P117" s="608">
        <v>755.00000000000068</v>
      </c>
    </row>
    <row r="118" spans="1:16" x14ac:dyDescent="0.2">
      <c r="A118" s="607"/>
      <c r="B118" s="609">
        <f t="shared" ref="B118:H118" si="16">SUM(B103:B117)</f>
        <v>54499429.909415446</v>
      </c>
      <c r="C118" s="609">
        <f t="shared" si="16"/>
        <v>68763107.232603848</v>
      </c>
      <c r="D118" s="609">
        <f t="shared" si="16"/>
        <v>73821607.169349819</v>
      </c>
      <c r="E118" s="609">
        <f t="shared" si="16"/>
        <v>906912.58481874957</v>
      </c>
      <c r="F118" s="609">
        <f t="shared" si="16"/>
        <v>945948.64511093718</v>
      </c>
      <c r="G118" s="609">
        <f t="shared" si="16"/>
        <v>992464.80315773422</v>
      </c>
      <c r="H118" s="609">
        <f t="shared" si="16"/>
        <v>199929470.34445652</v>
      </c>
      <c r="I118" s="607"/>
      <c r="J118" s="613">
        <f t="shared" ref="J118:P118" si="17">SUM(J103:J117)</f>
        <v>31447.00969065243</v>
      </c>
      <c r="K118" s="613">
        <f t="shared" si="17"/>
        <v>35249.955691782765</v>
      </c>
      <c r="L118" s="613">
        <f t="shared" si="17"/>
        <v>37531.369895160089</v>
      </c>
      <c r="M118" s="613">
        <f t="shared" si="17"/>
        <v>183.25504687499998</v>
      </c>
      <c r="N118" s="613">
        <f t="shared" si="17"/>
        <v>197.27624546875003</v>
      </c>
      <c r="O118" s="613">
        <f t="shared" si="17"/>
        <v>213.79506399218747</v>
      </c>
      <c r="P118" s="613">
        <f t="shared" si="17"/>
        <v>104822.66163393119</v>
      </c>
    </row>
  </sheetData>
  <mergeCells count="4">
    <mergeCell ref="B80:H80"/>
    <mergeCell ref="J80:P80"/>
    <mergeCell ref="B81:P81"/>
    <mergeCell ref="B101:P101"/>
  </mergeCells>
  <pageMargins left="0.7" right="0.7" top="0.75" bottom="0.75" header="0.3" footer="0.3"/>
  <pageSetup orientation="portrait" horizontalDpi="4294967293" verticalDpi="4294967293" r:id="rId1"/>
  <headerFooter>
    <oddFooter>&amp;R&amp;1#&amp;"Calibri"&amp;10&amp;KA80000Internal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1C47D-632C-4603-8322-26D16EC59E2F}">
  <sheetPr>
    <tabColor rgb="FF00B0F0"/>
  </sheetPr>
  <dimension ref="A1:N97"/>
  <sheetViews>
    <sheetView workbookViewId="0"/>
  </sheetViews>
  <sheetFormatPr defaultColWidth="9" defaultRowHeight="12.75" x14ac:dyDescent="0.2"/>
  <cols>
    <col min="1" max="1" width="29.375" style="118" customWidth="1"/>
    <col min="2" max="2" width="12.5" style="118" customWidth="1"/>
    <col min="3" max="4" width="13.375" style="118" customWidth="1"/>
    <col min="5" max="7" width="10.75" style="118" customWidth="1"/>
    <col min="8" max="8" width="9" style="118"/>
    <col min="9" max="9" width="28.5" style="118" customWidth="1"/>
    <col min="10" max="10" width="12.125" style="118" customWidth="1"/>
    <col min="11" max="16384" width="9" style="118"/>
  </cols>
  <sheetData>
    <row r="1" spans="1:14" x14ac:dyDescent="0.2">
      <c r="A1" s="207" t="s">
        <v>829</v>
      </c>
      <c r="B1" s="207"/>
      <c r="C1" s="207"/>
      <c r="D1" s="207"/>
      <c r="E1" s="207"/>
      <c r="F1" s="207"/>
      <c r="G1" s="207"/>
      <c r="H1" s="207"/>
      <c r="I1" s="207"/>
      <c r="J1" s="207"/>
      <c r="K1" s="207"/>
      <c r="L1" s="207"/>
      <c r="M1" s="207"/>
      <c r="N1" s="207"/>
    </row>
    <row r="2" spans="1:14" x14ac:dyDescent="0.2">
      <c r="A2" s="210"/>
      <c r="B2" s="210"/>
      <c r="C2" s="210"/>
      <c r="D2" s="210"/>
      <c r="E2" s="210"/>
      <c r="F2" s="210"/>
      <c r="G2" s="210"/>
      <c r="H2" s="210"/>
    </row>
    <row r="3" spans="1:14" x14ac:dyDescent="0.2">
      <c r="A3" s="183" t="s">
        <v>600</v>
      </c>
      <c r="B3" s="183"/>
      <c r="C3" s="183"/>
      <c r="D3" s="183"/>
      <c r="E3" s="183"/>
      <c r="F3" s="183"/>
      <c r="G3" s="183"/>
      <c r="H3" s="183"/>
      <c r="I3" s="211"/>
      <c r="J3" s="211"/>
      <c r="K3" s="211"/>
      <c r="L3" s="211"/>
      <c r="M3" s="211"/>
      <c r="N3" s="211"/>
    </row>
    <row r="4" spans="1:14" ht="15.75" customHeight="1" x14ac:dyDescent="0.2"/>
    <row r="5" spans="1:14" ht="15.75" customHeight="1" x14ac:dyDescent="0.2"/>
    <row r="6" spans="1:14" ht="15.75" customHeight="1" x14ac:dyDescent="0.2">
      <c r="A6" s="290" t="s">
        <v>54</v>
      </c>
      <c r="B6" s="194"/>
      <c r="C6" s="194"/>
      <c r="D6" s="194"/>
    </row>
    <row r="7" spans="1:14" ht="15.75" customHeight="1" x14ac:dyDescent="0.2">
      <c r="A7" s="112" t="s">
        <v>56</v>
      </c>
      <c r="B7" s="319" t="s">
        <v>60</v>
      </c>
      <c r="C7" s="59" t="s">
        <v>58</v>
      </c>
      <c r="D7" s="168" t="s">
        <v>59</v>
      </c>
    </row>
    <row r="8" spans="1:14" ht="15.75" customHeight="1" x14ac:dyDescent="0.2">
      <c r="A8" s="284" t="s">
        <v>61</v>
      </c>
      <c r="B8" s="504">
        <f>'Program Level Tables'!B5</f>
        <v>4640</v>
      </c>
      <c r="C8" s="459" t="str">
        <f>'Program Level Tables'!C5</f>
        <v>-</v>
      </c>
      <c r="D8" s="457" t="str">
        <f>'Program Level Tables'!D5</f>
        <v>-</v>
      </c>
    </row>
    <row r="9" spans="1:14" ht="15.75" customHeight="1" x14ac:dyDescent="0.2">
      <c r="A9" s="752" t="s">
        <v>64</v>
      </c>
      <c r="B9" s="753"/>
      <c r="C9" s="753"/>
      <c r="D9" s="754"/>
    </row>
    <row r="10" spans="1:14" ht="15.75" customHeight="1" x14ac:dyDescent="0.2">
      <c r="A10" s="505" t="s">
        <v>65</v>
      </c>
      <c r="B10" s="531">
        <f>'Program Level Tables'!B7</f>
        <v>10582900.506123692</v>
      </c>
      <c r="C10" s="531">
        <f>'Program Level Tables'!C7</f>
        <v>7236542.4452602528</v>
      </c>
      <c r="D10" s="532">
        <f>'Program Level Tables'!D7</f>
        <v>3346358.0608634395</v>
      </c>
    </row>
    <row r="11" spans="1:14" s="188" customFormat="1" ht="15.75" customHeight="1" x14ac:dyDescent="0.2">
      <c r="A11" s="284" t="s">
        <v>66</v>
      </c>
      <c r="B11" s="383">
        <f>'Program Level Tables'!B8</f>
        <v>9559135</v>
      </c>
      <c r="C11" s="750">
        <f>'Program Level Tables'!C8</f>
        <v>5937819</v>
      </c>
      <c r="D11" s="751"/>
      <c r="E11" s="308"/>
      <c r="F11" s="748"/>
      <c r="G11" s="748"/>
      <c r="H11" s="748"/>
      <c r="I11" s="65"/>
    </row>
    <row r="12" spans="1:14" ht="15.75" customHeight="1" x14ac:dyDescent="0.2">
      <c r="A12" s="507" t="s">
        <v>67</v>
      </c>
      <c r="B12" s="533">
        <f>'Program Level Tables'!B9</f>
        <v>9133038</v>
      </c>
      <c r="C12" s="533">
        <f>'Program Level Tables'!C9</f>
        <v>5496808</v>
      </c>
      <c r="D12" s="534">
        <f>'Program Level Tables'!D9</f>
        <v>3636230</v>
      </c>
    </row>
    <row r="13" spans="1:14" ht="15.75" customHeight="1" x14ac:dyDescent="0.2">
      <c r="A13" s="284" t="s">
        <v>68</v>
      </c>
      <c r="B13" s="386">
        <f>'Program Level Tables'!B10</f>
        <v>6786008</v>
      </c>
      <c r="C13" s="386">
        <f>'Program Level Tables'!C10</f>
        <v>3963157</v>
      </c>
      <c r="D13" s="383">
        <f>'Program Level Tables'!D10</f>
        <v>2822852</v>
      </c>
      <c r="E13" s="189"/>
      <c r="F13" s="189"/>
      <c r="G13" s="189"/>
      <c r="H13" s="189"/>
    </row>
    <row r="14" spans="1:14" ht="15.75" customHeight="1" x14ac:dyDescent="0.2">
      <c r="A14" s="752" t="s">
        <v>69</v>
      </c>
      <c r="B14" s="753"/>
      <c r="C14" s="753"/>
      <c r="D14" s="754"/>
      <c r="E14" s="189"/>
      <c r="F14" s="189"/>
      <c r="G14" s="189"/>
      <c r="H14" s="189"/>
    </row>
    <row r="15" spans="1:14" ht="15.75" customHeight="1" x14ac:dyDescent="0.2">
      <c r="A15" s="284" t="s">
        <v>80</v>
      </c>
      <c r="B15" s="386">
        <f>'Program Level Tables'!B12</f>
        <v>4740.0731714746698</v>
      </c>
      <c r="C15" s="386">
        <f>'Program Level Tables'!C12</f>
        <v>3133.3820311800005</v>
      </c>
      <c r="D15" s="383">
        <f>'Program Level Tables'!D12</f>
        <v>1606.6911402946696</v>
      </c>
      <c r="E15" s="189"/>
      <c r="F15" s="189"/>
      <c r="G15" s="189"/>
      <c r="H15" s="189"/>
    </row>
    <row r="16" spans="1:14" ht="15.75" customHeight="1" x14ac:dyDescent="0.2">
      <c r="A16" s="284" t="s">
        <v>81</v>
      </c>
      <c r="B16" s="386">
        <f>'Program Level Tables'!B13</f>
        <v>5639.02</v>
      </c>
      <c r="C16" s="386">
        <f>'Program Level Tables'!C13</f>
        <v>3328.37</v>
      </c>
      <c r="D16" s="383">
        <f>'Program Level Tables'!D13</f>
        <v>2310.65</v>
      </c>
      <c r="E16" s="189"/>
      <c r="F16" s="189"/>
      <c r="G16" s="189"/>
      <c r="H16" s="189"/>
    </row>
    <row r="17" spans="1:8" ht="15.75" customHeight="1" x14ac:dyDescent="0.2">
      <c r="A17" s="284" t="s">
        <v>82</v>
      </c>
      <c r="B17" s="386">
        <f>'Program Level Tables'!B14</f>
        <v>5959.62</v>
      </c>
      <c r="C17" s="386">
        <f>'Program Level Tables'!C14</f>
        <v>3451.32</v>
      </c>
      <c r="D17" s="383">
        <f>'Program Level Tables'!D14</f>
        <v>2508.3000000000002</v>
      </c>
      <c r="E17" s="189"/>
      <c r="F17" s="189"/>
      <c r="G17" s="189"/>
      <c r="H17" s="189"/>
    </row>
    <row r="18" spans="1:8" ht="15.75" customHeight="1" x14ac:dyDescent="0.2">
      <c r="A18" s="284" t="s">
        <v>83</v>
      </c>
      <c r="B18" s="386">
        <f>'Program Level Tables'!B15</f>
        <v>4407.13</v>
      </c>
      <c r="C18" s="386">
        <f>'Program Level Tables'!C15</f>
        <v>2524.83</v>
      </c>
      <c r="D18" s="383">
        <f>'Program Level Tables'!D15</f>
        <v>1882.3</v>
      </c>
      <c r="E18" s="189"/>
      <c r="F18" s="189"/>
      <c r="G18" s="189"/>
      <c r="H18" s="189"/>
    </row>
    <row r="19" spans="1:8" ht="15.75" customHeight="1" x14ac:dyDescent="0.2">
      <c r="A19" s="752" t="s">
        <v>73</v>
      </c>
      <c r="B19" s="753"/>
      <c r="C19" s="753"/>
      <c r="D19" s="754"/>
      <c r="E19" s="189"/>
      <c r="F19" s="189"/>
      <c r="G19" s="189"/>
      <c r="H19" s="189"/>
    </row>
    <row r="20" spans="1:8" ht="15.75" customHeight="1" x14ac:dyDescent="0.2">
      <c r="A20" s="284" t="s">
        <v>75</v>
      </c>
      <c r="B20" s="502">
        <f>'Program Level Tables'!B17</f>
        <v>1.0412761068683629</v>
      </c>
      <c r="C20" s="502">
        <f>'Program Level Tables'!C17</f>
        <v>1.0172785241392783</v>
      </c>
      <c r="D20" s="503">
        <f>'Program Level Tables'!D17</f>
        <v>1.0730832624933402</v>
      </c>
      <c r="E20" s="189"/>
      <c r="F20" s="189"/>
      <c r="G20" s="189"/>
      <c r="H20" s="189"/>
    </row>
    <row r="21" spans="1:8" ht="15.75" customHeight="1" x14ac:dyDescent="0.2">
      <c r="C21" s="189"/>
      <c r="D21" s="189"/>
      <c r="E21" s="189"/>
      <c r="F21" s="189"/>
      <c r="G21" s="189"/>
      <c r="H21" s="189"/>
    </row>
    <row r="22" spans="1:8" ht="15.75" customHeight="1" x14ac:dyDescent="0.2">
      <c r="A22" s="509" t="s">
        <v>601</v>
      </c>
      <c r="B22" s="508"/>
      <c r="C22" s="189"/>
      <c r="D22" s="189"/>
      <c r="E22" s="189"/>
      <c r="F22" s="189"/>
      <c r="G22" s="189"/>
      <c r="H22" s="189"/>
    </row>
    <row r="23" spans="1:8" ht="35.25" customHeight="1" x14ac:dyDescent="0.2">
      <c r="A23" s="178" t="s">
        <v>582</v>
      </c>
      <c r="B23" s="129" t="s">
        <v>84</v>
      </c>
      <c r="C23" s="189"/>
      <c r="D23" s="189"/>
      <c r="E23" s="189"/>
      <c r="F23" s="189"/>
      <c r="G23" s="189"/>
      <c r="H23" s="189"/>
    </row>
    <row r="24" spans="1:8" ht="15.75" customHeight="1" x14ac:dyDescent="0.2">
      <c r="A24" s="301" t="s">
        <v>85</v>
      </c>
      <c r="B24" s="114">
        <v>143</v>
      </c>
      <c r="C24" s="189"/>
      <c r="D24" s="189"/>
      <c r="E24" s="189"/>
      <c r="F24" s="189"/>
      <c r="G24" s="189"/>
      <c r="H24" s="189"/>
    </row>
    <row r="25" spans="1:8" ht="15.75" customHeight="1" x14ac:dyDescent="0.2">
      <c r="A25" s="301" t="s">
        <v>86</v>
      </c>
      <c r="B25" s="114">
        <v>29</v>
      </c>
      <c r="C25" s="189"/>
      <c r="D25" s="189"/>
      <c r="E25" s="189"/>
      <c r="F25" s="189"/>
      <c r="G25" s="189"/>
      <c r="H25" s="189"/>
    </row>
    <row r="26" spans="1:8" ht="15.75" customHeight="1" x14ac:dyDescent="0.2">
      <c r="A26" s="301" t="s">
        <v>87</v>
      </c>
      <c r="B26" s="114">
        <v>5</v>
      </c>
    </row>
    <row r="27" spans="1:8" s="242" customFormat="1" ht="15.75" customHeight="1" x14ac:dyDescent="0.2">
      <c r="A27" s="169"/>
      <c r="B27" s="246"/>
    </row>
    <row r="28" spans="1:8" s="242" customFormat="1" ht="15.75" customHeight="1" x14ac:dyDescent="0.2">
      <c r="A28" s="169"/>
      <c r="B28" s="246"/>
    </row>
    <row r="29" spans="1:8" ht="15.75" customHeight="1" x14ac:dyDescent="0.2">
      <c r="A29" s="509" t="s">
        <v>602</v>
      </c>
      <c r="B29" s="509"/>
      <c r="C29" s="509"/>
      <c r="D29" s="509"/>
      <c r="E29" s="509"/>
      <c r="F29" s="509"/>
    </row>
    <row r="30" spans="1:8" ht="45" customHeight="1" x14ac:dyDescent="0.2">
      <c r="A30" s="178" t="s">
        <v>88</v>
      </c>
      <c r="B30" s="129" t="s">
        <v>89</v>
      </c>
      <c r="C30" s="129" t="s">
        <v>90</v>
      </c>
      <c r="D30" s="129" t="s">
        <v>91</v>
      </c>
      <c r="E30" s="129" t="s">
        <v>92</v>
      </c>
      <c r="F30" s="129" t="s">
        <v>93</v>
      </c>
    </row>
    <row r="31" spans="1:8" s="184" customFormat="1" ht="15.75" customHeight="1" x14ac:dyDescent="0.2">
      <c r="A31" s="110" t="s">
        <v>94</v>
      </c>
      <c r="B31" s="111">
        <v>5496808</v>
      </c>
      <c r="C31" s="749">
        <v>3451.32</v>
      </c>
      <c r="D31" s="749"/>
      <c r="E31" s="749"/>
      <c r="F31" s="279">
        <v>0.72</v>
      </c>
      <c r="G31" s="309"/>
      <c r="H31" s="309"/>
    </row>
    <row r="32" spans="1:8" ht="15.75" customHeight="1" x14ac:dyDescent="0.2">
      <c r="A32" s="278" t="s">
        <v>95</v>
      </c>
      <c r="B32" s="115">
        <v>3636230</v>
      </c>
      <c r="C32" s="117">
        <v>2508.3000000000002</v>
      </c>
      <c r="D32" s="115">
        <v>2822852</v>
      </c>
      <c r="E32" s="117">
        <v>1882.3</v>
      </c>
      <c r="F32" s="279">
        <v>0.78</v>
      </c>
    </row>
    <row r="33" spans="1:8" ht="15.75" customHeight="1" x14ac:dyDescent="0.2">
      <c r="A33" s="326" t="s">
        <v>8</v>
      </c>
      <c r="B33" s="327">
        <v>9133038</v>
      </c>
      <c r="C33" s="529">
        <v>5959.62</v>
      </c>
      <c r="D33" s="530">
        <v>6786008</v>
      </c>
      <c r="E33" s="529">
        <v>4407.13</v>
      </c>
      <c r="F33" s="529">
        <v>0.74</v>
      </c>
      <c r="G33" s="189"/>
      <c r="H33" s="189"/>
    </row>
    <row r="34" spans="1:8" ht="15.75" customHeight="1" x14ac:dyDescent="0.2">
      <c r="C34" s="189"/>
      <c r="D34" s="189"/>
      <c r="E34" s="189"/>
      <c r="F34" s="476"/>
      <c r="G34" s="189"/>
      <c r="H34" s="189"/>
    </row>
    <row r="35" spans="1:8" ht="15.75" customHeight="1" x14ac:dyDescent="0.2">
      <c r="A35" s="509" t="s">
        <v>155</v>
      </c>
      <c r="B35" s="509"/>
      <c r="C35" s="509"/>
      <c r="D35" s="509"/>
      <c r="E35" s="509"/>
      <c r="F35" s="510"/>
      <c r="G35" s="509"/>
      <c r="H35" s="189"/>
    </row>
    <row r="36" spans="1:8" ht="54.75" customHeight="1" x14ac:dyDescent="0.2">
      <c r="A36" s="129" t="s">
        <v>96</v>
      </c>
      <c r="B36" s="130" t="s">
        <v>89</v>
      </c>
      <c r="C36" s="130" t="s">
        <v>90</v>
      </c>
      <c r="D36" s="130" t="s">
        <v>91</v>
      </c>
      <c r="E36" s="130" t="s">
        <v>92</v>
      </c>
      <c r="F36" s="511" t="s">
        <v>580</v>
      </c>
      <c r="G36" s="130" t="s">
        <v>581</v>
      </c>
      <c r="H36" s="189"/>
    </row>
    <row r="37" spans="1:8" ht="15.75" customHeight="1" x14ac:dyDescent="0.2">
      <c r="A37" s="314" t="s">
        <v>97</v>
      </c>
      <c r="B37" s="328">
        <v>376100</v>
      </c>
      <c r="C37" s="402">
        <v>90.25</v>
      </c>
      <c r="D37" s="403">
        <v>401495</v>
      </c>
      <c r="E37" s="402">
        <v>96.34</v>
      </c>
      <c r="F37" s="526">
        <v>1.07</v>
      </c>
      <c r="G37" s="527">
        <v>1.07</v>
      </c>
      <c r="H37" s="189"/>
    </row>
    <row r="38" spans="1:8" ht="15.75" customHeight="1" x14ac:dyDescent="0.2">
      <c r="A38" s="314" t="s">
        <v>98</v>
      </c>
      <c r="B38" s="328">
        <v>266534</v>
      </c>
      <c r="C38" s="402">
        <v>42.35</v>
      </c>
      <c r="D38" s="403">
        <v>284531</v>
      </c>
      <c r="E38" s="402">
        <v>45.21</v>
      </c>
      <c r="F38" s="526">
        <v>1.07</v>
      </c>
      <c r="G38" s="527">
        <v>1.07</v>
      </c>
      <c r="H38" s="189"/>
    </row>
    <row r="39" spans="1:8" ht="15.75" customHeight="1" x14ac:dyDescent="0.2">
      <c r="A39" s="314" t="s">
        <v>99</v>
      </c>
      <c r="B39" s="328">
        <v>4443129</v>
      </c>
      <c r="C39" s="404">
        <v>4835.92</v>
      </c>
      <c r="D39" s="403">
        <v>3286476</v>
      </c>
      <c r="E39" s="404">
        <v>3576.85</v>
      </c>
      <c r="F39" s="527">
        <v>0.74</v>
      </c>
      <c r="G39" s="527">
        <v>0.74</v>
      </c>
      <c r="H39" s="189"/>
    </row>
    <row r="40" spans="1:8" ht="15.75" customHeight="1" x14ac:dyDescent="0.2">
      <c r="A40" s="314" t="s">
        <v>100</v>
      </c>
      <c r="B40" s="328">
        <v>2599104</v>
      </c>
      <c r="C40" s="402">
        <v>700.08</v>
      </c>
      <c r="D40" s="403">
        <v>1760233</v>
      </c>
      <c r="E40" s="402">
        <v>474.09</v>
      </c>
      <c r="F40" s="526">
        <v>0.68</v>
      </c>
      <c r="G40" s="527">
        <v>0.68</v>
      </c>
      <c r="H40" s="189"/>
    </row>
    <row r="41" spans="1:8" ht="15.75" customHeight="1" x14ac:dyDescent="0.2">
      <c r="A41" s="314" t="s">
        <v>101</v>
      </c>
      <c r="B41" s="328">
        <v>389016</v>
      </c>
      <c r="C41" s="402">
        <v>119.78</v>
      </c>
      <c r="D41" s="403">
        <v>286908</v>
      </c>
      <c r="E41" s="402">
        <v>88.34</v>
      </c>
      <c r="F41" s="526">
        <v>0.74</v>
      </c>
      <c r="G41" s="527">
        <v>0.74</v>
      </c>
      <c r="H41" s="189"/>
    </row>
    <row r="42" spans="1:8" ht="15.75" customHeight="1" x14ac:dyDescent="0.2">
      <c r="A42" s="314" t="s">
        <v>102</v>
      </c>
      <c r="B42" s="328">
        <v>125174</v>
      </c>
      <c r="C42" s="402">
        <v>57.36</v>
      </c>
      <c r="D42" s="403">
        <v>88214</v>
      </c>
      <c r="E42" s="402">
        <v>41.5</v>
      </c>
      <c r="F42" s="526">
        <v>0.7</v>
      </c>
      <c r="G42" s="527">
        <v>0.72</v>
      </c>
      <c r="H42" s="189"/>
    </row>
    <row r="43" spans="1:8" ht="15.75" customHeight="1" x14ac:dyDescent="0.2">
      <c r="A43" s="314" t="s">
        <v>103</v>
      </c>
      <c r="B43" s="328">
        <v>842251</v>
      </c>
      <c r="C43" s="402">
        <v>97.12</v>
      </c>
      <c r="D43" s="403">
        <v>581029</v>
      </c>
      <c r="E43" s="402">
        <v>67</v>
      </c>
      <c r="F43" s="526">
        <v>0.69</v>
      </c>
      <c r="G43" s="527">
        <v>0.69</v>
      </c>
      <c r="H43" s="189"/>
    </row>
    <row r="44" spans="1:8" ht="15.75" customHeight="1" x14ac:dyDescent="0.2">
      <c r="A44" s="314" t="s">
        <v>104</v>
      </c>
      <c r="B44" s="328">
        <v>11996</v>
      </c>
      <c r="C44" s="402">
        <v>8.52</v>
      </c>
      <c r="D44" s="403">
        <v>12806</v>
      </c>
      <c r="E44" s="402">
        <v>9.1</v>
      </c>
      <c r="F44" s="526">
        <v>1.07</v>
      </c>
      <c r="G44" s="527">
        <v>1.07</v>
      </c>
      <c r="H44" s="189"/>
    </row>
    <row r="45" spans="1:8" ht="15.75" customHeight="1" x14ac:dyDescent="0.2">
      <c r="A45" s="314" t="s">
        <v>105</v>
      </c>
      <c r="B45" s="328">
        <v>34436</v>
      </c>
      <c r="C45" s="402">
        <v>3.17</v>
      </c>
      <c r="D45" s="403">
        <v>36761</v>
      </c>
      <c r="E45" s="402">
        <v>3.39</v>
      </c>
      <c r="F45" s="526">
        <v>1.07</v>
      </c>
      <c r="G45" s="527">
        <v>1.07</v>
      </c>
      <c r="H45" s="189"/>
    </row>
    <row r="46" spans="1:8" ht="15.75" customHeight="1" x14ac:dyDescent="0.2">
      <c r="A46" s="314" t="s">
        <v>106</v>
      </c>
      <c r="B46" s="328">
        <v>5261</v>
      </c>
      <c r="C46" s="329">
        <v>0.6</v>
      </c>
      <c r="D46" s="328">
        <v>5584</v>
      </c>
      <c r="E46" s="329">
        <v>0.64</v>
      </c>
      <c r="F46" s="527">
        <v>1.06</v>
      </c>
      <c r="G46" s="527">
        <v>1.06</v>
      </c>
    </row>
    <row r="47" spans="1:8" ht="15.75" customHeight="1" x14ac:dyDescent="0.2">
      <c r="A47" s="314" t="s">
        <v>107</v>
      </c>
      <c r="B47" s="328">
        <v>40039</v>
      </c>
      <c r="C47" s="329">
        <v>4.47</v>
      </c>
      <c r="D47" s="328">
        <v>41971</v>
      </c>
      <c r="E47" s="329">
        <v>4.6900000000000004</v>
      </c>
      <c r="F47" s="527">
        <v>1.05</v>
      </c>
      <c r="G47" s="527">
        <v>1.05</v>
      </c>
    </row>
    <row r="48" spans="1:8" ht="15.75" customHeight="1" x14ac:dyDescent="0.2">
      <c r="A48" s="330" t="s">
        <v>8</v>
      </c>
      <c r="B48" s="331">
        <v>9133038</v>
      </c>
      <c r="C48" s="332">
        <v>5959.62</v>
      </c>
      <c r="D48" s="331">
        <v>6786008</v>
      </c>
      <c r="E48" s="332">
        <v>4407.13</v>
      </c>
      <c r="F48" s="528">
        <v>0.74</v>
      </c>
      <c r="G48" s="528">
        <v>0.74</v>
      </c>
    </row>
    <row r="49" spans="1:7" ht="15.75" customHeight="1" x14ac:dyDescent="0.2"/>
    <row r="50" spans="1:7" ht="15.75" customHeight="1" x14ac:dyDescent="0.2">
      <c r="A50" s="509" t="s">
        <v>603</v>
      </c>
      <c r="B50" s="509"/>
      <c r="C50" s="509"/>
      <c r="D50" s="509"/>
      <c r="E50" s="509"/>
      <c r="F50" s="509"/>
      <c r="G50" s="509"/>
    </row>
    <row r="51" spans="1:7" ht="57.75" customHeight="1" x14ac:dyDescent="0.2">
      <c r="A51" s="178" t="s">
        <v>96</v>
      </c>
      <c r="B51" s="129" t="s">
        <v>108</v>
      </c>
      <c r="C51" s="129" t="s">
        <v>89</v>
      </c>
      <c r="D51" s="129" t="s">
        <v>109</v>
      </c>
      <c r="E51" s="129" t="s">
        <v>90</v>
      </c>
      <c r="F51" s="129" t="s">
        <v>576</v>
      </c>
      <c r="G51" s="129" t="s">
        <v>577</v>
      </c>
    </row>
    <row r="52" spans="1:7" ht="15.75" customHeight="1" x14ac:dyDescent="0.2">
      <c r="A52" s="301" t="s">
        <v>97</v>
      </c>
      <c r="B52" s="305">
        <v>393844</v>
      </c>
      <c r="C52" s="333">
        <v>376100</v>
      </c>
      <c r="D52" s="301">
        <v>90.78</v>
      </c>
      <c r="E52" s="314">
        <v>90.25</v>
      </c>
      <c r="F52" s="523">
        <v>0.95</v>
      </c>
      <c r="G52" s="523">
        <v>0.99</v>
      </c>
    </row>
    <row r="53" spans="1:7" ht="15.75" customHeight="1" x14ac:dyDescent="0.2">
      <c r="A53" s="301" t="s">
        <v>98</v>
      </c>
      <c r="B53" s="305">
        <v>191498</v>
      </c>
      <c r="C53" s="333">
        <v>266534</v>
      </c>
      <c r="D53" s="301">
        <v>47.54</v>
      </c>
      <c r="E53" s="314">
        <v>42.35</v>
      </c>
      <c r="F53" s="523">
        <v>1.39</v>
      </c>
      <c r="G53" s="523">
        <v>0.89</v>
      </c>
    </row>
    <row r="54" spans="1:7" ht="15.75" customHeight="1" x14ac:dyDescent="0.2">
      <c r="A54" s="301" t="s">
        <v>99</v>
      </c>
      <c r="B54" s="305">
        <v>4259689</v>
      </c>
      <c r="C54" s="333">
        <v>4443129</v>
      </c>
      <c r="D54" s="334">
        <v>4451.0600000000004</v>
      </c>
      <c r="E54" s="335">
        <v>4835.92</v>
      </c>
      <c r="F54" s="523">
        <v>1.04</v>
      </c>
      <c r="G54" s="523">
        <v>1.0900000000000001</v>
      </c>
    </row>
    <row r="55" spans="1:7" ht="15.75" customHeight="1" x14ac:dyDescent="0.2">
      <c r="A55" s="301" t="s">
        <v>100</v>
      </c>
      <c r="B55" s="305">
        <v>3180906</v>
      </c>
      <c r="C55" s="333">
        <v>2599104</v>
      </c>
      <c r="D55" s="301">
        <v>772.79</v>
      </c>
      <c r="E55" s="314">
        <v>700.08</v>
      </c>
      <c r="F55" s="523">
        <v>0.82</v>
      </c>
      <c r="G55" s="523">
        <v>0.91</v>
      </c>
    </row>
    <row r="56" spans="1:7" ht="15.75" customHeight="1" x14ac:dyDescent="0.2">
      <c r="A56" s="301" t="s">
        <v>101</v>
      </c>
      <c r="B56" s="305">
        <v>421715</v>
      </c>
      <c r="C56" s="333">
        <v>389016</v>
      </c>
      <c r="D56" s="301">
        <v>146.03</v>
      </c>
      <c r="E56" s="314">
        <v>119.78</v>
      </c>
      <c r="F56" s="523">
        <v>0.92</v>
      </c>
      <c r="G56" s="523">
        <v>0.82</v>
      </c>
    </row>
    <row r="57" spans="1:7" ht="15.75" customHeight="1" x14ac:dyDescent="0.2">
      <c r="A57" s="301" t="s">
        <v>102</v>
      </c>
      <c r="B57" s="305">
        <v>136323</v>
      </c>
      <c r="C57" s="333">
        <v>125174</v>
      </c>
      <c r="D57" s="301">
        <v>7.13</v>
      </c>
      <c r="E57" s="314">
        <v>57.36</v>
      </c>
      <c r="F57" s="523">
        <v>0.92</v>
      </c>
      <c r="G57" s="523">
        <v>8.0500000000000007</v>
      </c>
    </row>
    <row r="58" spans="1:7" s="286" customFormat="1" ht="15.75" customHeight="1" x14ac:dyDescent="0.2">
      <c r="A58" s="323" t="s">
        <v>103</v>
      </c>
      <c r="B58" s="495">
        <v>878661</v>
      </c>
      <c r="C58" s="496">
        <v>842251</v>
      </c>
      <c r="D58" s="323">
        <v>106.39</v>
      </c>
      <c r="E58" s="497">
        <v>97.12</v>
      </c>
      <c r="F58" s="524">
        <v>0.96</v>
      </c>
      <c r="G58" s="524">
        <v>0.91</v>
      </c>
    </row>
    <row r="59" spans="1:7" s="286" customFormat="1" ht="15.75" customHeight="1" x14ac:dyDescent="0.2">
      <c r="A59" s="323" t="s">
        <v>104</v>
      </c>
      <c r="B59" s="495">
        <v>11996</v>
      </c>
      <c r="C59" s="496">
        <v>11996</v>
      </c>
      <c r="D59" s="323">
        <v>8.52</v>
      </c>
      <c r="E59" s="497">
        <v>8.52</v>
      </c>
      <c r="F59" s="524">
        <v>1</v>
      </c>
      <c r="G59" s="524">
        <v>1</v>
      </c>
    </row>
    <row r="60" spans="1:7" s="286" customFormat="1" ht="15.75" customHeight="1" x14ac:dyDescent="0.2">
      <c r="A60" s="323" t="s">
        <v>105</v>
      </c>
      <c r="B60" s="495">
        <v>34436</v>
      </c>
      <c r="C60" s="496">
        <v>34436</v>
      </c>
      <c r="D60" s="323">
        <v>3.17</v>
      </c>
      <c r="E60" s="497">
        <v>3.17</v>
      </c>
      <c r="F60" s="524">
        <v>1</v>
      </c>
      <c r="G60" s="524">
        <v>1</v>
      </c>
    </row>
    <row r="61" spans="1:7" ht="15.75" customHeight="1" x14ac:dyDescent="0.2">
      <c r="A61" s="301" t="s">
        <v>106</v>
      </c>
      <c r="B61" s="305">
        <v>5261</v>
      </c>
      <c r="C61" s="333">
        <v>5261</v>
      </c>
      <c r="D61" s="301">
        <v>0.6</v>
      </c>
      <c r="E61" s="314">
        <v>0.6</v>
      </c>
      <c r="F61" s="523">
        <v>1</v>
      </c>
      <c r="G61" s="523">
        <v>1</v>
      </c>
    </row>
    <row r="62" spans="1:7" ht="15.75" customHeight="1" x14ac:dyDescent="0.2">
      <c r="A62" s="301" t="s">
        <v>107</v>
      </c>
      <c r="B62" s="305">
        <v>44805</v>
      </c>
      <c r="C62" s="333">
        <v>40039</v>
      </c>
      <c r="D62" s="301">
        <v>5</v>
      </c>
      <c r="E62" s="314">
        <v>4.47</v>
      </c>
      <c r="F62" s="523">
        <v>0.89</v>
      </c>
      <c r="G62" s="523">
        <v>0.89</v>
      </c>
    </row>
    <row r="63" spans="1:7" ht="15.75" customHeight="1" x14ac:dyDescent="0.2">
      <c r="A63" s="336" t="s">
        <v>8</v>
      </c>
      <c r="B63" s="337">
        <v>9559135</v>
      </c>
      <c r="C63" s="338">
        <v>9133038</v>
      </c>
      <c r="D63" s="339">
        <v>5639.02</v>
      </c>
      <c r="E63" s="339">
        <v>5959.62</v>
      </c>
      <c r="F63" s="525">
        <v>0.96</v>
      </c>
      <c r="G63" s="525">
        <v>1.06</v>
      </c>
    </row>
    <row r="64" spans="1:7" ht="15.75" customHeight="1" x14ac:dyDescent="0.2"/>
    <row r="65" spans="1:7" ht="15.75" customHeight="1" x14ac:dyDescent="0.2">
      <c r="A65" s="509" t="s">
        <v>604</v>
      </c>
      <c r="B65" s="509"/>
    </row>
    <row r="66" spans="1:7" ht="15.75" customHeight="1" x14ac:dyDescent="0.2">
      <c r="A66" s="178" t="s">
        <v>96</v>
      </c>
      <c r="B66" s="130" t="s">
        <v>110</v>
      </c>
    </row>
    <row r="67" spans="1:7" ht="15.75" customHeight="1" x14ac:dyDescent="0.2">
      <c r="A67" s="267" t="s">
        <v>111</v>
      </c>
      <c r="B67" s="520">
        <v>0.91</v>
      </c>
    </row>
    <row r="68" spans="1:7" ht="15.75" customHeight="1" x14ac:dyDescent="0.2">
      <c r="A68" s="267" t="s">
        <v>112</v>
      </c>
      <c r="B68" s="520">
        <v>1</v>
      </c>
    </row>
    <row r="69" spans="1:7" ht="15.75" customHeight="1" x14ac:dyDescent="0.2">
      <c r="A69" s="267" t="s">
        <v>113</v>
      </c>
      <c r="B69" s="520">
        <v>1</v>
      </c>
    </row>
    <row r="70" spans="1:7" ht="15.75" customHeight="1" x14ac:dyDescent="0.2">
      <c r="A70" s="267" t="s">
        <v>106</v>
      </c>
      <c r="B70" s="520">
        <v>1</v>
      </c>
    </row>
    <row r="71" spans="1:7" s="286" customFormat="1" ht="15.75" customHeight="1" x14ac:dyDescent="0.2">
      <c r="A71" s="436" t="s">
        <v>114</v>
      </c>
      <c r="B71" s="521">
        <v>0.89</v>
      </c>
    </row>
    <row r="72" spans="1:7" s="286" customFormat="1" ht="15.75" customHeight="1" x14ac:dyDescent="0.2">
      <c r="A72" s="436" t="s">
        <v>98</v>
      </c>
      <c r="B72" s="521">
        <v>1</v>
      </c>
    </row>
    <row r="73" spans="1:7" s="286" customFormat="1" ht="15.75" customHeight="1" x14ac:dyDescent="0.2">
      <c r="A73" s="436" t="s">
        <v>115</v>
      </c>
      <c r="B73" s="521">
        <v>1</v>
      </c>
    </row>
    <row r="74" spans="1:7" s="286" customFormat="1" ht="15.75" customHeight="1" x14ac:dyDescent="0.2">
      <c r="A74" s="436" t="s">
        <v>116</v>
      </c>
      <c r="B74" s="521">
        <v>1</v>
      </c>
    </row>
    <row r="75" spans="1:7" s="286" customFormat="1" ht="15.75" customHeight="1" x14ac:dyDescent="0.2">
      <c r="A75" s="436" t="s">
        <v>117</v>
      </c>
      <c r="B75" s="521">
        <v>1</v>
      </c>
    </row>
    <row r="76" spans="1:7" s="286" customFormat="1" ht="15.75" customHeight="1" x14ac:dyDescent="0.2">
      <c r="A76" s="421" t="s">
        <v>118</v>
      </c>
      <c r="B76" s="522">
        <v>1</v>
      </c>
    </row>
    <row r="77" spans="1:7" s="286" customFormat="1" ht="15.75" customHeight="1" x14ac:dyDescent="0.2"/>
    <row r="78" spans="1:7" s="286" customFormat="1" ht="15.75" customHeight="1" x14ac:dyDescent="0.2">
      <c r="A78" s="512" t="s">
        <v>605</v>
      </c>
      <c r="B78" s="512"/>
      <c r="C78" s="512"/>
      <c r="D78" s="512"/>
      <c r="E78" s="512"/>
      <c r="F78" s="512"/>
      <c r="G78" s="512"/>
    </row>
    <row r="79" spans="1:7" s="188" customFormat="1" ht="64.5" customHeight="1" x14ac:dyDescent="0.2">
      <c r="A79" s="178" t="s">
        <v>88</v>
      </c>
      <c r="B79" s="129" t="s">
        <v>108</v>
      </c>
      <c r="C79" s="129" t="s">
        <v>109</v>
      </c>
      <c r="D79" s="129" t="s">
        <v>89</v>
      </c>
      <c r="E79" s="129" t="s">
        <v>90</v>
      </c>
      <c r="F79" s="129" t="s">
        <v>576</v>
      </c>
      <c r="G79" s="129" t="s">
        <v>577</v>
      </c>
    </row>
    <row r="80" spans="1:7" ht="15.75" customHeight="1" x14ac:dyDescent="0.2">
      <c r="A80" s="301" t="s">
        <v>94</v>
      </c>
      <c r="B80" s="115">
        <v>5937819</v>
      </c>
      <c r="C80" s="324">
        <v>3328.37</v>
      </c>
      <c r="D80" s="302">
        <v>5496808</v>
      </c>
      <c r="E80" s="324">
        <v>3451.32</v>
      </c>
      <c r="F80" s="325">
        <v>0.93</v>
      </c>
      <c r="G80" s="312">
        <v>1.04</v>
      </c>
    </row>
    <row r="81" spans="1:7" ht="15.75" customHeight="1" x14ac:dyDescent="0.2">
      <c r="A81" s="301" t="s">
        <v>95</v>
      </c>
      <c r="B81" s="304">
        <v>3621316</v>
      </c>
      <c r="C81" s="340">
        <v>2310.65</v>
      </c>
      <c r="D81" s="115">
        <v>3636230</v>
      </c>
      <c r="E81" s="324">
        <v>2508.3000000000002</v>
      </c>
      <c r="F81" s="325">
        <v>1</v>
      </c>
      <c r="G81" s="312">
        <v>1.0900000000000001</v>
      </c>
    </row>
    <row r="82" spans="1:7" ht="15.75" customHeight="1" x14ac:dyDescent="0.2">
      <c r="A82" s="326" t="s">
        <v>8</v>
      </c>
      <c r="B82" s="327">
        <v>9559135</v>
      </c>
      <c r="C82" s="341">
        <v>5639.02</v>
      </c>
      <c r="D82" s="327">
        <v>9133038</v>
      </c>
      <c r="E82" s="341">
        <v>5959.62</v>
      </c>
      <c r="F82" s="342">
        <v>0.96</v>
      </c>
      <c r="G82" s="343">
        <v>1.06</v>
      </c>
    </row>
    <row r="83" spans="1:7" ht="15.75" customHeight="1" x14ac:dyDescent="0.2"/>
    <row r="84" spans="1:7" ht="15.75" customHeight="1" x14ac:dyDescent="0.2">
      <c r="A84" s="509" t="s">
        <v>153</v>
      </c>
      <c r="B84" s="509"/>
      <c r="C84" s="509"/>
      <c r="D84" s="509"/>
      <c r="E84" s="509"/>
      <c r="F84" s="509"/>
      <c r="G84" s="509"/>
    </row>
    <row r="85" spans="1:7" s="188" customFormat="1" ht="38.25" customHeight="1" x14ac:dyDescent="0.2">
      <c r="A85" s="129" t="s">
        <v>88</v>
      </c>
      <c r="B85" s="513" t="s">
        <v>119</v>
      </c>
      <c r="C85" s="513" t="s">
        <v>120</v>
      </c>
      <c r="D85" s="513" t="s">
        <v>37</v>
      </c>
      <c r="E85" s="513" t="s">
        <v>93</v>
      </c>
      <c r="F85" s="513" t="s">
        <v>89</v>
      </c>
      <c r="G85" s="513" t="s">
        <v>121</v>
      </c>
    </row>
    <row r="86" spans="1:7" ht="15.75" customHeight="1" x14ac:dyDescent="0.2">
      <c r="A86" s="314" t="s">
        <v>94</v>
      </c>
      <c r="B86" s="406">
        <v>0.05</v>
      </c>
      <c r="C86" s="406">
        <v>0.02</v>
      </c>
      <c r="D86" s="406">
        <v>0.28000000000000003</v>
      </c>
      <c r="E86" s="406">
        <v>0.72</v>
      </c>
      <c r="F86" s="261">
        <v>5496808</v>
      </c>
      <c r="G86" s="261">
        <v>3963157</v>
      </c>
    </row>
    <row r="87" spans="1:7" ht="15.75" customHeight="1" x14ac:dyDescent="0.2">
      <c r="A87" s="314" t="s">
        <v>95</v>
      </c>
      <c r="B87" s="406">
        <v>0.05</v>
      </c>
      <c r="C87" s="406">
        <v>0.02</v>
      </c>
      <c r="D87" s="406">
        <v>0.22</v>
      </c>
      <c r="E87" s="406">
        <v>0.78</v>
      </c>
      <c r="F87" s="261">
        <v>3636230</v>
      </c>
      <c r="G87" s="261">
        <v>2822852</v>
      </c>
    </row>
    <row r="88" spans="1:7" ht="15.75" customHeight="1" x14ac:dyDescent="0.2">
      <c r="A88" s="515" t="s">
        <v>8</v>
      </c>
      <c r="B88" s="518"/>
      <c r="C88" s="519"/>
      <c r="D88" s="514">
        <v>0.26</v>
      </c>
      <c r="E88" s="514">
        <v>0.74</v>
      </c>
      <c r="F88" s="344">
        <v>9133038</v>
      </c>
      <c r="G88" s="344">
        <v>6786008</v>
      </c>
    </row>
    <row r="89" spans="1:7" ht="15.75" customHeight="1" x14ac:dyDescent="0.2"/>
    <row r="90" spans="1:7" ht="15.75" customHeight="1" x14ac:dyDescent="0.2">
      <c r="A90" s="509" t="s">
        <v>154</v>
      </c>
      <c r="B90" s="509"/>
      <c r="C90" s="509"/>
      <c r="D90" s="509"/>
      <c r="E90" s="509"/>
      <c r="F90" s="509"/>
      <c r="G90" s="509"/>
    </row>
    <row r="91" spans="1:7" s="188" customFormat="1" ht="60" customHeight="1" x14ac:dyDescent="0.2">
      <c r="A91" s="129" t="s">
        <v>88</v>
      </c>
      <c r="B91" s="513" t="s">
        <v>119</v>
      </c>
      <c r="C91" s="513" t="s">
        <v>120</v>
      </c>
      <c r="D91" s="513" t="s">
        <v>37</v>
      </c>
      <c r="E91" s="513" t="s">
        <v>93</v>
      </c>
      <c r="F91" s="513" t="s">
        <v>90</v>
      </c>
      <c r="G91" s="513" t="s">
        <v>122</v>
      </c>
    </row>
    <row r="92" spans="1:7" ht="15.75" customHeight="1" x14ac:dyDescent="0.2">
      <c r="A92" s="314" t="s">
        <v>94</v>
      </c>
      <c r="B92" s="406">
        <v>0.05</v>
      </c>
      <c r="C92" s="406">
        <v>0.02</v>
      </c>
      <c r="D92" s="406">
        <v>0.27</v>
      </c>
      <c r="E92" s="406">
        <v>0.73</v>
      </c>
      <c r="F92" s="269">
        <v>3451.32</v>
      </c>
      <c r="G92" s="269">
        <v>2524.83</v>
      </c>
    </row>
    <row r="93" spans="1:7" ht="15.75" customHeight="1" x14ac:dyDescent="0.2">
      <c r="A93" s="314" t="s">
        <v>95</v>
      </c>
      <c r="B93" s="406">
        <v>0.05</v>
      </c>
      <c r="C93" s="406">
        <v>0.02</v>
      </c>
      <c r="D93" s="406">
        <v>0.25</v>
      </c>
      <c r="E93" s="406">
        <v>0.75</v>
      </c>
      <c r="F93" s="269">
        <v>2508.3000000000002</v>
      </c>
      <c r="G93" s="269">
        <v>1882.3</v>
      </c>
    </row>
    <row r="94" spans="1:7" ht="15.75" customHeight="1" x14ac:dyDescent="0.2">
      <c r="A94" s="515" t="s">
        <v>8</v>
      </c>
      <c r="B94" s="516"/>
      <c r="C94" s="517"/>
      <c r="D94" s="514">
        <v>0.26</v>
      </c>
      <c r="E94" s="514">
        <v>0.74</v>
      </c>
      <c r="F94" s="345">
        <v>5959.62</v>
      </c>
      <c r="G94" s="345">
        <v>4407.13</v>
      </c>
    </row>
    <row r="95" spans="1:7" ht="15.75" customHeight="1" x14ac:dyDescent="0.2"/>
    <row r="96" spans="1:7" ht="15.75" customHeight="1" x14ac:dyDescent="0.2"/>
    <row r="97" ht="15.75" customHeight="1" x14ac:dyDescent="0.2"/>
  </sheetData>
  <mergeCells count="6">
    <mergeCell ref="F11:H11"/>
    <mergeCell ref="C31:E31"/>
    <mergeCell ref="C11:D11"/>
    <mergeCell ref="A9:D9"/>
    <mergeCell ref="A14:D14"/>
    <mergeCell ref="A19:D19"/>
  </mergeCells>
  <pageMargins left="0.7" right="0.7" top="0.75" bottom="0.75" header="0.3" footer="0.3"/>
  <pageSetup orientation="portrait" r:id="rId1"/>
  <headerFooter>
    <oddFooter>&amp;R&amp;1#&amp;"Calibri"&amp;10&amp;KA80000Internal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01852-E531-41A0-90CD-D2A1A715BE3C}">
  <sheetPr>
    <tabColor rgb="FF00B0F0"/>
  </sheetPr>
  <dimension ref="A1:R160"/>
  <sheetViews>
    <sheetView zoomScale="70" zoomScaleNormal="70" workbookViewId="0"/>
  </sheetViews>
  <sheetFormatPr defaultColWidth="8.625" defaultRowHeight="12.75" x14ac:dyDescent="0.2"/>
  <cols>
    <col min="1" max="1" width="52.25" style="229" customWidth="1"/>
    <col min="2" max="2" width="22.75" style="229" bestFit="1" customWidth="1"/>
    <col min="3" max="3" width="14.75" style="229" customWidth="1"/>
    <col min="4" max="4" width="12.5" style="229" customWidth="1"/>
    <col min="5" max="5" width="10.25" style="229" customWidth="1"/>
    <col min="6" max="6" width="11.375" style="229" customWidth="1"/>
    <col min="7" max="7" width="10.875" style="229" bestFit="1" customWidth="1"/>
    <col min="8" max="8" width="12.125" style="229" customWidth="1"/>
    <col min="9" max="13" width="8.625" style="229"/>
    <col min="14" max="14" width="32.75" style="229" bestFit="1" customWidth="1"/>
    <col min="15" max="17" width="11.125" style="229" bestFit="1" customWidth="1"/>
    <col min="18" max="16384" width="8.625" style="229"/>
  </cols>
  <sheetData>
    <row r="1" spans="1:18" s="118" customFormat="1" x14ac:dyDescent="0.2">
      <c r="A1" s="207" t="s">
        <v>829</v>
      </c>
      <c r="B1" s="207"/>
      <c r="C1" s="207"/>
      <c r="D1" s="207"/>
      <c r="E1" s="207"/>
      <c r="F1" s="207"/>
      <c r="G1" s="207"/>
      <c r="H1" s="207"/>
      <c r="I1" s="207"/>
      <c r="J1" s="207"/>
      <c r="K1" s="207"/>
      <c r="L1" s="207"/>
      <c r="M1" s="207"/>
      <c r="N1" s="207"/>
    </row>
    <row r="2" spans="1:18" s="118" customFormat="1" x14ac:dyDescent="0.2">
      <c r="A2" s="210"/>
      <c r="B2" s="210"/>
      <c r="C2" s="210"/>
      <c r="D2" s="210"/>
      <c r="E2" s="210"/>
      <c r="F2" s="210"/>
      <c r="G2" s="210"/>
      <c r="H2" s="210"/>
    </row>
    <row r="3" spans="1:18" s="118" customFormat="1" x14ac:dyDescent="0.2">
      <c r="A3" s="210"/>
      <c r="B3" s="210"/>
      <c r="C3" s="210"/>
      <c r="D3" s="210"/>
      <c r="E3" s="210"/>
      <c r="F3" s="210"/>
      <c r="G3" s="210"/>
      <c r="H3" s="210"/>
    </row>
    <row r="4" spans="1:18" s="118" customFormat="1" x14ac:dyDescent="0.2">
      <c r="A4" s="183" t="s">
        <v>608</v>
      </c>
      <c r="B4" s="183"/>
      <c r="C4" s="183"/>
      <c r="D4" s="183"/>
      <c r="E4" s="183"/>
      <c r="F4" s="183"/>
      <c r="G4" s="183"/>
      <c r="H4" s="183"/>
      <c r="I4" s="211"/>
      <c r="J4" s="211"/>
      <c r="K4" s="211"/>
      <c r="L4" s="211"/>
      <c r="M4" s="211"/>
      <c r="N4" s="211"/>
    </row>
    <row r="6" spans="1:18" x14ac:dyDescent="0.2">
      <c r="A6" s="290" t="s">
        <v>606</v>
      </c>
      <c r="B6" s="290"/>
      <c r="C6" s="290"/>
      <c r="D6" s="290"/>
      <c r="E6" s="318"/>
      <c r="F6" s="31"/>
    </row>
    <row r="7" spans="1:18" ht="30.75" customHeight="1" x14ac:dyDescent="0.2">
      <c r="A7" s="178" t="s">
        <v>56</v>
      </c>
      <c r="B7" s="129" t="s">
        <v>57</v>
      </c>
      <c r="C7" s="129" t="s">
        <v>58</v>
      </c>
      <c r="D7" s="129" t="s">
        <v>59</v>
      </c>
      <c r="E7" s="169"/>
    </row>
    <row r="8" spans="1:18" ht="16.5" customHeight="1" x14ac:dyDescent="0.2">
      <c r="A8" s="284" t="s">
        <v>62</v>
      </c>
      <c r="B8" s="506">
        <f>'Program Level Tables'!G5</f>
        <v>298501</v>
      </c>
      <c r="C8" s="115">
        <f>'Program Level Tables'!H5</f>
        <v>164032</v>
      </c>
      <c r="D8" s="115">
        <f>'Program Level Tables'!I5</f>
        <v>134469</v>
      </c>
      <c r="E8" s="170"/>
    </row>
    <row r="9" spans="1:18" ht="16.5" customHeight="1" x14ac:dyDescent="0.2">
      <c r="A9" s="752" t="s">
        <v>64</v>
      </c>
      <c r="B9" s="753"/>
      <c r="C9" s="753"/>
      <c r="D9" s="754"/>
      <c r="E9" s="171"/>
      <c r="R9" s="320"/>
    </row>
    <row r="10" spans="1:18" ht="16.5" customHeight="1" x14ac:dyDescent="0.2">
      <c r="A10" s="284" t="s">
        <v>65</v>
      </c>
      <c r="B10" s="383">
        <f>'Program Level Tables'!G7</f>
        <v>25191810.899640001</v>
      </c>
      <c r="C10" s="383">
        <f>'Program Level Tables'!H7</f>
        <v>13038631.833779998</v>
      </c>
      <c r="D10" s="383">
        <f>'Program Level Tables'!I7</f>
        <v>12153179.065860001</v>
      </c>
      <c r="E10" s="170"/>
    </row>
    <row r="11" spans="1:18" s="188" customFormat="1" ht="16.5" customHeight="1" x14ac:dyDescent="0.2">
      <c r="A11" s="284" t="s">
        <v>66</v>
      </c>
      <c r="B11" s="383">
        <f>'Program Level Tables'!G8</f>
        <v>40448524</v>
      </c>
      <c r="C11" s="383">
        <f>'Program Level Tables'!H8</f>
        <v>21731835</v>
      </c>
      <c r="D11" s="383">
        <f>'Program Level Tables'!I8</f>
        <v>18716688</v>
      </c>
      <c r="E11" s="308"/>
      <c r="F11" s="173"/>
      <c r="G11" s="173"/>
      <c r="H11" s="173"/>
      <c r="R11" s="217"/>
    </row>
    <row r="12" spans="1:18" ht="16.5" customHeight="1" x14ac:dyDescent="0.2">
      <c r="A12" s="284" t="s">
        <v>67</v>
      </c>
      <c r="B12" s="383">
        <f>'Program Level Tables'!G9</f>
        <v>48451468</v>
      </c>
      <c r="C12" s="383">
        <f>'Program Level Tables'!H9</f>
        <v>25434704</v>
      </c>
      <c r="D12" s="383">
        <f>'Program Level Tables'!I9</f>
        <v>23016764</v>
      </c>
      <c r="E12" s="170"/>
      <c r="R12" s="321"/>
    </row>
    <row r="13" spans="1:18" ht="16.5" customHeight="1" x14ac:dyDescent="0.2">
      <c r="A13" s="284" t="s">
        <v>68</v>
      </c>
      <c r="B13" s="383">
        <f>'Program Level Tables'!G10</f>
        <v>28460934</v>
      </c>
      <c r="C13" s="383">
        <f>'Program Level Tables'!H10</f>
        <v>15058272</v>
      </c>
      <c r="D13" s="383">
        <f>'Program Level Tables'!I10</f>
        <v>13402662</v>
      </c>
      <c r="E13" s="170"/>
      <c r="F13" s="189"/>
      <c r="G13" s="189"/>
      <c r="H13" s="189"/>
      <c r="R13" s="321"/>
    </row>
    <row r="14" spans="1:18" ht="16.5" customHeight="1" x14ac:dyDescent="0.2">
      <c r="A14" s="752" t="s">
        <v>69</v>
      </c>
      <c r="B14" s="753"/>
      <c r="C14" s="753"/>
      <c r="D14" s="754"/>
      <c r="E14" s="387"/>
      <c r="F14" s="189"/>
      <c r="G14" s="189"/>
      <c r="H14" s="189"/>
      <c r="R14" s="321"/>
    </row>
    <row r="15" spans="1:18" ht="16.5" customHeight="1" x14ac:dyDescent="0.2">
      <c r="A15" s="284" t="s">
        <v>80</v>
      </c>
      <c r="B15" s="385">
        <f>'Program Level Tables'!G12</f>
        <v>1844.2430999999997</v>
      </c>
      <c r="C15" s="385">
        <f>'Program Level Tables'!H12</f>
        <v>955.16819999999996</v>
      </c>
      <c r="D15" s="385">
        <f>'Program Level Tables'!I12</f>
        <v>889.07489999999973</v>
      </c>
      <c r="E15" s="170"/>
      <c r="F15" s="189"/>
      <c r="G15" s="189"/>
      <c r="H15" s="189"/>
    </row>
    <row r="16" spans="1:18" ht="16.5" customHeight="1" x14ac:dyDescent="0.2">
      <c r="A16" s="284" t="s">
        <v>81</v>
      </c>
      <c r="B16" s="385">
        <f>'Program Level Tables'!G13</f>
        <v>5059.3100000000004</v>
      </c>
      <c r="C16" s="385">
        <f>'Program Level Tables'!H13</f>
        <v>2725.19</v>
      </c>
      <c r="D16" s="385">
        <f>'Program Level Tables'!I13</f>
        <v>2334.12</v>
      </c>
      <c r="E16" s="170"/>
      <c r="F16" s="189"/>
      <c r="G16" s="189"/>
      <c r="H16" s="189"/>
      <c r="R16" s="322"/>
    </row>
    <row r="17" spans="1:18" ht="16.5" customHeight="1" x14ac:dyDescent="0.2">
      <c r="A17" s="284" t="s">
        <v>82</v>
      </c>
      <c r="B17" s="385">
        <f>'Program Level Tables'!G14</f>
        <v>6611.66</v>
      </c>
      <c r="C17" s="385">
        <f>'Program Level Tables'!H14</f>
        <v>3461.28</v>
      </c>
      <c r="D17" s="385">
        <f>'Program Level Tables'!I14</f>
        <v>3150.38</v>
      </c>
      <c r="E17" s="170"/>
      <c r="F17" s="189"/>
      <c r="G17" s="189"/>
      <c r="H17" s="189"/>
      <c r="R17" s="322"/>
    </row>
    <row r="18" spans="1:18" ht="16.5" customHeight="1" x14ac:dyDescent="0.2">
      <c r="A18" s="284" t="s">
        <v>83</v>
      </c>
      <c r="B18" s="385">
        <f>'Program Level Tables'!G15</f>
        <v>3899.55</v>
      </c>
      <c r="C18" s="385">
        <f>'Program Level Tables'!H15</f>
        <v>2056.7800000000002</v>
      </c>
      <c r="D18" s="385">
        <f>'Program Level Tables'!I15</f>
        <v>1842.77</v>
      </c>
      <c r="E18" s="170"/>
      <c r="F18" s="189"/>
      <c r="G18" s="189"/>
      <c r="H18" s="189"/>
      <c r="R18" s="322"/>
    </row>
    <row r="19" spans="1:18" ht="16.5" customHeight="1" x14ac:dyDescent="0.2">
      <c r="A19" s="752" t="s">
        <v>73</v>
      </c>
      <c r="B19" s="753"/>
      <c r="C19" s="753"/>
      <c r="D19" s="754"/>
      <c r="E19" s="387"/>
      <c r="F19" s="189"/>
      <c r="G19" s="189"/>
      <c r="H19" s="189"/>
      <c r="R19" s="322"/>
    </row>
    <row r="20" spans="1:18" ht="16.5" customHeight="1" x14ac:dyDescent="0.2">
      <c r="A20" s="284" t="s">
        <v>75</v>
      </c>
      <c r="B20" s="535">
        <f>'Program Level Tables'!G17</f>
        <v>4.8541333451595756</v>
      </c>
      <c r="C20" s="385">
        <f>'Program Level Tables'!H17</f>
        <v>4.7718618159022919</v>
      </c>
      <c r="D20" s="385">
        <f>'Program Level Tables'!I17</f>
        <v>4.9497222517164827</v>
      </c>
      <c r="E20" s="172"/>
      <c r="F20" s="189"/>
      <c r="G20" s="189"/>
      <c r="H20" s="189"/>
    </row>
    <row r="21" spans="1:18" x14ac:dyDescent="0.2">
      <c r="A21" s="173"/>
      <c r="B21" s="174"/>
      <c r="C21" s="174"/>
      <c r="D21" s="174"/>
      <c r="E21" s="172"/>
      <c r="F21" s="189"/>
      <c r="G21" s="189"/>
      <c r="H21" s="189"/>
    </row>
    <row r="22" spans="1:18" x14ac:dyDescent="0.2">
      <c r="A22" s="508" t="s">
        <v>607</v>
      </c>
      <c r="B22" s="508"/>
      <c r="C22" s="189"/>
      <c r="D22" s="189"/>
      <c r="E22" s="189"/>
      <c r="F22" s="189"/>
      <c r="G22" s="189"/>
      <c r="H22" s="189"/>
    </row>
    <row r="23" spans="1:18" ht="24" customHeight="1" x14ac:dyDescent="0.2">
      <c r="A23" s="178" t="s">
        <v>123</v>
      </c>
      <c r="B23" s="129" t="s">
        <v>77</v>
      </c>
      <c r="C23" s="189"/>
      <c r="D23" s="189"/>
      <c r="E23" s="189"/>
      <c r="F23" s="189"/>
      <c r="G23" s="189"/>
      <c r="H23" s="189"/>
    </row>
    <row r="24" spans="1:18" x14ac:dyDescent="0.2">
      <c r="A24" s="114" t="s">
        <v>124</v>
      </c>
      <c r="B24" s="114">
        <v>553</v>
      </c>
      <c r="C24" s="189"/>
      <c r="D24" s="189"/>
      <c r="E24" s="189"/>
      <c r="F24" s="189"/>
      <c r="G24" s="189"/>
      <c r="H24" s="189"/>
    </row>
    <row r="25" spans="1:18" x14ac:dyDescent="0.2">
      <c r="A25" s="114" t="s">
        <v>125</v>
      </c>
      <c r="B25" s="114">
        <v>3</v>
      </c>
      <c r="C25" s="189"/>
      <c r="D25" s="189"/>
      <c r="E25" s="189"/>
      <c r="F25" s="189"/>
      <c r="G25" s="189"/>
      <c r="H25" s="189"/>
    </row>
    <row r="26" spans="1:18" x14ac:dyDescent="0.2">
      <c r="A26" s="175"/>
      <c r="B26" s="175"/>
      <c r="C26" s="189"/>
      <c r="D26" s="189"/>
      <c r="E26" s="189"/>
      <c r="F26" s="189"/>
      <c r="G26" s="189"/>
      <c r="H26" s="189"/>
    </row>
    <row r="27" spans="1:18" x14ac:dyDescent="0.2">
      <c r="A27" s="509" t="s">
        <v>609</v>
      </c>
      <c r="B27" s="509"/>
      <c r="C27" s="509"/>
      <c r="D27" s="509"/>
      <c r="E27" s="509"/>
      <c r="F27" s="510"/>
      <c r="G27" s="509"/>
      <c r="H27" s="189"/>
    </row>
    <row r="28" spans="1:18" ht="37.5" customHeight="1" x14ac:dyDescent="0.2">
      <c r="A28" s="178" t="s">
        <v>129</v>
      </c>
      <c r="B28" s="129" t="s">
        <v>130</v>
      </c>
      <c r="C28" s="129" t="s">
        <v>131</v>
      </c>
      <c r="D28" s="129" t="s">
        <v>132</v>
      </c>
      <c r="E28" s="129" t="s">
        <v>133</v>
      </c>
      <c r="F28" s="537" t="s">
        <v>134</v>
      </c>
      <c r="G28" s="129" t="s">
        <v>135</v>
      </c>
      <c r="H28" s="189"/>
    </row>
    <row r="29" spans="1:18" ht="16.5" customHeight="1" x14ac:dyDescent="0.2">
      <c r="A29" s="284">
        <v>9290022058</v>
      </c>
      <c r="B29" s="284" t="s">
        <v>136</v>
      </c>
      <c r="C29" s="179">
        <v>4.5</v>
      </c>
      <c r="D29" s="179">
        <v>3.3</v>
      </c>
      <c r="E29" s="179">
        <v>300</v>
      </c>
      <c r="F29" s="179">
        <v>300</v>
      </c>
      <c r="G29" s="179">
        <v>2340684</v>
      </c>
      <c r="H29" s="189"/>
    </row>
    <row r="30" spans="1:18" ht="16.5" customHeight="1" x14ac:dyDescent="0.2">
      <c r="A30" s="284">
        <v>93122480</v>
      </c>
      <c r="B30" s="284" t="s">
        <v>137</v>
      </c>
      <c r="C30" s="179">
        <v>5</v>
      </c>
      <c r="D30" s="179">
        <v>6</v>
      </c>
      <c r="E30" s="179">
        <v>450</v>
      </c>
      <c r="F30" s="540">
        <v>480</v>
      </c>
      <c r="G30" s="179">
        <v>2272687</v>
      </c>
      <c r="H30" s="189"/>
    </row>
    <row r="31" spans="1:18" ht="16.5" customHeight="1" x14ac:dyDescent="0.2">
      <c r="A31" s="284">
        <v>93122482</v>
      </c>
      <c r="B31" s="284" t="s">
        <v>137</v>
      </c>
      <c r="C31" s="179">
        <v>5</v>
      </c>
      <c r="D31" s="179">
        <v>6</v>
      </c>
      <c r="E31" s="179">
        <v>450</v>
      </c>
      <c r="F31" s="540">
        <v>480</v>
      </c>
      <c r="G31" s="179">
        <v>2272692</v>
      </c>
      <c r="H31" s="189"/>
    </row>
    <row r="32" spans="1:18" ht="16.5" customHeight="1" x14ac:dyDescent="0.2">
      <c r="A32" s="284">
        <v>9290011558</v>
      </c>
      <c r="B32" s="284" t="s">
        <v>136</v>
      </c>
      <c r="C32" s="179">
        <v>8.8000000000000007</v>
      </c>
      <c r="D32" s="179">
        <v>9</v>
      </c>
      <c r="E32" s="179">
        <v>800</v>
      </c>
      <c r="F32" s="540">
        <v>650</v>
      </c>
      <c r="G32" s="179">
        <v>2284911</v>
      </c>
      <c r="H32" s="189"/>
    </row>
    <row r="33" spans="1:8" ht="16.5" customHeight="1" x14ac:dyDescent="0.2">
      <c r="A33" s="284">
        <v>93122484</v>
      </c>
      <c r="B33" s="284" t="s">
        <v>137</v>
      </c>
      <c r="C33" s="179">
        <v>8</v>
      </c>
      <c r="D33" s="179">
        <v>10</v>
      </c>
      <c r="E33" s="179">
        <v>800</v>
      </c>
      <c r="F33" s="540">
        <v>800</v>
      </c>
      <c r="G33" s="179">
        <v>2272701</v>
      </c>
      <c r="H33" s="189"/>
    </row>
    <row r="34" spans="1:8" ht="16.5" customHeight="1" x14ac:dyDescent="0.2">
      <c r="A34" s="284">
        <v>93122536</v>
      </c>
      <c r="B34" s="284" t="s">
        <v>137</v>
      </c>
      <c r="C34" s="179">
        <v>8</v>
      </c>
      <c r="D34" s="179">
        <v>10</v>
      </c>
      <c r="E34" s="179">
        <v>800</v>
      </c>
      <c r="F34" s="540">
        <v>800</v>
      </c>
      <c r="G34" s="179">
        <v>2339012</v>
      </c>
      <c r="H34" s="189"/>
    </row>
    <row r="35" spans="1:8" ht="16.5" customHeight="1" x14ac:dyDescent="0.2">
      <c r="A35" s="284">
        <v>9290019317</v>
      </c>
      <c r="B35" s="284" t="s">
        <v>136</v>
      </c>
      <c r="C35" s="179">
        <v>4.5</v>
      </c>
      <c r="D35" s="179">
        <v>4.5</v>
      </c>
      <c r="E35" s="179">
        <v>350</v>
      </c>
      <c r="F35" s="540">
        <v>300</v>
      </c>
      <c r="G35" s="179">
        <v>2328807</v>
      </c>
      <c r="H35" s="189"/>
    </row>
    <row r="36" spans="1:8" ht="16.5" customHeight="1" x14ac:dyDescent="0.2">
      <c r="A36" s="284">
        <v>40931</v>
      </c>
      <c r="B36" s="284" t="s">
        <v>137</v>
      </c>
      <c r="C36" s="179">
        <v>10</v>
      </c>
      <c r="D36" s="179">
        <v>10.5</v>
      </c>
      <c r="E36" s="179">
        <v>650</v>
      </c>
      <c r="F36" s="179">
        <v>700</v>
      </c>
      <c r="G36" s="179">
        <v>2316255</v>
      </c>
    </row>
    <row r="37" spans="1:8" ht="16.5" customHeight="1" x14ac:dyDescent="0.2">
      <c r="A37" s="284">
        <v>41054</v>
      </c>
      <c r="B37" s="284" t="s">
        <v>137</v>
      </c>
      <c r="C37" s="179">
        <v>10</v>
      </c>
      <c r="D37" s="179">
        <v>10.5</v>
      </c>
      <c r="E37" s="179">
        <v>650</v>
      </c>
      <c r="F37" s="179">
        <v>700</v>
      </c>
      <c r="G37" s="179">
        <v>2316254</v>
      </c>
    </row>
    <row r="38" spans="1:8" ht="16.5" customHeight="1" x14ac:dyDescent="0.2">
      <c r="A38" s="284">
        <v>98255</v>
      </c>
      <c r="B38" s="284" t="s">
        <v>137</v>
      </c>
      <c r="C38" s="179">
        <v>6</v>
      </c>
      <c r="D38" s="179">
        <v>5.5</v>
      </c>
      <c r="E38" s="179">
        <v>450</v>
      </c>
      <c r="F38" s="179">
        <v>450</v>
      </c>
      <c r="G38" s="179">
        <v>2302936</v>
      </c>
    </row>
    <row r="39" spans="1:8" ht="16.5" customHeight="1" x14ac:dyDescent="0.2">
      <c r="A39" s="284">
        <v>98261</v>
      </c>
      <c r="B39" s="284" t="s">
        <v>137</v>
      </c>
      <c r="C39" s="179">
        <v>6</v>
      </c>
      <c r="D39" s="179">
        <v>5.5</v>
      </c>
      <c r="E39" s="179">
        <v>450</v>
      </c>
      <c r="F39" s="179">
        <v>450</v>
      </c>
      <c r="G39" s="179">
        <v>2302936</v>
      </c>
    </row>
    <row r="40" spans="1:8" ht="16.5" customHeight="1" x14ac:dyDescent="0.2">
      <c r="A40" s="284">
        <v>98280</v>
      </c>
      <c r="B40" s="284" t="s">
        <v>137</v>
      </c>
      <c r="C40" s="179">
        <v>6</v>
      </c>
      <c r="D40" s="179">
        <v>5.5</v>
      </c>
      <c r="E40" s="179">
        <v>450</v>
      </c>
      <c r="F40" s="179">
        <v>450</v>
      </c>
      <c r="G40" s="179">
        <v>2302937</v>
      </c>
    </row>
    <row r="41" spans="1:8" ht="16.5" customHeight="1" x14ac:dyDescent="0.2">
      <c r="A41" s="284">
        <v>98283</v>
      </c>
      <c r="B41" s="284" t="s">
        <v>137</v>
      </c>
      <c r="C41" s="179">
        <v>6</v>
      </c>
      <c r="D41" s="179">
        <v>5.5</v>
      </c>
      <c r="E41" s="179">
        <v>450</v>
      </c>
      <c r="F41" s="179">
        <v>450</v>
      </c>
      <c r="G41" s="179">
        <v>2302937</v>
      </c>
    </row>
    <row r="42" spans="1:8" ht="16.5" customHeight="1" x14ac:dyDescent="0.2">
      <c r="A42" s="284">
        <v>31740</v>
      </c>
      <c r="B42" s="284" t="s">
        <v>137</v>
      </c>
      <c r="C42" s="179">
        <v>4</v>
      </c>
      <c r="D42" s="179">
        <v>4</v>
      </c>
      <c r="E42" s="179">
        <v>300</v>
      </c>
      <c r="F42" s="179">
        <v>320</v>
      </c>
      <c r="G42" s="179">
        <v>2362151</v>
      </c>
    </row>
    <row r="43" spans="1:8" ht="16.5" customHeight="1" x14ac:dyDescent="0.2">
      <c r="A43" s="284">
        <v>31741</v>
      </c>
      <c r="B43" s="284" t="s">
        <v>137</v>
      </c>
      <c r="C43" s="179">
        <v>4</v>
      </c>
      <c r="D43" s="179">
        <v>4</v>
      </c>
      <c r="E43" s="179">
        <v>300</v>
      </c>
      <c r="F43" s="179">
        <v>320</v>
      </c>
      <c r="G43" s="179">
        <v>2312784</v>
      </c>
    </row>
    <row r="44" spans="1:8" ht="16.5" customHeight="1" x14ac:dyDescent="0.2">
      <c r="A44" s="284">
        <v>31753</v>
      </c>
      <c r="B44" s="284" t="s">
        <v>137</v>
      </c>
      <c r="C44" s="179">
        <v>4</v>
      </c>
      <c r="D44" s="179">
        <v>4</v>
      </c>
      <c r="E44" s="179">
        <v>300</v>
      </c>
      <c r="F44" s="179">
        <v>320</v>
      </c>
      <c r="G44" s="179">
        <v>2362152</v>
      </c>
    </row>
    <row r="45" spans="1:8" ht="16.5" customHeight="1" x14ac:dyDescent="0.2">
      <c r="A45" s="284">
        <v>42231</v>
      </c>
      <c r="B45" s="284" t="s">
        <v>137</v>
      </c>
      <c r="C45" s="179">
        <v>4</v>
      </c>
      <c r="D45" s="179">
        <v>4</v>
      </c>
      <c r="E45" s="179">
        <v>300</v>
      </c>
      <c r="F45" s="179">
        <v>320</v>
      </c>
      <c r="G45" s="179">
        <v>2362155</v>
      </c>
    </row>
    <row r="46" spans="1:8" ht="16.5" customHeight="1" x14ac:dyDescent="0.2">
      <c r="A46" s="284">
        <v>42232</v>
      </c>
      <c r="B46" s="284" t="s">
        <v>137</v>
      </c>
      <c r="C46" s="179">
        <v>4</v>
      </c>
      <c r="D46" s="179">
        <v>4</v>
      </c>
      <c r="E46" s="179">
        <v>300</v>
      </c>
      <c r="F46" s="179">
        <v>320</v>
      </c>
      <c r="G46" s="179">
        <v>2362170</v>
      </c>
    </row>
    <row r="47" spans="1:8" ht="16.5" customHeight="1" x14ac:dyDescent="0.2">
      <c r="A47" s="284">
        <v>42243</v>
      </c>
      <c r="B47" s="284" t="s">
        <v>137</v>
      </c>
      <c r="C47" s="179">
        <v>4</v>
      </c>
      <c r="D47" s="179">
        <v>4</v>
      </c>
      <c r="E47" s="179">
        <v>300</v>
      </c>
      <c r="F47" s="179">
        <v>320</v>
      </c>
      <c r="G47" s="179">
        <v>2362168</v>
      </c>
    </row>
    <row r="48" spans="1:8" s="318" customFormat="1" ht="16.5" customHeight="1" x14ac:dyDescent="0.2">
      <c r="A48" s="538">
        <v>42252</v>
      </c>
      <c r="B48" s="538" t="s">
        <v>137</v>
      </c>
      <c r="C48" s="435">
        <v>4</v>
      </c>
      <c r="D48" s="435">
        <v>4</v>
      </c>
      <c r="E48" s="435">
        <v>300</v>
      </c>
      <c r="F48" s="435">
        <v>320</v>
      </c>
      <c r="G48" s="435">
        <v>2312786</v>
      </c>
    </row>
    <row r="49" spans="1:7" s="318" customFormat="1" ht="16.5" customHeight="1" x14ac:dyDescent="0.2">
      <c r="A49" s="538">
        <v>42282</v>
      </c>
      <c r="B49" s="538" t="s">
        <v>137</v>
      </c>
      <c r="C49" s="435">
        <v>4</v>
      </c>
      <c r="D49" s="435">
        <v>4</v>
      </c>
      <c r="E49" s="435">
        <v>300</v>
      </c>
      <c r="F49" s="435">
        <v>320</v>
      </c>
      <c r="G49" s="435">
        <v>2362151</v>
      </c>
    </row>
    <row r="50" spans="1:7" s="318" customFormat="1" ht="16.5" customHeight="1" x14ac:dyDescent="0.2">
      <c r="A50" s="538">
        <v>42286</v>
      </c>
      <c r="B50" s="538" t="s">
        <v>137</v>
      </c>
      <c r="C50" s="435">
        <v>4</v>
      </c>
      <c r="D50" s="435">
        <v>4</v>
      </c>
      <c r="E50" s="435">
        <v>300</v>
      </c>
      <c r="F50" s="435">
        <v>320</v>
      </c>
      <c r="G50" s="435">
        <v>2312784</v>
      </c>
    </row>
    <row r="51" spans="1:7" ht="16.5" customHeight="1" x14ac:dyDescent="0.2">
      <c r="A51" s="284">
        <v>42287</v>
      </c>
      <c r="B51" s="284" t="s">
        <v>137</v>
      </c>
      <c r="C51" s="179">
        <v>4</v>
      </c>
      <c r="D51" s="179">
        <v>4</v>
      </c>
      <c r="E51" s="179">
        <v>300</v>
      </c>
      <c r="F51" s="179">
        <v>320</v>
      </c>
      <c r="G51" s="179">
        <v>2362152</v>
      </c>
    </row>
    <row r="52" spans="1:7" ht="16.5" customHeight="1" x14ac:dyDescent="0.2">
      <c r="A52" s="284">
        <v>96685</v>
      </c>
      <c r="B52" s="284" t="s">
        <v>137</v>
      </c>
      <c r="C52" s="179">
        <v>10.5</v>
      </c>
      <c r="D52" s="179">
        <v>10</v>
      </c>
      <c r="E52" s="179">
        <v>800</v>
      </c>
      <c r="F52" s="179">
        <v>800</v>
      </c>
      <c r="G52" s="179">
        <v>2274385</v>
      </c>
    </row>
    <row r="53" spans="1:7" ht="16.5" customHeight="1" x14ac:dyDescent="0.2">
      <c r="A53" s="284">
        <v>96687</v>
      </c>
      <c r="B53" s="284" t="s">
        <v>137</v>
      </c>
      <c r="C53" s="179">
        <v>10.5</v>
      </c>
      <c r="D53" s="179">
        <v>10</v>
      </c>
      <c r="E53" s="179">
        <v>800</v>
      </c>
      <c r="F53" s="179">
        <v>800</v>
      </c>
      <c r="G53" s="179">
        <v>2274385</v>
      </c>
    </row>
    <row r="54" spans="1:7" ht="16.5" customHeight="1" x14ac:dyDescent="0.2">
      <c r="A54" s="284">
        <v>96707</v>
      </c>
      <c r="B54" s="284" t="s">
        <v>137</v>
      </c>
      <c r="C54" s="179">
        <v>10.5</v>
      </c>
      <c r="D54" s="179">
        <v>10</v>
      </c>
      <c r="E54" s="179">
        <v>800</v>
      </c>
      <c r="F54" s="179">
        <v>800</v>
      </c>
      <c r="G54" s="179">
        <v>2274386</v>
      </c>
    </row>
    <row r="55" spans="1:7" ht="16.5" customHeight="1" x14ac:dyDescent="0.2">
      <c r="A55" s="284">
        <v>27978</v>
      </c>
      <c r="B55" s="284" t="s">
        <v>137</v>
      </c>
      <c r="C55" s="179">
        <v>10.5</v>
      </c>
      <c r="D55" s="179">
        <v>10</v>
      </c>
      <c r="E55" s="179">
        <v>800</v>
      </c>
      <c r="F55" s="179">
        <v>800</v>
      </c>
      <c r="G55" s="179">
        <v>2274385</v>
      </c>
    </row>
    <row r="56" spans="1:7" ht="16.5" customHeight="1" x14ac:dyDescent="0.2">
      <c r="A56" s="284">
        <v>28003</v>
      </c>
      <c r="B56" s="284" t="s">
        <v>137</v>
      </c>
      <c r="C56" s="179">
        <v>10.5</v>
      </c>
      <c r="D56" s="179">
        <v>10</v>
      </c>
      <c r="E56" s="179">
        <v>800</v>
      </c>
      <c r="F56" s="179">
        <v>800</v>
      </c>
      <c r="G56" s="179">
        <v>2274386</v>
      </c>
    </row>
    <row r="57" spans="1:7" ht="30.75" customHeight="1" x14ac:dyDescent="0.2">
      <c r="A57" s="539" t="s">
        <v>129</v>
      </c>
      <c r="B57" s="539" t="s">
        <v>130</v>
      </c>
      <c r="C57" s="129" t="s">
        <v>131</v>
      </c>
      <c r="D57" s="129" t="s">
        <v>132</v>
      </c>
      <c r="E57" s="129" t="s">
        <v>133</v>
      </c>
      <c r="F57" s="129" t="s">
        <v>134</v>
      </c>
      <c r="G57" s="129" t="s">
        <v>135</v>
      </c>
    </row>
    <row r="58" spans="1:7" ht="16.5" customHeight="1" x14ac:dyDescent="0.2">
      <c r="A58" s="284" t="s">
        <v>138</v>
      </c>
      <c r="B58" s="284" t="s">
        <v>139</v>
      </c>
      <c r="C58" s="179">
        <v>4.5</v>
      </c>
      <c r="D58" s="179">
        <v>4.5</v>
      </c>
      <c r="E58" s="179">
        <v>450</v>
      </c>
      <c r="F58" s="179">
        <v>470</v>
      </c>
      <c r="G58" s="179">
        <v>2304618</v>
      </c>
    </row>
    <row r="59" spans="1:7" ht="16.5" customHeight="1" x14ac:dyDescent="0.2">
      <c r="A59" s="284">
        <v>41055</v>
      </c>
      <c r="B59" s="284" t="s">
        <v>137</v>
      </c>
      <c r="C59" s="179">
        <v>13</v>
      </c>
      <c r="D59" s="179">
        <v>13.5</v>
      </c>
      <c r="E59" s="179">
        <v>1070</v>
      </c>
      <c r="F59" s="179">
        <v>1070</v>
      </c>
      <c r="G59" s="179">
        <v>2312886</v>
      </c>
    </row>
    <row r="60" spans="1:7" ht="16.5" customHeight="1" x14ac:dyDescent="0.2">
      <c r="A60" s="284">
        <v>41315</v>
      </c>
      <c r="B60" s="284" t="s">
        <v>137</v>
      </c>
      <c r="C60" s="179">
        <v>13</v>
      </c>
      <c r="D60" s="179">
        <v>13.5</v>
      </c>
      <c r="E60" s="179">
        <v>1070</v>
      </c>
      <c r="F60" s="179">
        <v>1070</v>
      </c>
      <c r="G60" s="179">
        <v>2312887</v>
      </c>
    </row>
    <row r="61" spans="1:7" s="318" customFormat="1" ht="16.5" customHeight="1" x14ac:dyDescent="0.2">
      <c r="A61" s="538">
        <v>49525</v>
      </c>
      <c r="B61" s="538" t="s">
        <v>137</v>
      </c>
      <c r="C61" s="435">
        <v>13</v>
      </c>
      <c r="D61" s="435">
        <v>13.5</v>
      </c>
      <c r="E61" s="435">
        <v>900</v>
      </c>
      <c r="F61" s="435">
        <v>900</v>
      </c>
      <c r="G61" s="435">
        <v>2316387</v>
      </c>
    </row>
    <row r="62" spans="1:7" s="318" customFormat="1" ht="16.5" customHeight="1" x14ac:dyDescent="0.2">
      <c r="A62" s="538">
        <v>41311</v>
      </c>
      <c r="B62" s="538" t="s">
        <v>137</v>
      </c>
      <c r="C62" s="435">
        <v>13</v>
      </c>
      <c r="D62" s="435">
        <v>13.5</v>
      </c>
      <c r="E62" s="435">
        <v>1070</v>
      </c>
      <c r="F62" s="435">
        <v>1070</v>
      </c>
      <c r="G62" s="435">
        <v>2312886</v>
      </c>
    </row>
    <row r="63" spans="1:7" s="318" customFormat="1" ht="16.5" customHeight="1" x14ac:dyDescent="0.2">
      <c r="A63" s="538">
        <v>41432</v>
      </c>
      <c r="B63" s="538" t="s">
        <v>137</v>
      </c>
      <c r="C63" s="435">
        <v>13</v>
      </c>
      <c r="D63" s="435">
        <v>13.5</v>
      </c>
      <c r="E63" s="435">
        <v>900</v>
      </c>
      <c r="F63" s="435">
        <v>900</v>
      </c>
      <c r="G63" s="435">
        <v>2316387</v>
      </c>
    </row>
    <row r="64" spans="1:7" s="318" customFormat="1" ht="16.5" customHeight="1" x14ac:dyDescent="0.2">
      <c r="A64" s="538">
        <v>41460</v>
      </c>
      <c r="B64" s="538" t="s">
        <v>137</v>
      </c>
      <c r="C64" s="435">
        <v>13</v>
      </c>
      <c r="D64" s="435">
        <v>13.5</v>
      </c>
      <c r="E64" s="435">
        <v>900</v>
      </c>
      <c r="F64" s="435">
        <v>900</v>
      </c>
      <c r="G64" s="435">
        <v>2316388</v>
      </c>
    </row>
    <row r="65" spans="1:8" s="318" customFormat="1" ht="16.5" customHeight="1" x14ac:dyDescent="0.2">
      <c r="A65" s="538" t="s">
        <v>140</v>
      </c>
      <c r="B65" s="538" t="s">
        <v>141</v>
      </c>
      <c r="C65" s="435">
        <v>14.5</v>
      </c>
      <c r="D65" s="435">
        <v>14.5</v>
      </c>
      <c r="E65" s="435">
        <v>1550</v>
      </c>
      <c r="F65" s="435">
        <v>1600</v>
      </c>
      <c r="G65" s="435">
        <v>2304784</v>
      </c>
    </row>
    <row r="66" spans="1:8" s="318" customFormat="1" ht="16.5" customHeight="1" x14ac:dyDescent="0.2">
      <c r="A66" s="538">
        <v>41556</v>
      </c>
      <c r="B66" s="538" t="s">
        <v>137</v>
      </c>
      <c r="C66" s="435">
        <v>4.5</v>
      </c>
      <c r="D66" s="435">
        <v>4.5</v>
      </c>
      <c r="E66" s="435">
        <v>350</v>
      </c>
      <c r="F66" s="435">
        <v>360</v>
      </c>
      <c r="G66" s="435">
        <v>2362207</v>
      </c>
    </row>
    <row r="67" spans="1:8" s="318" customFormat="1" ht="16.5" customHeight="1" x14ac:dyDescent="0.2">
      <c r="A67" s="538">
        <v>41561</v>
      </c>
      <c r="B67" s="538" t="s">
        <v>137</v>
      </c>
      <c r="C67" s="435">
        <v>4.5</v>
      </c>
      <c r="D67" s="435">
        <v>4.5</v>
      </c>
      <c r="E67" s="435">
        <v>350</v>
      </c>
      <c r="F67" s="435">
        <v>360</v>
      </c>
      <c r="G67" s="435">
        <v>2362208</v>
      </c>
    </row>
    <row r="68" spans="1:8" s="318" customFormat="1" ht="16.5" customHeight="1" x14ac:dyDescent="0.2">
      <c r="A68" s="538">
        <v>41562</v>
      </c>
      <c r="B68" s="538" t="s">
        <v>137</v>
      </c>
      <c r="C68" s="435">
        <v>4.5</v>
      </c>
      <c r="D68" s="435">
        <v>4.5</v>
      </c>
      <c r="E68" s="435">
        <v>350</v>
      </c>
      <c r="F68" s="435">
        <v>360</v>
      </c>
      <c r="G68" s="435">
        <v>2362209</v>
      </c>
    </row>
    <row r="69" spans="1:8" ht="16.5" customHeight="1" x14ac:dyDescent="0.2">
      <c r="A69" s="284">
        <v>42256</v>
      </c>
      <c r="B69" s="284" t="s">
        <v>137</v>
      </c>
      <c r="C69" s="179">
        <v>4.5</v>
      </c>
      <c r="D69" s="179">
        <v>4.5</v>
      </c>
      <c r="E69" s="179">
        <v>350</v>
      </c>
      <c r="F69" s="179">
        <v>360</v>
      </c>
      <c r="G69" s="179">
        <v>2362195</v>
      </c>
    </row>
    <row r="70" spans="1:8" ht="16.5" customHeight="1" x14ac:dyDescent="0.2">
      <c r="A70" s="284">
        <v>42257</v>
      </c>
      <c r="B70" s="284" t="s">
        <v>137</v>
      </c>
      <c r="C70" s="179">
        <v>4.5</v>
      </c>
      <c r="D70" s="179">
        <v>4.5</v>
      </c>
      <c r="E70" s="179">
        <v>350</v>
      </c>
      <c r="F70" s="179">
        <v>360</v>
      </c>
      <c r="G70" s="179">
        <v>2362196</v>
      </c>
    </row>
    <row r="71" spans="1:8" ht="16.5" customHeight="1" x14ac:dyDescent="0.2">
      <c r="A71" s="284">
        <v>42279</v>
      </c>
      <c r="B71" s="284" t="s">
        <v>137</v>
      </c>
      <c r="C71" s="179">
        <v>4.5</v>
      </c>
      <c r="D71" s="179">
        <v>4.5</v>
      </c>
      <c r="E71" s="179">
        <v>350</v>
      </c>
      <c r="F71" s="179">
        <v>360</v>
      </c>
      <c r="G71" s="179">
        <v>2362210</v>
      </c>
    </row>
    <row r="72" spans="1:8" ht="16.5" customHeight="1" x14ac:dyDescent="0.2">
      <c r="A72" s="284">
        <v>42290</v>
      </c>
      <c r="B72" s="284" t="s">
        <v>137</v>
      </c>
      <c r="C72" s="179">
        <v>4.5</v>
      </c>
      <c r="D72" s="179">
        <v>4.5</v>
      </c>
      <c r="E72" s="179">
        <v>350</v>
      </c>
      <c r="F72" s="179">
        <v>360</v>
      </c>
      <c r="G72" s="179">
        <v>2362205</v>
      </c>
    </row>
    <row r="73" spans="1:8" ht="16.5" customHeight="1" x14ac:dyDescent="0.2">
      <c r="A73" s="284" t="s">
        <v>142</v>
      </c>
      <c r="B73" s="284" t="s">
        <v>139</v>
      </c>
      <c r="C73" s="179">
        <v>15</v>
      </c>
      <c r="D73" s="179">
        <v>15.3</v>
      </c>
      <c r="E73" s="179">
        <v>1600</v>
      </c>
      <c r="F73" s="179">
        <v>1600</v>
      </c>
      <c r="G73" s="179">
        <v>2332870</v>
      </c>
    </row>
    <row r="74" spans="1:8" x14ac:dyDescent="0.2">
      <c r="A74" s="175"/>
      <c r="B74" s="175"/>
      <c r="C74" s="175"/>
      <c r="D74" s="175"/>
      <c r="E74" s="175"/>
      <c r="F74" s="175"/>
      <c r="G74" s="175"/>
    </row>
    <row r="75" spans="1:8" ht="16.5" customHeight="1" x14ac:dyDescent="0.2">
      <c r="A75" s="508" t="s">
        <v>610</v>
      </c>
      <c r="B75" s="508"/>
      <c r="C75" s="508"/>
      <c r="D75" s="508"/>
      <c r="E75" s="508"/>
      <c r="F75" s="508"/>
    </row>
    <row r="76" spans="1:8" ht="58.5" customHeight="1" x14ac:dyDescent="0.2">
      <c r="A76" s="178" t="s">
        <v>143</v>
      </c>
      <c r="B76" s="541" t="s">
        <v>144</v>
      </c>
      <c r="C76" s="541" t="s">
        <v>77</v>
      </c>
      <c r="D76" s="129" t="s">
        <v>145</v>
      </c>
      <c r="E76" s="129" t="s">
        <v>146</v>
      </c>
      <c r="F76" s="129" t="s">
        <v>147</v>
      </c>
    </row>
    <row r="77" spans="1:8" ht="16.5" customHeight="1" x14ac:dyDescent="0.2">
      <c r="A77" s="284">
        <v>2020</v>
      </c>
      <c r="B77" s="128" t="s">
        <v>127</v>
      </c>
      <c r="C77" s="616">
        <v>112</v>
      </c>
      <c r="D77" s="616">
        <v>0.42</v>
      </c>
      <c r="E77" s="616">
        <v>0.54</v>
      </c>
      <c r="F77" s="616">
        <v>0.51</v>
      </c>
    </row>
    <row r="78" spans="1:8" ht="16.5" customHeight="1" x14ac:dyDescent="0.2">
      <c r="A78" s="284">
        <v>2020</v>
      </c>
      <c r="B78" s="128" t="s">
        <v>128</v>
      </c>
      <c r="C78" s="616">
        <v>310</v>
      </c>
      <c r="D78" s="616">
        <v>0.25</v>
      </c>
      <c r="E78" s="616">
        <v>0.54</v>
      </c>
      <c r="F78" s="616">
        <v>0.45</v>
      </c>
    </row>
    <row r="79" spans="1:8" ht="16.5" customHeight="1" x14ac:dyDescent="0.2">
      <c r="A79" s="536"/>
      <c r="B79" s="173"/>
      <c r="C79" s="65"/>
      <c r="D79" s="173"/>
      <c r="E79" s="173"/>
      <c r="F79" s="173"/>
    </row>
    <row r="80" spans="1:8" ht="14.25" x14ac:dyDescent="0.2">
      <c r="A80" s="617" t="s">
        <v>743</v>
      </c>
      <c r="B80"/>
      <c r="C80"/>
      <c r="D80"/>
      <c r="E80"/>
      <c r="F80"/>
      <c r="G80"/>
      <c r="H80"/>
    </row>
    <row r="81" spans="1:8" ht="14.25" x14ac:dyDescent="0.2">
      <c r="A81" s="626" t="s">
        <v>722</v>
      </c>
      <c r="B81" s="627" t="s">
        <v>126</v>
      </c>
      <c r="C81" s="627" t="s">
        <v>723</v>
      </c>
      <c r="D81" s="627" t="s">
        <v>724</v>
      </c>
      <c r="E81" s="627" t="s">
        <v>725</v>
      </c>
      <c r="F81" s="627" t="s">
        <v>726</v>
      </c>
      <c r="G81"/>
      <c r="H81"/>
    </row>
    <row r="82" spans="1:8" ht="14.25" x14ac:dyDescent="0.2">
      <c r="A82" s="761" t="s">
        <v>95</v>
      </c>
      <c r="B82" s="628" t="s">
        <v>127</v>
      </c>
      <c r="C82" s="629">
        <v>84737</v>
      </c>
      <c r="D82" s="629">
        <v>321052</v>
      </c>
      <c r="E82" s="629">
        <v>11791295</v>
      </c>
      <c r="F82" s="630">
        <v>1432.88</v>
      </c>
      <c r="G82"/>
      <c r="H82"/>
    </row>
    <row r="83" spans="1:8" ht="14.25" x14ac:dyDescent="0.2">
      <c r="A83" s="761"/>
      <c r="B83" s="628" t="s">
        <v>128</v>
      </c>
      <c r="C83" s="629">
        <v>49732</v>
      </c>
      <c r="D83" s="629">
        <v>162647</v>
      </c>
      <c r="E83" s="629">
        <v>6925393</v>
      </c>
      <c r="F83" s="631">
        <v>901.24</v>
      </c>
      <c r="G83"/>
      <c r="H83"/>
    </row>
    <row r="84" spans="1:8" ht="14.25" x14ac:dyDescent="0.2">
      <c r="A84" s="761" t="s">
        <v>94</v>
      </c>
      <c r="B84" s="628" t="s">
        <v>127</v>
      </c>
      <c r="C84" s="629">
        <v>102893</v>
      </c>
      <c r="D84" s="629">
        <v>378664</v>
      </c>
      <c r="E84" s="629">
        <v>13872435</v>
      </c>
      <c r="F84" s="630">
        <v>1687.54</v>
      </c>
      <c r="G84"/>
      <c r="H84"/>
    </row>
    <row r="85" spans="1:8" ht="14.25" x14ac:dyDescent="0.2">
      <c r="A85" s="761"/>
      <c r="B85" s="628" t="s">
        <v>128</v>
      </c>
      <c r="C85" s="629">
        <v>61139</v>
      </c>
      <c r="D85" s="629">
        <v>182648</v>
      </c>
      <c r="E85" s="629">
        <v>7859401</v>
      </c>
      <c r="F85" s="630">
        <v>1037.6500000000001</v>
      </c>
      <c r="G85"/>
      <c r="H85"/>
    </row>
    <row r="86" spans="1:8" ht="14.25" x14ac:dyDescent="0.2">
      <c r="A86" s="760" t="s">
        <v>727</v>
      </c>
      <c r="B86" s="760"/>
      <c r="C86" s="632">
        <v>298501</v>
      </c>
      <c r="D86" s="632">
        <v>1045011</v>
      </c>
      <c r="E86" s="632">
        <v>40448524</v>
      </c>
      <c r="F86" s="633">
        <v>5059.3100000000004</v>
      </c>
      <c r="G86"/>
      <c r="H86"/>
    </row>
    <row r="87" spans="1:8" x14ac:dyDescent="0.2">
      <c r="A87" s="175"/>
      <c r="B87" s="175"/>
      <c r="C87" s="175"/>
      <c r="D87" s="175"/>
      <c r="E87" s="175"/>
      <c r="F87" s="175"/>
      <c r="G87" s="175"/>
    </row>
    <row r="88" spans="1:8" ht="25.5" x14ac:dyDescent="0.2">
      <c r="A88" s="617" t="s">
        <v>615</v>
      </c>
      <c r="B88"/>
      <c r="C88"/>
      <c r="D88"/>
      <c r="E88"/>
      <c r="F88"/>
      <c r="G88"/>
      <c r="H88"/>
    </row>
    <row r="89" spans="1:8" ht="63.75" x14ac:dyDescent="0.2">
      <c r="A89" s="641" t="s">
        <v>88</v>
      </c>
      <c r="B89" s="642" t="s">
        <v>563</v>
      </c>
      <c r="C89" s="642" t="s">
        <v>728</v>
      </c>
      <c r="D89" s="642" t="s">
        <v>565</v>
      </c>
      <c r="E89" s="642" t="s">
        <v>729</v>
      </c>
      <c r="F89" s="642" t="s">
        <v>730</v>
      </c>
      <c r="G89" s="642" t="s">
        <v>731</v>
      </c>
      <c r="H89"/>
    </row>
    <row r="90" spans="1:8" ht="14.25" x14ac:dyDescent="0.2">
      <c r="A90" s="643" t="s">
        <v>94</v>
      </c>
      <c r="B90" s="634">
        <v>21731835</v>
      </c>
      <c r="C90" s="637">
        <v>2725.19</v>
      </c>
      <c r="D90" s="634">
        <v>25434704</v>
      </c>
      <c r="E90" s="637">
        <v>3461.28</v>
      </c>
      <c r="F90" s="644">
        <v>1.17</v>
      </c>
      <c r="G90" s="644">
        <v>1.27</v>
      </c>
      <c r="H90"/>
    </row>
    <row r="91" spans="1:8" ht="14.25" x14ac:dyDescent="0.2">
      <c r="A91" s="643" t="s">
        <v>95</v>
      </c>
      <c r="B91" s="645">
        <v>18716688</v>
      </c>
      <c r="C91" s="646">
        <v>2334.12</v>
      </c>
      <c r="D91" s="634">
        <v>23016764</v>
      </c>
      <c r="E91" s="637">
        <v>3150.38</v>
      </c>
      <c r="F91" s="644">
        <v>1.23</v>
      </c>
      <c r="G91" s="644">
        <v>1.35</v>
      </c>
      <c r="H91"/>
    </row>
    <row r="92" spans="1:8" ht="14.25" x14ac:dyDescent="0.2">
      <c r="A92" s="647" t="s">
        <v>8</v>
      </c>
      <c r="B92" s="648">
        <v>40448524</v>
      </c>
      <c r="C92" s="649">
        <v>5059.3100000000004</v>
      </c>
      <c r="D92" s="648">
        <v>48451468</v>
      </c>
      <c r="E92" s="649">
        <v>6611.66</v>
      </c>
      <c r="F92" s="650">
        <v>1.2</v>
      </c>
      <c r="G92" s="650">
        <v>1.31</v>
      </c>
      <c r="H92"/>
    </row>
    <row r="93" spans="1:8" ht="15" x14ac:dyDescent="0.2">
      <c r="A93" s="623"/>
      <c r="B93"/>
      <c r="C93"/>
      <c r="D93"/>
      <c r="E93"/>
      <c r="F93"/>
      <c r="G93"/>
      <c r="H93"/>
    </row>
    <row r="94" spans="1:8" ht="14.25" x14ac:dyDescent="0.2">
      <c r="A94" s="617" t="s">
        <v>744</v>
      </c>
      <c r="B94"/>
      <c r="C94"/>
      <c r="D94"/>
      <c r="E94"/>
      <c r="F94"/>
      <c r="G94"/>
      <c r="H94"/>
    </row>
    <row r="95" spans="1:8" ht="25.5" customHeight="1" x14ac:dyDescent="0.2">
      <c r="A95" s="758" t="s">
        <v>88</v>
      </c>
      <c r="B95" s="756" t="s">
        <v>149</v>
      </c>
      <c r="C95" s="756"/>
      <c r="D95" s="756" t="s">
        <v>37</v>
      </c>
      <c r="E95" s="756" t="s">
        <v>93</v>
      </c>
      <c r="F95" s="756" t="s">
        <v>150</v>
      </c>
      <c r="G95" s="756" t="s">
        <v>565</v>
      </c>
      <c r="H95" s="756" t="s">
        <v>567</v>
      </c>
    </row>
    <row r="96" spans="1:8" x14ac:dyDescent="0.2">
      <c r="A96" s="758"/>
      <c r="B96" s="651" t="s">
        <v>732</v>
      </c>
      <c r="C96" s="651" t="s">
        <v>733</v>
      </c>
      <c r="D96" s="756"/>
      <c r="E96" s="756"/>
      <c r="F96" s="756"/>
      <c r="G96" s="756"/>
      <c r="H96" s="756"/>
    </row>
    <row r="97" spans="1:8" x14ac:dyDescent="0.2">
      <c r="A97" s="652" t="s">
        <v>94</v>
      </c>
      <c r="B97" s="653">
        <v>7.0000000000000007E-2</v>
      </c>
      <c r="C97" s="653">
        <v>0</v>
      </c>
      <c r="D97" s="644">
        <v>0.46</v>
      </c>
      <c r="E97" s="644">
        <v>0.61</v>
      </c>
      <c r="F97" s="654">
        <v>1.6E-2</v>
      </c>
      <c r="G97" s="655">
        <v>25434704</v>
      </c>
      <c r="H97" s="656">
        <v>15058272</v>
      </c>
    </row>
    <row r="98" spans="1:8" x14ac:dyDescent="0.2">
      <c r="A98" s="652" t="s">
        <v>95</v>
      </c>
      <c r="B98" s="653">
        <v>7.0000000000000007E-2</v>
      </c>
      <c r="C98" s="653">
        <v>0</v>
      </c>
      <c r="D98" s="644">
        <v>0.47</v>
      </c>
      <c r="E98" s="644">
        <v>0.6</v>
      </c>
      <c r="F98" s="654">
        <v>1.6E-2</v>
      </c>
      <c r="G98" s="655">
        <v>23016764</v>
      </c>
      <c r="H98" s="656">
        <v>13402662</v>
      </c>
    </row>
    <row r="99" spans="1:8" x14ac:dyDescent="0.2">
      <c r="A99" s="755" t="s">
        <v>8</v>
      </c>
      <c r="B99" s="755"/>
      <c r="C99" s="755"/>
      <c r="D99" s="650">
        <v>0.47</v>
      </c>
      <c r="E99" s="650">
        <v>0.6</v>
      </c>
      <c r="F99" s="657">
        <v>1.6E-2</v>
      </c>
      <c r="G99" s="658">
        <v>48451469</v>
      </c>
      <c r="H99" s="658">
        <v>28460934</v>
      </c>
    </row>
    <row r="100" spans="1:8" ht="15.75" x14ac:dyDescent="0.2">
      <c r="A100" s="624"/>
      <c r="B100" s="3"/>
      <c r="C100" s="3"/>
      <c r="D100" s="3"/>
      <c r="E100" s="3"/>
      <c r="F100" s="3"/>
      <c r="G100" s="3"/>
      <c r="H100" s="3"/>
    </row>
    <row r="101" spans="1:8" ht="14.25" x14ac:dyDescent="0.2">
      <c r="A101" s="617" t="s">
        <v>745</v>
      </c>
      <c r="B101"/>
      <c r="C101"/>
      <c r="D101"/>
      <c r="E101"/>
      <c r="F101"/>
      <c r="G101"/>
      <c r="H101"/>
    </row>
    <row r="102" spans="1:8" ht="38.450000000000003" customHeight="1" x14ac:dyDescent="0.2">
      <c r="A102" s="758" t="s">
        <v>88</v>
      </c>
      <c r="B102" s="756" t="s">
        <v>149</v>
      </c>
      <c r="C102" s="756"/>
      <c r="D102" s="756" t="s">
        <v>37</v>
      </c>
      <c r="E102" s="756" t="s">
        <v>93</v>
      </c>
      <c r="F102" s="759" t="s">
        <v>150</v>
      </c>
      <c r="G102" s="756" t="s">
        <v>566</v>
      </c>
      <c r="H102" s="756" t="s">
        <v>568</v>
      </c>
    </row>
    <row r="103" spans="1:8" x14ac:dyDescent="0.2">
      <c r="A103" s="758"/>
      <c r="B103" s="651" t="s">
        <v>732</v>
      </c>
      <c r="C103" s="651" t="s">
        <v>734</v>
      </c>
      <c r="D103" s="756"/>
      <c r="E103" s="756"/>
      <c r="F103" s="759"/>
      <c r="G103" s="756"/>
      <c r="H103" s="756"/>
    </row>
    <row r="104" spans="1:8" x14ac:dyDescent="0.2">
      <c r="A104" s="652" t="s">
        <v>94</v>
      </c>
      <c r="B104" s="653">
        <v>7.0000000000000007E-2</v>
      </c>
      <c r="C104" s="653">
        <v>0</v>
      </c>
      <c r="D104" s="644">
        <v>0.46</v>
      </c>
      <c r="E104" s="644">
        <v>0.61</v>
      </c>
      <c r="F104" s="654">
        <v>1.6E-2</v>
      </c>
      <c r="G104" s="638">
        <v>3461.28</v>
      </c>
      <c r="H104" s="637">
        <v>2056.79</v>
      </c>
    </row>
    <row r="105" spans="1:8" x14ac:dyDescent="0.2">
      <c r="A105" s="652" t="s">
        <v>95</v>
      </c>
      <c r="B105" s="653">
        <v>7.0000000000000007E-2</v>
      </c>
      <c r="C105" s="653">
        <v>0</v>
      </c>
      <c r="D105" s="644">
        <v>0.47</v>
      </c>
      <c r="E105" s="644">
        <v>0.6</v>
      </c>
      <c r="F105" s="654">
        <v>1.6E-2</v>
      </c>
      <c r="G105" s="638">
        <v>3150.38</v>
      </c>
      <c r="H105" s="637">
        <v>1842.77</v>
      </c>
    </row>
    <row r="106" spans="1:8" x14ac:dyDescent="0.2">
      <c r="A106" s="755" t="s">
        <v>8</v>
      </c>
      <c r="B106" s="755"/>
      <c r="C106" s="755"/>
      <c r="D106" s="650">
        <v>0.46</v>
      </c>
      <c r="E106" s="650">
        <v>0.61</v>
      </c>
      <c r="F106" s="657">
        <v>1.6E-2</v>
      </c>
      <c r="G106" s="659">
        <v>6611.66</v>
      </c>
      <c r="H106" s="659">
        <v>3899.56</v>
      </c>
    </row>
    <row r="107" spans="1:8" ht="15.75" x14ac:dyDescent="0.2">
      <c r="A107" s="624"/>
      <c r="B107"/>
      <c r="C107"/>
      <c r="D107"/>
      <c r="E107"/>
      <c r="F107"/>
      <c r="G107"/>
      <c r="H107"/>
    </row>
    <row r="108" spans="1:8" ht="15.75" x14ac:dyDescent="0.2">
      <c r="A108" s="624"/>
      <c r="B108"/>
      <c r="C108"/>
      <c r="D108"/>
      <c r="E108"/>
      <c r="F108"/>
      <c r="G108"/>
      <c r="H108"/>
    </row>
    <row r="109" spans="1:8" ht="14.25" x14ac:dyDescent="0.2">
      <c r="A109" s="617" t="s">
        <v>610</v>
      </c>
      <c r="B109"/>
      <c r="C109"/>
      <c r="D109"/>
      <c r="E109"/>
      <c r="F109"/>
      <c r="G109"/>
      <c r="H109"/>
    </row>
    <row r="110" spans="1:8" ht="51" x14ac:dyDescent="0.2">
      <c r="A110" s="618" t="s">
        <v>143</v>
      </c>
      <c r="B110" s="618" t="s">
        <v>144</v>
      </c>
      <c r="C110" s="618" t="s">
        <v>77</v>
      </c>
      <c r="D110" s="618" t="s">
        <v>145</v>
      </c>
      <c r="E110" s="618" t="s">
        <v>146</v>
      </c>
      <c r="F110" s="618" t="s">
        <v>147</v>
      </c>
      <c r="G110"/>
      <c r="H110"/>
    </row>
    <row r="111" spans="1:8" ht="14.25" x14ac:dyDescent="0.2">
      <c r="A111" s="660">
        <v>2020</v>
      </c>
      <c r="B111" s="660" t="s">
        <v>127</v>
      </c>
      <c r="C111" s="616">
        <v>112</v>
      </c>
      <c r="D111" s="616">
        <v>0.42</v>
      </c>
      <c r="E111" s="616">
        <v>0.54</v>
      </c>
      <c r="F111" s="616">
        <v>0.51</v>
      </c>
      <c r="G111"/>
      <c r="H111"/>
    </row>
    <row r="112" spans="1:8" ht="14.25" x14ac:dyDescent="0.2">
      <c r="A112" s="660">
        <v>2020</v>
      </c>
      <c r="B112" s="660" t="s">
        <v>128</v>
      </c>
      <c r="C112" s="616">
        <v>310</v>
      </c>
      <c r="D112" s="616">
        <v>0.25</v>
      </c>
      <c r="E112" s="616">
        <v>0.54</v>
      </c>
      <c r="F112" s="616">
        <v>0.45</v>
      </c>
      <c r="G112"/>
      <c r="H112"/>
    </row>
    <row r="113" spans="1:8" ht="15.75" x14ac:dyDescent="0.2">
      <c r="A113" s="624"/>
      <c r="B113"/>
      <c r="C113"/>
      <c r="D113"/>
      <c r="E113"/>
      <c r="F113"/>
      <c r="G113"/>
      <c r="H113"/>
    </row>
    <row r="114" spans="1:8" ht="14.25" x14ac:dyDescent="0.2">
      <c r="A114" s="617" t="s">
        <v>746</v>
      </c>
      <c r="B114"/>
      <c r="C114"/>
      <c r="D114"/>
      <c r="E114"/>
      <c r="F114"/>
      <c r="G114"/>
      <c r="H114"/>
    </row>
    <row r="115" spans="1:8" ht="25.5" x14ac:dyDescent="0.2">
      <c r="A115" s="618" t="s">
        <v>96</v>
      </c>
      <c r="B115" s="618" t="s">
        <v>720</v>
      </c>
      <c r="C115" s="618" t="s">
        <v>38</v>
      </c>
      <c r="D115" s="618" t="s">
        <v>210</v>
      </c>
      <c r="E115" s="618" t="s">
        <v>721</v>
      </c>
      <c r="F115"/>
      <c r="G115"/>
      <c r="H115"/>
    </row>
    <row r="116" spans="1:8" ht="14.25" x14ac:dyDescent="0.2">
      <c r="A116" s="660" t="s">
        <v>151</v>
      </c>
      <c r="B116" s="619">
        <v>0.51</v>
      </c>
      <c r="C116" s="619">
        <v>7.0000000000000007E-2</v>
      </c>
      <c r="D116" s="619">
        <v>0.56000000000000005</v>
      </c>
      <c r="E116" s="620">
        <v>1.6E-2</v>
      </c>
      <c r="F116"/>
      <c r="G116"/>
      <c r="H116"/>
    </row>
    <row r="117" spans="1:8" ht="14.25" x14ac:dyDescent="0.2">
      <c r="A117" s="660" t="s">
        <v>152</v>
      </c>
      <c r="B117" s="619">
        <v>0.45</v>
      </c>
      <c r="C117" s="619">
        <v>7.0000000000000007E-2</v>
      </c>
      <c r="D117" s="619">
        <v>0.62</v>
      </c>
      <c r="E117" s="620">
        <v>1.6E-2</v>
      </c>
      <c r="F117"/>
      <c r="G117"/>
      <c r="H117"/>
    </row>
    <row r="118" spans="1:8" ht="14.25" x14ac:dyDescent="0.2">
      <c r="A118" s="660" t="s">
        <v>735</v>
      </c>
      <c r="B118" s="762" t="s">
        <v>48</v>
      </c>
      <c r="C118" s="762"/>
      <c r="D118" s="619">
        <v>1</v>
      </c>
      <c r="E118" s="620">
        <v>1.6E-2</v>
      </c>
      <c r="F118"/>
      <c r="G118"/>
      <c r="H118"/>
    </row>
    <row r="119" spans="1:8" ht="14.25" x14ac:dyDescent="0.2">
      <c r="A119" s="661" t="s">
        <v>8</v>
      </c>
      <c r="B119" s="621">
        <v>0.47</v>
      </c>
      <c r="C119" s="621">
        <v>7.0000000000000007E-2</v>
      </c>
      <c r="D119" s="621">
        <v>0.6</v>
      </c>
      <c r="E119" s="622">
        <v>1.6E-2</v>
      </c>
      <c r="F119"/>
      <c r="G119"/>
      <c r="H119"/>
    </row>
    <row r="120" spans="1:8" ht="15.75" x14ac:dyDescent="0.2">
      <c r="A120" s="624"/>
      <c r="B120"/>
      <c r="C120"/>
      <c r="D120"/>
      <c r="E120"/>
      <c r="F120"/>
      <c r="G120"/>
      <c r="H120"/>
    </row>
    <row r="121" spans="1:8" ht="14.25" x14ac:dyDescent="0.2">
      <c r="A121" s="617" t="s">
        <v>747</v>
      </c>
      <c r="B121"/>
      <c r="C121"/>
      <c r="D121"/>
      <c r="E121"/>
      <c r="F121"/>
      <c r="G121"/>
      <c r="H121"/>
    </row>
    <row r="122" spans="1:8" x14ac:dyDescent="0.2">
      <c r="A122" s="662" t="s">
        <v>722</v>
      </c>
      <c r="B122" s="663" t="s">
        <v>126</v>
      </c>
      <c r="C122" s="664" t="s">
        <v>725</v>
      </c>
      <c r="D122" s="663" t="s">
        <v>736</v>
      </c>
      <c r="E122" s="664" t="s">
        <v>726</v>
      </c>
      <c r="F122" s="663" t="s">
        <v>737</v>
      </c>
      <c r="G122" s="664" t="s">
        <v>738</v>
      </c>
      <c r="H122" s="664" t="s">
        <v>739</v>
      </c>
    </row>
    <row r="123" spans="1:8" x14ac:dyDescent="0.2">
      <c r="A123" s="761" t="s">
        <v>95</v>
      </c>
      <c r="B123" s="628" t="s">
        <v>127</v>
      </c>
      <c r="C123" s="665">
        <v>11791295</v>
      </c>
      <c r="D123" s="629">
        <v>13632154</v>
      </c>
      <c r="E123" s="666">
        <v>1432.88</v>
      </c>
      <c r="F123" s="630">
        <v>1712.01</v>
      </c>
      <c r="G123" s="644">
        <v>1.1599999999999999</v>
      </c>
      <c r="H123" s="644">
        <v>1.19</v>
      </c>
    </row>
    <row r="124" spans="1:8" x14ac:dyDescent="0.2">
      <c r="A124" s="761"/>
      <c r="B124" s="628" t="s">
        <v>128</v>
      </c>
      <c r="C124" s="665">
        <v>6925393</v>
      </c>
      <c r="D124" s="629">
        <v>9384610</v>
      </c>
      <c r="E124" s="667">
        <v>901.24</v>
      </c>
      <c r="F124" s="630">
        <v>1438.37</v>
      </c>
      <c r="G124" s="644">
        <v>1.36</v>
      </c>
      <c r="H124" s="644">
        <v>1.6</v>
      </c>
    </row>
    <row r="125" spans="1:8" x14ac:dyDescent="0.2">
      <c r="A125" s="761" t="s">
        <v>94</v>
      </c>
      <c r="B125" s="628" t="s">
        <v>127</v>
      </c>
      <c r="C125" s="665">
        <v>13872435</v>
      </c>
      <c r="D125" s="629">
        <v>15788536</v>
      </c>
      <c r="E125" s="666">
        <v>1687.54</v>
      </c>
      <c r="F125" s="630">
        <v>1982.82</v>
      </c>
      <c r="G125" s="644">
        <v>1.1399999999999999</v>
      </c>
      <c r="H125" s="644">
        <v>1.17</v>
      </c>
    </row>
    <row r="126" spans="1:8" x14ac:dyDescent="0.2">
      <c r="A126" s="761"/>
      <c r="B126" s="628" t="s">
        <v>128</v>
      </c>
      <c r="C126" s="665">
        <v>7859401</v>
      </c>
      <c r="D126" s="629">
        <v>9646168</v>
      </c>
      <c r="E126" s="666">
        <v>1037.6500000000001</v>
      </c>
      <c r="F126" s="630">
        <v>1478.46</v>
      </c>
      <c r="G126" s="644">
        <v>1.23</v>
      </c>
      <c r="H126" s="644">
        <v>1.42</v>
      </c>
    </row>
    <row r="127" spans="1:8" x14ac:dyDescent="0.2">
      <c r="A127" s="760" t="s">
        <v>727</v>
      </c>
      <c r="B127" s="760"/>
      <c r="C127" s="632">
        <v>40448524</v>
      </c>
      <c r="D127" s="668">
        <v>48451468</v>
      </c>
      <c r="E127" s="633">
        <v>5059.3100000000004</v>
      </c>
      <c r="F127" s="669">
        <v>6611.66</v>
      </c>
      <c r="G127" s="650">
        <v>1.2</v>
      </c>
      <c r="H127" s="650">
        <v>1.31</v>
      </c>
    </row>
    <row r="128" spans="1:8" ht="15.75" x14ac:dyDescent="0.2">
      <c r="A128" s="624"/>
      <c r="B128"/>
      <c r="C128"/>
      <c r="D128"/>
      <c r="E128"/>
      <c r="F128"/>
      <c r="G128"/>
      <c r="H128"/>
    </row>
    <row r="129" spans="1:8" ht="14.25" x14ac:dyDescent="0.2">
      <c r="A129" s="617" t="s">
        <v>748</v>
      </c>
      <c r="B129"/>
      <c r="C129"/>
      <c r="D129"/>
      <c r="E129"/>
      <c r="F129"/>
      <c r="G129"/>
      <c r="H129"/>
    </row>
    <row r="130" spans="1:8" ht="14.25" x14ac:dyDescent="0.2">
      <c r="A130" s="662" t="s">
        <v>722</v>
      </c>
      <c r="B130" s="663" t="s">
        <v>126</v>
      </c>
      <c r="C130" s="663" t="s">
        <v>723</v>
      </c>
      <c r="D130" s="663" t="s">
        <v>724</v>
      </c>
      <c r="E130" s="663" t="s">
        <v>725</v>
      </c>
      <c r="F130" s="663" t="s">
        <v>726</v>
      </c>
      <c r="G130"/>
      <c r="H130"/>
    </row>
    <row r="131" spans="1:8" ht="14.25" x14ac:dyDescent="0.2">
      <c r="A131" s="761" t="s">
        <v>95</v>
      </c>
      <c r="B131" s="628" t="s">
        <v>127</v>
      </c>
      <c r="C131" s="629">
        <v>84737</v>
      </c>
      <c r="D131" s="629">
        <v>321052</v>
      </c>
      <c r="E131" s="629">
        <v>11791295</v>
      </c>
      <c r="F131" s="630">
        <v>1432.88</v>
      </c>
      <c r="G131"/>
      <c r="H131"/>
    </row>
    <row r="132" spans="1:8" ht="14.25" x14ac:dyDescent="0.2">
      <c r="A132" s="761"/>
      <c r="B132" s="628" t="s">
        <v>128</v>
      </c>
      <c r="C132" s="629">
        <v>49732</v>
      </c>
      <c r="D132" s="629">
        <v>162647</v>
      </c>
      <c r="E132" s="629">
        <v>6925393</v>
      </c>
      <c r="F132" s="631">
        <v>901.24</v>
      </c>
      <c r="G132"/>
      <c r="H132"/>
    </row>
    <row r="133" spans="1:8" ht="14.25" x14ac:dyDescent="0.2">
      <c r="A133" s="761" t="s">
        <v>94</v>
      </c>
      <c r="B133" s="628" t="s">
        <v>127</v>
      </c>
      <c r="C133" s="629">
        <v>102893</v>
      </c>
      <c r="D133" s="629">
        <v>378664</v>
      </c>
      <c r="E133" s="629">
        <v>13872435</v>
      </c>
      <c r="F133" s="630">
        <v>1687.54</v>
      </c>
      <c r="G133"/>
      <c r="H133"/>
    </row>
    <row r="134" spans="1:8" ht="14.25" x14ac:dyDescent="0.2">
      <c r="A134" s="761"/>
      <c r="B134" s="628" t="s">
        <v>128</v>
      </c>
      <c r="C134" s="629">
        <v>61139</v>
      </c>
      <c r="D134" s="629">
        <v>182648</v>
      </c>
      <c r="E134" s="629">
        <v>7859401</v>
      </c>
      <c r="F134" s="630">
        <v>1037.6500000000001</v>
      </c>
      <c r="G134"/>
      <c r="H134"/>
    </row>
    <row r="135" spans="1:8" ht="14.25" x14ac:dyDescent="0.2">
      <c r="A135" s="760" t="s">
        <v>727</v>
      </c>
      <c r="B135" s="760"/>
      <c r="C135" s="632">
        <v>298501</v>
      </c>
      <c r="D135" s="632">
        <v>1045011</v>
      </c>
      <c r="E135" s="632">
        <v>40448524</v>
      </c>
      <c r="F135" s="633">
        <v>5059.3100000000004</v>
      </c>
      <c r="G135"/>
      <c r="H135"/>
    </row>
    <row r="136" spans="1:8" ht="15.75" x14ac:dyDescent="0.2">
      <c r="A136" s="624"/>
      <c r="B136"/>
      <c r="C136"/>
      <c r="D136"/>
      <c r="E136"/>
      <c r="F136"/>
      <c r="G136"/>
      <c r="H136"/>
    </row>
    <row r="137" spans="1:8" ht="14.25" x14ac:dyDescent="0.2">
      <c r="A137" s="617" t="s">
        <v>604</v>
      </c>
      <c r="B137"/>
      <c r="C137"/>
      <c r="D137"/>
      <c r="E137"/>
      <c r="F137"/>
      <c r="G137"/>
      <c r="H137"/>
    </row>
    <row r="138" spans="1:8" ht="15" x14ac:dyDescent="0.2">
      <c r="A138" s="670" t="s">
        <v>126</v>
      </c>
      <c r="B138" s="671" t="s">
        <v>110</v>
      </c>
      <c r="C138"/>
      <c r="D138"/>
      <c r="E138"/>
      <c r="F138"/>
      <c r="G138"/>
      <c r="H138"/>
    </row>
    <row r="139" spans="1:8" ht="14.25" x14ac:dyDescent="0.2">
      <c r="A139" s="628" t="s">
        <v>127</v>
      </c>
      <c r="B139" s="620">
        <v>0.879</v>
      </c>
      <c r="C139"/>
      <c r="D139"/>
      <c r="E139"/>
      <c r="F139"/>
      <c r="G139"/>
      <c r="H139"/>
    </row>
    <row r="140" spans="1:8" ht="14.25" x14ac:dyDescent="0.2">
      <c r="A140" s="628" t="s">
        <v>128</v>
      </c>
      <c r="B140" s="620">
        <v>0.92900000000000005</v>
      </c>
      <c r="C140"/>
      <c r="D140"/>
      <c r="E140"/>
      <c r="F140"/>
      <c r="G140"/>
      <c r="H140"/>
    </row>
    <row r="141" spans="1:8" ht="15.75" x14ac:dyDescent="0.2">
      <c r="A141" s="624"/>
      <c r="B141"/>
      <c r="C141"/>
      <c r="D141"/>
      <c r="E141"/>
      <c r="F141"/>
      <c r="G141"/>
      <c r="H141"/>
    </row>
    <row r="142" spans="1:8" ht="25.5" x14ac:dyDescent="0.2">
      <c r="A142" s="617" t="s">
        <v>615</v>
      </c>
      <c r="B142"/>
      <c r="C142"/>
      <c r="D142"/>
      <c r="E142"/>
      <c r="F142"/>
      <c r="G142"/>
      <c r="H142"/>
    </row>
    <row r="143" spans="1:8" ht="63.75" x14ac:dyDescent="0.2">
      <c r="A143" s="641" t="s">
        <v>88</v>
      </c>
      <c r="B143" s="642" t="s">
        <v>563</v>
      </c>
      <c r="C143" s="642" t="s">
        <v>740</v>
      </c>
      <c r="D143" s="642" t="s">
        <v>565</v>
      </c>
      <c r="E143" s="642" t="s">
        <v>566</v>
      </c>
      <c r="F143" s="642" t="s">
        <v>730</v>
      </c>
      <c r="G143" s="642" t="s">
        <v>731</v>
      </c>
      <c r="H143"/>
    </row>
    <row r="144" spans="1:8" ht="14.25" x14ac:dyDescent="0.2">
      <c r="A144" s="643" t="s">
        <v>94</v>
      </c>
      <c r="B144" s="634">
        <v>21731835</v>
      </c>
      <c r="C144" s="637">
        <v>2725.19</v>
      </c>
      <c r="D144" s="634">
        <v>25434704</v>
      </c>
      <c r="E144" s="637">
        <v>3461.28</v>
      </c>
      <c r="F144" s="644">
        <v>1.17</v>
      </c>
      <c r="G144" s="644">
        <v>1.27</v>
      </c>
      <c r="H144"/>
    </row>
    <row r="145" spans="1:8" ht="14.25" x14ac:dyDescent="0.2">
      <c r="A145" s="643" t="s">
        <v>95</v>
      </c>
      <c r="B145" s="645">
        <v>18716688</v>
      </c>
      <c r="C145" s="646">
        <v>2334.12</v>
      </c>
      <c r="D145" s="634">
        <v>23016764</v>
      </c>
      <c r="E145" s="637">
        <v>3150.38</v>
      </c>
      <c r="F145" s="644">
        <v>1.23</v>
      </c>
      <c r="G145" s="644">
        <v>1.35</v>
      </c>
      <c r="H145"/>
    </row>
    <row r="146" spans="1:8" ht="14.25" x14ac:dyDescent="0.2">
      <c r="A146" s="647" t="s">
        <v>727</v>
      </c>
      <c r="B146" s="648">
        <v>40448524</v>
      </c>
      <c r="C146" s="649">
        <v>5059.3100000000004</v>
      </c>
      <c r="D146" s="648">
        <v>48451468</v>
      </c>
      <c r="E146" s="649">
        <v>6611.66</v>
      </c>
      <c r="F146" s="650">
        <v>1.2</v>
      </c>
      <c r="G146" s="650">
        <v>1.31</v>
      </c>
      <c r="H146"/>
    </row>
    <row r="147" spans="1:8" ht="15" x14ac:dyDescent="0.2">
      <c r="A147" s="625"/>
      <c r="B147" s="3"/>
      <c r="C147" s="3"/>
      <c r="D147" s="3"/>
      <c r="E147" s="3"/>
      <c r="F147" s="3"/>
      <c r="G147" s="3"/>
      <c r="H147" s="3"/>
    </row>
    <row r="148" spans="1:8" ht="14.25" x14ac:dyDescent="0.2">
      <c r="A148" s="617" t="s">
        <v>616</v>
      </c>
      <c r="B148"/>
      <c r="C148"/>
      <c r="D148"/>
      <c r="E148"/>
      <c r="F148"/>
      <c r="G148"/>
      <c r="H148"/>
    </row>
    <row r="149" spans="1:8" ht="25.5" customHeight="1" x14ac:dyDescent="0.2">
      <c r="A149" s="758" t="s">
        <v>88</v>
      </c>
      <c r="B149" s="756" t="s">
        <v>149</v>
      </c>
      <c r="C149" s="756"/>
      <c r="D149" s="756" t="s">
        <v>37</v>
      </c>
      <c r="E149" s="756" t="s">
        <v>93</v>
      </c>
      <c r="F149" s="756" t="s">
        <v>150</v>
      </c>
      <c r="G149" s="756" t="s">
        <v>565</v>
      </c>
      <c r="H149" s="756" t="s">
        <v>567</v>
      </c>
    </row>
    <row r="150" spans="1:8" x14ac:dyDescent="0.2">
      <c r="A150" s="758"/>
      <c r="B150" s="651" t="s">
        <v>732</v>
      </c>
      <c r="C150" s="651" t="s">
        <v>733</v>
      </c>
      <c r="D150" s="756"/>
      <c r="E150" s="756"/>
      <c r="F150" s="756"/>
      <c r="G150" s="756"/>
      <c r="H150" s="756"/>
    </row>
    <row r="151" spans="1:8" x14ac:dyDescent="0.2">
      <c r="A151" s="652" t="s">
        <v>94</v>
      </c>
      <c r="B151" s="653">
        <v>7.0000000000000007E-2</v>
      </c>
      <c r="C151" s="653">
        <v>0</v>
      </c>
      <c r="D151" s="644">
        <v>0.46</v>
      </c>
      <c r="E151" s="644">
        <v>0.61</v>
      </c>
      <c r="F151" s="654">
        <v>1.6E-2</v>
      </c>
      <c r="G151" s="655">
        <v>25434704</v>
      </c>
      <c r="H151" s="656">
        <v>15058272</v>
      </c>
    </row>
    <row r="152" spans="1:8" x14ac:dyDescent="0.2">
      <c r="A152" s="652" t="s">
        <v>95</v>
      </c>
      <c r="B152" s="653">
        <v>7.0000000000000007E-2</v>
      </c>
      <c r="C152" s="653">
        <v>0</v>
      </c>
      <c r="D152" s="644">
        <v>0.47</v>
      </c>
      <c r="E152" s="644">
        <v>0.6</v>
      </c>
      <c r="F152" s="654">
        <v>1.6E-2</v>
      </c>
      <c r="G152" s="655">
        <v>23016764</v>
      </c>
      <c r="H152" s="656">
        <v>13402662</v>
      </c>
    </row>
    <row r="153" spans="1:8" x14ac:dyDescent="0.2">
      <c r="A153" s="757" t="s">
        <v>8</v>
      </c>
      <c r="B153" s="757"/>
      <c r="C153" s="757"/>
      <c r="D153" s="650">
        <v>0.47</v>
      </c>
      <c r="E153" s="650">
        <v>0.6</v>
      </c>
      <c r="F153" s="657">
        <v>1.6E-2</v>
      </c>
      <c r="G153" s="668">
        <v>48451469</v>
      </c>
      <c r="H153" s="668">
        <v>28460934</v>
      </c>
    </row>
    <row r="154" spans="1:8" ht="15" x14ac:dyDescent="0.2">
      <c r="A154" s="625"/>
      <c r="B154"/>
      <c r="C154"/>
      <c r="D154"/>
      <c r="E154"/>
      <c r="F154"/>
      <c r="G154"/>
      <c r="H154"/>
    </row>
    <row r="155" spans="1:8" ht="14.25" x14ac:dyDescent="0.2">
      <c r="A155" s="617" t="s">
        <v>745</v>
      </c>
      <c r="B155"/>
      <c r="C155"/>
      <c r="D155"/>
      <c r="E155"/>
      <c r="F155"/>
      <c r="G155"/>
      <c r="H155"/>
    </row>
    <row r="156" spans="1:8" ht="38.450000000000003" customHeight="1" x14ac:dyDescent="0.2">
      <c r="A156" s="758" t="s">
        <v>88</v>
      </c>
      <c r="B156" s="756" t="s">
        <v>149</v>
      </c>
      <c r="C156" s="756"/>
      <c r="D156" s="756" t="s">
        <v>37</v>
      </c>
      <c r="E156" s="756" t="s">
        <v>93</v>
      </c>
      <c r="F156" s="759" t="s">
        <v>150</v>
      </c>
      <c r="G156" s="756" t="s">
        <v>741</v>
      </c>
      <c r="H156" s="756" t="s">
        <v>742</v>
      </c>
    </row>
    <row r="157" spans="1:8" x14ac:dyDescent="0.2">
      <c r="A157" s="758"/>
      <c r="B157" s="651" t="s">
        <v>732</v>
      </c>
      <c r="C157" s="651" t="s">
        <v>734</v>
      </c>
      <c r="D157" s="756"/>
      <c r="E157" s="756"/>
      <c r="F157" s="759"/>
      <c r="G157" s="756"/>
      <c r="H157" s="756"/>
    </row>
    <row r="158" spans="1:8" x14ac:dyDescent="0.2">
      <c r="A158" s="652" t="s">
        <v>94</v>
      </c>
      <c r="B158" s="653">
        <v>7.0000000000000007E-2</v>
      </c>
      <c r="C158" s="653">
        <v>0</v>
      </c>
      <c r="D158" s="644">
        <v>0.46</v>
      </c>
      <c r="E158" s="644">
        <v>0.61</v>
      </c>
      <c r="F158" s="654">
        <v>1.6E-2</v>
      </c>
      <c r="G158" s="666">
        <v>3461.28</v>
      </c>
      <c r="H158" s="630">
        <v>2056.79</v>
      </c>
    </row>
    <row r="159" spans="1:8" x14ac:dyDescent="0.2">
      <c r="A159" s="652" t="s">
        <v>95</v>
      </c>
      <c r="B159" s="653">
        <v>7.0000000000000007E-2</v>
      </c>
      <c r="C159" s="653">
        <v>0</v>
      </c>
      <c r="D159" s="644">
        <v>0.47</v>
      </c>
      <c r="E159" s="644">
        <v>0.6</v>
      </c>
      <c r="F159" s="654">
        <v>1.6E-2</v>
      </c>
      <c r="G159" s="666">
        <v>3150.38</v>
      </c>
      <c r="H159" s="630">
        <v>1842.77</v>
      </c>
    </row>
    <row r="160" spans="1:8" x14ac:dyDescent="0.2">
      <c r="A160" s="755" t="s">
        <v>8</v>
      </c>
      <c r="B160" s="755"/>
      <c r="C160" s="755"/>
      <c r="D160" s="650">
        <v>0.46</v>
      </c>
      <c r="E160" s="650">
        <v>0.61</v>
      </c>
      <c r="F160" s="657">
        <v>1.6E-2</v>
      </c>
      <c r="G160" s="669">
        <v>6611.66</v>
      </c>
      <c r="H160" s="669">
        <v>3899.56</v>
      </c>
    </row>
  </sheetData>
  <mergeCells count="45">
    <mergeCell ref="A86:B86"/>
    <mergeCell ref="A95:A96"/>
    <mergeCell ref="B95:C95"/>
    <mergeCell ref="D95:D96"/>
    <mergeCell ref="A9:D9"/>
    <mergeCell ref="A14:D14"/>
    <mergeCell ref="A19:D19"/>
    <mergeCell ref="A82:A83"/>
    <mergeCell ref="A84:A85"/>
    <mergeCell ref="H95:H96"/>
    <mergeCell ref="A102:A103"/>
    <mergeCell ref="B102:C102"/>
    <mergeCell ref="D102:D103"/>
    <mergeCell ref="E102:E103"/>
    <mergeCell ref="F102:F103"/>
    <mergeCell ref="G102:G103"/>
    <mergeCell ref="H102:H103"/>
    <mergeCell ref="A99:C99"/>
    <mergeCell ref="A106:C106"/>
    <mergeCell ref="B118:C118"/>
    <mergeCell ref="E95:E96"/>
    <mergeCell ref="F95:F96"/>
    <mergeCell ref="G95:G96"/>
    <mergeCell ref="A123:A124"/>
    <mergeCell ref="A125:A126"/>
    <mergeCell ref="A127:B127"/>
    <mergeCell ref="A131:A132"/>
    <mergeCell ref="A133:A134"/>
    <mergeCell ref="A135:B135"/>
    <mergeCell ref="A149:A150"/>
    <mergeCell ref="B149:C149"/>
    <mergeCell ref="D149:D150"/>
    <mergeCell ref="E149:E150"/>
    <mergeCell ref="A160:C160"/>
    <mergeCell ref="F149:F150"/>
    <mergeCell ref="G149:G150"/>
    <mergeCell ref="H149:H150"/>
    <mergeCell ref="A153:C153"/>
    <mergeCell ref="A156:A157"/>
    <mergeCell ref="B156:C156"/>
    <mergeCell ref="D156:D157"/>
    <mergeCell ref="E156:E157"/>
    <mergeCell ref="F156:F157"/>
    <mergeCell ref="G156:G157"/>
    <mergeCell ref="H156:H157"/>
  </mergeCells>
  <pageMargins left="0.7" right="0.7" top="0.75" bottom="0.75" header="0.3" footer="0.3"/>
  <pageSetup orientation="portrait" r:id="rId1"/>
  <headerFooter>
    <oddFooter>&amp;R&amp;1#&amp;"Calibri"&amp;10&amp;KA80000Internal Use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E779D-5D2A-4BC0-9125-C3A824E0E180}">
  <sheetPr>
    <tabColor rgb="FF00B0F0"/>
  </sheetPr>
  <dimension ref="A1:W125"/>
  <sheetViews>
    <sheetView zoomScale="70" zoomScaleNormal="70" workbookViewId="0"/>
  </sheetViews>
  <sheetFormatPr defaultColWidth="9" defaultRowHeight="16.350000000000001" customHeight="1" x14ac:dyDescent="0.2"/>
  <cols>
    <col min="1" max="1" width="26.125" style="118" customWidth="1"/>
    <col min="2" max="2" width="15.875" style="118" customWidth="1"/>
    <col min="3" max="3" width="14.125" style="118" customWidth="1"/>
    <col min="4" max="4" width="15.25" style="118" customWidth="1"/>
    <col min="5" max="5" width="8.75" style="118" bestFit="1" customWidth="1"/>
    <col min="6" max="6" width="12.25" style="118" bestFit="1" customWidth="1"/>
    <col min="7" max="7" width="8.75" style="118" bestFit="1" customWidth="1"/>
    <col min="8" max="8" width="9" style="118"/>
    <col min="9" max="9" width="10.125" style="118" customWidth="1"/>
    <col min="10" max="10" width="9" style="118"/>
    <col min="11" max="11" width="10.375" style="118" customWidth="1"/>
    <col min="12" max="16384" width="9" style="118"/>
  </cols>
  <sheetData>
    <row r="1" spans="1:23" ht="30" customHeight="1" x14ac:dyDescent="0.2">
      <c r="A1" s="207" t="s">
        <v>829</v>
      </c>
      <c r="B1" s="207"/>
      <c r="C1" s="207"/>
      <c r="D1" s="207"/>
      <c r="E1" s="207"/>
      <c r="F1" s="207"/>
      <c r="G1" s="207"/>
      <c r="H1" s="207"/>
      <c r="I1" s="207"/>
      <c r="J1" s="207"/>
      <c r="K1" s="207"/>
      <c r="L1" s="207"/>
      <c r="M1" s="207"/>
      <c r="N1" s="207"/>
    </row>
    <row r="2" spans="1:23" ht="30" customHeight="1" x14ac:dyDescent="0.2">
      <c r="A2" s="210"/>
      <c r="B2" s="210"/>
      <c r="C2" s="210"/>
      <c r="D2" s="210"/>
      <c r="E2" s="210"/>
      <c r="F2" s="210"/>
      <c r="G2" s="210"/>
      <c r="H2" s="210"/>
    </row>
    <row r="3" spans="1:23" ht="30" customHeight="1" x14ac:dyDescent="0.2">
      <c r="A3" s="183" t="s">
        <v>622</v>
      </c>
      <c r="B3" s="183"/>
      <c r="C3" s="183"/>
      <c r="D3" s="183"/>
      <c r="E3" s="183"/>
      <c r="F3" s="183"/>
      <c r="G3" s="183"/>
      <c r="H3" s="183"/>
      <c r="I3" s="211"/>
      <c r="J3" s="211"/>
      <c r="K3" s="211"/>
      <c r="L3" s="211"/>
      <c r="M3" s="211"/>
      <c r="N3" s="211"/>
    </row>
    <row r="4" spans="1:23" s="286" customFormat="1" ht="12.75" x14ac:dyDescent="0.2">
      <c r="A4" s="206"/>
      <c r="B4" s="206"/>
      <c r="C4" s="206"/>
      <c r="D4" s="206"/>
      <c r="E4" s="206"/>
      <c r="F4" s="206"/>
      <c r="G4" s="206"/>
      <c r="H4" s="206"/>
      <c r="I4" s="206"/>
      <c r="J4" s="206"/>
      <c r="K4" s="206"/>
      <c r="L4" s="206"/>
      <c r="M4" s="206"/>
      <c r="N4" s="206"/>
    </row>
    <row r="5" spans="1:23" s="286" customFormat="1" ht="28.5" customHeight="1" x14ac:dyDescent="0.2">
      <c r="A5" s="773" t="s">
        <v>706</v>
      </c>
      <c r="B5" s="773"/>
      <c r="C5" s="773"/>
      <c r="D5" s="773"/>
      <c r="E5" s="207"/>
      <c r="F5" s="207"/>
      <c r="G5" s="207"/>
      <c r="H5" s="207"/>
      <c r="I5" s="207"/>
      <c r="J5" s="207"/>
      <c r="K5" s="207"/>
      <c r="L5" s="207"/>
      <c r="M5" s="207"/>
      <c r="N5" s="207"/>
      <c r="O5" s="118"/>
      <c r="P5" s="118"/>
      <c r="Q5" s="118"/>
      <c r="R5" s="118"/>
      <c r="S5" s="118"/>
      <c r="T5" s="118"/>
      <c r="U5" s="118"/>
      <c r="V5" s="118"/>
      <c r="W5" s="118"/>
    </row>
    <row r="6" spans="1:23" s="286" customFormat="1" ht="27.75" customHeight="1" x14ac:dyDescent="0.2">
      <c r="A6" s="604" t="s">
        <v>56</v>
      </c>
      <c r="B6" s="604" t="s">
        <v>618</v>
      </c>
      <c r="C6" s="604" t="s">
        <v>58</v>
      </c>
      <c r="D6" s="604" t="s">
        <v>59</v>
      </c>
    </row>
    <row r="7" spans="1:23" s="286" customFormat="1" ht="16.350000000000001" customHeight="1" x14ac:dyDescent="0.2">
      <c r="A7" s="548" t="s">
        <v>63</v>
      </c>
      <c r="B7" s="548">
        <v>17</v>
      </c>
      <c r="C7" s="548">
        <v>8</v>
      </c>
      <c r="D7" s="548">
        <v>9</v>
      </c>
    </row>
    <row r="8" spans="1:23" s="286" customFormat="1" ht="16.350000000000001" customHeight="1" x14ac:dyDescent="0.2">
      <c r="A8" s="772" t="s">
        <v>64</v>
      </c>
      <c r="B8" s="772"/>
      <c r="C8" s="772"/>
      <c r="D8" s="772"/>
    </row>
    <row r="9" spans="1:23" s="286" customFormat="1" ht="16.350000000000001" customHeight="1" x14ac:dyDescent="0.2">
      <c r="A9" s="548" t="s">
        <v>547</v>
      </c>
      <c r="B9" s="549">
        <v>2756956</v>
      </c>
      <c r="C9" s="549">
        <v>1388947</v>
      </c>
      <c r="D9" s="549">
        <v>1368009</v>
      </c>
    </row>
    <row r="10" spans="1:23" s="286" customFormat="1" ht="16.350000000000001" customHeight="1" x14ac:dyDescent="0.2">
      <c r="A10" s="548" t="s">
        <v>66</v>
      </c>
      <c r="B10" s="549">
        <v>1595087</v>
      </c>
      <c r="C10" s="549">
        <v>879280</v>
      </c>
      <c r="D10" s="549">
        <v>715807</v>
      </c>
    </row>
    <row r="11" spans="1:23" s="286" customFormat="1" ht="16.350000000000001" customHeight="1" x14ac:dyDescent="0.2">
      <c r="A11" s="548" t="s">
        <v>67</v>
      </c>
      <c r="B11" s="549">
        <v>1599653</v>
      </c>
      <c r="C11" s="549">
        <v>885014</v>
      </c>
      <c r="D11" s="549">
        <v>714639</v>
      </c>
    </row>
    <row r="12" spans="1:23" s="286" customFormat="1" ht="16.350000000000001" customHeight="1" x14ac:dyDescent="0.2">
      <c r="A12" s="548" t="s">
        <v>68</v>
      </c>
      <c r="B12" s="549">
        <v>1599653</v>
      </c>
      <c r="C12" s="549">
        <v>885014</v>
      </c>
      <c r="D12" s="549">
        <v>714639</v>
      </c>
    </row>
    <row r="13" spans="1:23" s="286" customFormat="1" ht="16.350000000000001" customHeight="1" x14ac:dyDescent="0.2">
      <c r="A13" s="772" t="s">
        <v>69</v>
      </c>
      <c r="B13" s="772"/>
      <c r="C13" s="772"/>
      <c r="D13" s="772"/>
    </row>
    <row r="14" spans="1:23" s="286" customFormat="1" ht="16.350000000000001" customHeight="1" x14ac:dyDescent="0.2">
      <c r="A14" s="548" t="s">
        <v>619</v>
      </c>
      <c r="B14" s="548">
        <v>491</v>
      </c>
      <c r="C14" s="548">
        <v>243</v>
      </c>
      <c r="D14" s="548">
        <v>248</v>
      </c>
    </row>
    <row r="15" spans="1:23" s="286" customFormat="1" ht="16.350000000000001" customHeight="1" x14ac:dyDescent="0.2">
      <c r="A15" s="548" t="s">
        <v>81</v>
      </c>
      <c r="B15" s="548">
        <v>187.32</v>
      </c>
      <c r="C15" s="548">
        <v>110.87</v>
      </c>
      <c r="D15" s="548">
        <v>76.45</v>
      </c>
    </row>
    <row r="16" spans="1:23" s="286" customFormat="1" ht="16.350000000000001" customHeight="1" x14ac:dyDescent="0.2">
      <c r="A16" s="548" t="s">
        <v>82</v>
      </c>
      <c r="B16" s="548">
        <v>198.7</v>
      </c>
      <c r="C16" s="548">
        <v>121.78</v>
      </c>
      <c r="D16" s="548">
        <v>76.92</v>
      </c>
    </row>
    <row r="17" spans="1:9" s="286" customFormat="1" ht="16.350000000000001" customHeight="1" x14ac:dyDescent="0.2">
      <c r="A17" s="548" t="s">
        <v>83</v>
      </c>
      <c r="B17" s="548">
        <v>198.7</v>
      </c>
      <c r="C17" s="548">
        <v>121.78</v>
      </c>
      <c r="D17" s="548">
        <v>76.92</v>
      </c>
    </row>
    <row r="18" spans="1:9" s="286" customFormat="1" ht="16.350000000000001" customHeight="1" x14ac:dyDescent="0.2">
      <c r="A18" s="772" t="s">
        <v>73</v>
      </c>
      <c r="B18" s="772"/>
      <c r="C18" s="772"/>
      <c r="D18" s="772"/>
    </row>
    <row r="19" spans="1:9" s="286" customFormat="1" ht="16.350000000000001" customHeight="1" x14ac:dyDescent="0.2">
      <c r="A19" s="548" t="s">
        <v>75</v>
      </c>
      <c r="B19" s="548">
        <v>0.45</v>
      </c>
      <c r="C19" s="548">
        <v>0.45</v>
      </c>
      <c r="D19" s="548">
        <v>0.44</v>
      </c>
    </row>
    <row r="20" spans="1:9" s="286" customFormat="1" ht="16.350000000000001" customHeight="1" x14ac:dyDescent="0.2">
      <c r="A20" s="286" t="s">
        <v>620</v>
      </c>
    </row>
    <row r="21" spans="1:9" s="173" customFormat="1" ht="16.350000000000001" customHeight="1" x14ac:dyDescent="0.2">
      <c r="A21" s="456"/>
      <c r="B21" s="456"/>
      <c r="C21" s="377"/>
      <c r="D21" s="377"/>
      <c r="E21" s="377"/>
      <c r="F21" s="377"/>
      <c r="G21" s="377"/>
      <c r="H21" s="143"/>
    </row>
    <row r="22" spans="1:9" ht="16.350000000000001" customHeight="1" x14ac:dyDescent="0.2">
      <c r="A22" s="156" t="s">
        <v>571</v>
      </c>
      <c r="B22" s="156"/>
      <c r="C22" s="156"/>
      <c r="D22" s="156"/>
      <c r="E22" s="156"/>
      <c r="F22" s="605"/>
      <c r="G22" s="156"/>
      <c r="H22" s="189"/>
    </row>
    <row r="23" spans="1:9" ht="25.5" x14ac:dyDescent="0.2">
      <c r="A23" s="129" t="s">
        <v>160</v>
      </c>
      <c r="B23" s="130" t="s">
        <v>161</v>
      </c>
      <c r="C23" s="399" t="s">
        <v>162</v>
      </c>
      <c r="D23" s="189"/>
      <c r="E23" s="189"/>
      <c r="F23" s="476"/>
      <c r="G23" s="189"/>
      <c r="H23" s="189"/>
    </row>
    <row r="24" spans="1:9" ht="16.350000000000001" customHeight="1" x14ac:dyDescent="0.2">
      <c r="A24" s="249">
        <v>1</v>
      </c>
      <c r="B24" s="261">
        <v>189646</v>
      </c>
      <c r="C24" s="400">
        <v>0.12</v>
      </c>
      <c r="D24" s="189"/>
      <c r="E24" s="189"/>
      <c r="F24" s="476"/>
      <c r="G24" s="189"/>
      <c r="H24" s="189"/>
    </row>
    <row r="25" spans="1:9" ht="16.350000000000001" customHeight="1" x14ac:dyDescent="0.2">
      <c r="A25" s="249">
        <v>2</v>
      </c>
      <c r="B25" s="261">
        <v>173091</v>
      </c>
      <c r="C25" s="400">
        <v>0.11</v>
      </c>
      <c r="D25" s="189"/>
      <c r="E25" s="189"/>
      <c r="F25" s="189"/>
      <c r="G25" s="189"/>
      <c r="H25" s="189"/>
    </row>
    <row r="26" spans="1:9" ht="16.350000000000001" customHeight="1" x14ac:dyDescent="0.2">
      <c r="A26" s="249">
        <v>3</v>
      </c>
      <c r="B26" s="261">
        <v>146165</v>
      </c>
      <c r="C26" s="400">
        <v>0.09</v>
      </c>
      <c r="D26" s="189"/>
      <c r="E26" s="189"/>
      <c r="F26" s="476"/>
      <c r="G26" s="189"/>
      <c r="H26" s="189"/>
      <c r="I26" s="31"/>
    </row>
    <row r="27" spans="1:9" ht="16.350000000000001" customHeight="1" x14ac:dyDescent="0.2">
      <c r="A27" s="249">
        <v>4</v>
      </c>
      <c r="B27" s="261">
        <v>138736</v>
      </c>
      <c r="C27" s="400">
        <v>0.09</v>
      </c>
      <c r="D27" s="189"/>
      <c r="E27" s="189"/>
      <c r="F27" s="476"/>
      <c r="G27" s="189"/>
      <c r="H27" s="189"/>
    </row>
    <row r="28" spans="1:9" ht="16.350000000000001" customHeight="1" x14ac:dyDescent="0.2">
      <c r="A28" s="249">
        <v>5</v>
      </c>
      <c r="B28" s="261">
        <v>135244</v>
      </c>
      <c r="C28" s="400">
        <v>0.08</v>
      </c>
      <c r="D28" s="189"/>
      <c r="E28" s="189"/>
      <c r="F28" s="476"/>
      <c r="G28" s="189"/>
      <c r="H28" s="189"/>
    </row>
    <row r="29" spans="1:9" ht="16.350000000000001" customHeight="1" x14ac:dyDescent="0.2">
      <c r="A29" s="249">
        <v>6</v>
      </c>
      <c r="B29" s="261">
        <v>122184</v>
      </c>
      <c r="C29" s="400">
        <v>0.08</v>
      </c>
      <c r="D29" s="189"/>
      <c r="E29" s="189"/>
      <c r="F29" s="476"/>
      <c r="G29" s="189"/>
      <c r="H29" s="189"/>
    </row>
    <row r="30" spans="1:9" ht="16.350000000000001" customHeight="1" x14ac:dyDescent="0.2">
      <c r="A30" s="249">
        <v>7</v>
      </c>
      <c r="B30" s="261">
        <v>97164</v>
      </c>
      <c r="C30" s="400">
        <v>0.06</v>
      </c>
      <c r="D30" s="189"/>
      <c r="E30" s="189"/>
      <c r="F30" s="476"/>
      <c r="G30" s="189"/>
      <c r="H30" s="189"/>
    </row>
    <row r="31" spans="1:9" ht="16.350000000000001" customHeight="1" x14ac:dyDescent="0.2">
      <c r="A31" s="249">
        <v>8</v>
      </c>
      <c r="B31" s="261">
        <v>88191</v>
      </c>
      <c r="C31" s="400">
        <v>0.06</v>
      </c>
      <c r="D31" s="189"/>
      <c r="E31" s="189"/>
      <c r="F31" s="476"/>
      <c r="G31" s="189"/>
      <c r="H31" s="189"/>
    </row>
    <row r="32" spans="1:9" ht="16.350000000000001" customHeight="1" x14ac:dyDescent="0.2">
      <c r="A32" s="249">
        <v>9</v>
      </c>
      <c r="B32" s="261">
        <v>86977</v>
      </c>
      <c r="C32" s="258">
        <v>0.05</v>
      </c>
    </row>
    <row r="33" spans="1:5" ht="16.350000000000001" customHeight="1" x14ac:dyDescent="0.2">
      <c r="A33" s="249">
        <v>10</v>
      </c>
      <c r="B33" s="261">
        <v>85433</v>
      </c>
      <c r="C33" s="258">
        <v>0.05</v>
      </c>
    </row>
    <row r="34" spans="1:5" ht="16.350000000000001" customHeight="1" x14ac:dyDescent="0.2">
      <c r="A34" s="249">
        <v>11</v>
      </c>
      <c r="B34" s="261">
        <v>77836</v>
      </c>
      <c r="C34" s="258">
        <v>0.05</v>
      </c>
    </row>
    <row r="35" spans="1:5" ht="16.350000000000001" customHeight="1" x14ac:dyDescent="0.2">
      <c r="A35" s="249">
        <v>12</v>
      </c>
      <c r="B35" s="261">
        <v>61721</v>
      </c>
      <c r="C35" s="258">
        <v>0.04</v>
      </c>
    </row>
    <row r="36" spans="1:5" ht="16.350000000000001" customHeight="1" x14ac:dyDescent="0.2">
      <c r="A36" s="249">
        <v>13</v>
      </c>
      <c r="B36" s="261">
        <v>58978</v>
      </c>
      <c r="C36" s="258">
        <v>0.04</v>
      </c>
      <c r="D36" s="188"/>
      <c r="E36" s="188"/>
    </row>
    <row r="37" spans="1:5" ht="16.350000000000001" customHeight="1" x14ac:dyDescent="0.2">
      <c r="A37" s="249">
        <v>14</v>
      </c>
      <c r="B37" s="261">
        <v>57873</v>
      </c>
      <c r="C37" s="258">
        <v>0.04</v>
      </c>
      <c r="D37" s="188"/>
      <c r="E37" s="188"/>
    </row>
    <row r="38" spans="1:5" ht="16.350000000000001" customHeight="1" x14ac:dyDescent="0.2">
      <c r="A38" s="249">
        <v>15</v>
      </c>
      <c r="B38" s="261">
        <v>32977</v>
      </c>
      <c r="C38" s="258">
        <v>0.02</v>
      </c>
    </row>
    <row r="39" spans="1:5" ht="16.350000000000001" customHeight="1" x14ac:dyDescent="0.2">
      <c r="A39" s="249">
        <v>16</v>
      </c>
      <c r="B39" s="261">
        <v>28876</v>
      </c>
      <c r="C39" s="258">
        <v>0.02</v>
      </c>
    </row>
    <row r="40" spans="1:5" ht="16.350000000000001" customHeight="1" x14ac:dyDescent="0.2">
      <c r="A40" s="249">
        <v>17</v>
      </c>
      <c r="B40" s="261">
        <v>13996</v>
      </c>
      <c r="C40" s="258">
        <v>0.01</v>
      </c>
    </row>
    <row r="41" spans="1:5" ht="16.350000000000001" customHeight="1" x14ac:dyDescent="0.2">
      <c r="A41" s="162"/>
      <c r="B41" s="308"/>
      <c r="C41" s="309"/>
    </row>
    <row r="42" spans="1:5" ht="16.350000000000001" customHeight="1" x14ac:dyDescent="0.2">
      <c r="A42" s="118" t="s">
        <v>702</v>
      </c>
    </row>
    <row r="43" spans="1:5" ht="26.25" thickBot="1" x14ac:dyDescent="0.25">
      <c r="A43" s="96"/>
      <c r="B43" s="97" t="s">
        <v>163</v>
      </c>
      <c r="C43" s="145" t="s">
        <v>164</v>
      </c>
      <c r="D43" s="145" t="s">
        <v>165</v>
      </c>
    </row>
    <row r="44" spans="1:5" s="286" customFormat="1" ht="16.350000000000001" customHeight="1" thickBot="1" x14ac:dyDescent="0.25">
      <c r="A44" s="489" t="s">
        <v>166</v>
      </c>
      <c r="B44" s="490">
        <v>820134</v>
      </c>
      <c r="C44" s="491">
        <v>611718.49</v>
      </c>
      <c r="D44" s="491">
        <v>175958.5</v>
      </c>
    </row>
    <row r="45" spans="1:5" s="286" customFormat="1" ht="16.350000000000001" customHeight="1" thickBot="1" x14ac:dyDescent="0.25">
      <c r="A45" s="489" t="s">
        <v>167</v>
      </c>
      <c r="B45" s="490">
        <v>936918</v>
      </c>
      <c r="C45" s="491">
        <v>725765.44</v>
      </c>
      <c r="D45" s="491">
        <v>181781.45</v>
      </c>
    </row>
    <row r="46" spans="1:5" s="286" customFormat="1" ht="16.350000000000001" customHeight="1" x14ac:dyDescent="0.2">
      <c r="A46" s="492" t="s">
        <v>8</v>
      </c>
      <c r="B46" s="493">
        <v>1757052</v>
      </c>
      <c r="C46" s="494">
        <v>1337483.93</v>
      </c>
      <c r="D46" s="494">
        <v>357739.95</v>
      </c>
    </row>
    <row r="47" spans="1:5" ht="16.350000000000001" customHeight="1" x14ac:dyDescent="0.2">
      <c r="A47" s="200"/>
      <c r="B47" s="201"/>
      <c r="C47" s="202"/>
      <c r="D47" s="202"/>
    </row>
    <row r="48" spans="1:5" ht="16.350000000000001" customHeight="1" x14ac:dyDescent="0.2">
      <c r="A48" s="31" t="s">
        <v>703</v>
      </c>
    </row>
    <row r="49" spans="1:8" ht="13.5" thickBot="1" x14ac:dyDescent="0.25">
      <c r="A49" s="776"/>
      <c r="B49" s="777"/>
      <c r="C49" s="778" t="s">
        <v>168</v>
      </c>
      <c r="D49" s="764"/>
      <c r="E49" s="763" t="s">
        <v>169</v>
      </c>
      <c r="F49" s="764"/>
      <c r="G49" s="763" t="s">
        <v>170</v>
      </c>
      <c r="H49" s="764"/>
    </row>
    <row r="50" spans="1:8" ht="13.5" thickBot="1" x14ac:dyDescent="0.25">
      <c r="A50" s="310"/>
      <c r="B50" s="544" t="s">
        <v>96</v>
      </c>
      <c r="C50" s="545" t="s">
        <v>157</v>
      </c>
      <c r="D50" s="546" t="s">
        <v>158</v>
      </c>
      <c r="E50" s="546" t="s">
        <v>157</v>
      </c>
      <c r="F50" s="546" t="s">
        <v>158</v>
      </c>
      <c r="G50" s="546" t="s">
        <v>157</v>
      </c>
      <c r="H50" s="546" t="s">
        <v>158</v>
      </c>
    </row>
    <row r="51" spans="1:8" ht="16.350000000000001" customHeight="1" thickBot="1" x14ac:dyDescent="0.25">
      <c r="A51" s="765" t="s">
        <v>171</v>
      </c>
      <c r="B51" s="131" t="s">
        <v>172</v>
      </c>
      <c r="C51" s="132">
        <v>550446</v>
      </c>
      <c r="D51" s="133">
        <v>66.38</v>
      </c>
      <c r="E51" s="134">
        <v>565504</v>
      </c>
      <c r="F51" s="133">
        <v>68.22</v>
      </c>
      <c r="G51" s="203">
        <v>1.03</v>
      </c>
      <c r="H51" s="203">
        <v>1.03</v>
      </c>
    </row>
    <row r="52" spans="1:8" ht="16.350000000000001" customHeight="1" thickBot="1" x14ac:dyDescent="0.25">
      <c r="A52" s="766"/>
      <c r="B52" s="131" t="s">
        <v>173</v>
      </c>
      <c r="C52" s="135">
        <v>206</v>
      </c>
      <c r="D52" s="133">
        <v>0.02</v>
      </c>
      <c r="E52" s="133">
        <v>206</v>
      </c>
      <c r="F52" s="133">
        <v>0.02</v>
      </c>
      <c r="G52" s="203">
        <v>1</v>
      </c>
      <c r="H52" s="203">
        <v>1.01</v>
      </c>
    </row>
    <row r="53" spans="1:8" ht="16.350000000000001" customHeight="1" thickBot="1" x14ac:dyDescent="0.25">
      <c r="A53" s="766"/>
      <c r="B53" s="131" t="s">
        <v>104</v>
      </c>
      <c r="C53" s="132">
        <v>23848</v>
      </c>
      <c r="D53" s="133">
        <v>10.72</v>
      </c>
      <c r="E53" s="134">
        <v>12078</v>
      </c>
      <c r="F53" s="133">
        <v>6.8</v>
      </c>
      <c r="G53" s="203">
        <v>0.51</v>
      </c>
      <c r="H53" s="203">
        <v>0.63</v>
      </c>
    </row>
    <row r="54" spans="1:8" ht="16.350000000000001" customHeight="1" thickBot="1" x14ac:dyDescent="0.25">
      <c r="A54" s="767"/>
      <c r="B54" s="131" t="s">
        <v>174</v>
      </c>
      <c r="C54" s="132">
        <v>51709</v>
      </c>
      <c r="D54" s="133">
        <v>5.8</v>
      </c>
      <c r="E54" s="134">
        <v>26206</v>
      </c>
      <c r="F54" s="133">
        <v>5.8</v>
      </c>
      <c r="G54" s="203">
        <v>0.51</v>
      </c>
      <c r="H54" s="203">
        <v>1</v>
      </c>
    </row>
    <row r="55" spans="1:8" ht="16.350000000000001" customHeight="1" thickBot="1" x14ac:dyDescent="0.25">
      <c r="A55" s="768" t="s">
        <v>175</v>
      </c>
      <c r="B55" s="136" t="s">
        <v>176</v>
      </c>
      <c r="C55" s="137">
        <v>152805</v>
      </c>
      <c r="D55" s="138">
        <v>46.27</v>
      </c>
      <c r="E55" s="139">
        <v>123626</v>
      </c>
      <c r="F55" s="138">
        <v>40.43</v>
      </c>
      <c r="G55" s="204">
        <v>0.81</v>
      </c>
      <c r="H55" s="204">
        <v>0.87</v>
      </c>
    </row>
    <row r="56" spans="1:8" ht="16.350000000000001" customHeight="1" thickBot="1" x14ac:dyDescent="0.25">
      <c r="A56" s="769"/>
      <c r="B56" s="136" t="s">
        <v>177</v>
      </c>
      <c r="C56" s="137">
        <v>19651</v>
      </c>
      <c r="D56" s="138">
        <v>0</v>
      </c>
      <c r="E56" s="139">
        <v>19433</v>
      </c>
      <c r="F56" s="138">
        <v>0</v>
      </c>
      <c r="G56" s="204">
        <v>0.99</v>
      </c>
      <c r="H56" s="138" t="s">
        <v>48</v>
      </c>
    </row>
    <row r="57" spans="1:8" s="286" customFormat="1" ht="16.350000000000001" customHeight="1" thickBot="1" x14ac:dyDescent="0.25">
      <c r="A57" s="769"/>
      <c r="B57" s="425" t="s">
        <v>178</v>
      </c>
      <c r="C57" s="426">
        <v>7721</v>
      </c>
      <c r="D57" s="427">
        <v>0.9</v>
      </c>
      <c r="E57" s="428">
        <v>11539</v>
      </c>
      <c r="F57" s="427">
        <v>2.16</v>
      </c>
      <c r="G57" s="429">
        <v>1.49</v>
      </c>
      <c r="H57" s="429">
        <v>2.4</v>
      </c>
    </row>
    <row r="58" spans="1:8" s="286" customFormat="1" ht="16.350000000000001" customHeight="1" thickBot="1" x14ac:dyDescent="0.25">
      <c r="A58" s="769"/>
      <c r="B58" s="425" t="s">
        <v>179</v>
      </c>
      <c r="C58" s="426">
        <v>5407</v>
      </c>
      <c r="D58" s="427">
        <v>0.78</v>
      </c>
      <c r="E58" s="428">
        <v>4577</v>
      </c>
      <c r="F58" s="427">
        <v>0.66</v>
      </c>
      <c r="G58" s="429">
        <v>0.85</v>
      </c>
      <c r="H58" s="429">
        <v>0.85</v>
      </c>
    </row>
    <row r="59" spans="1:8" s="286" customFormat="1" ht="16.350000000000001" customHeight="1" thickBot="1" x14ac:dyDescent="0.25">
      <c r="A59" s="770"/>
      <c r="B59" s="425" t="s">
        <v>180</v>
      </c>
      <c r="C59" s="426">
        <v>2923</v>
      </c>
      <c r="D59" s="427">
        <v>0.21</v>
      </c>
      <c r="E59" s="428">
        <v>4399</v>
      </c>
      <c r="F59" s="427">
        <v>0.32</v>
      </c>
      <c r="G59" s="429">
        <v>1.5</v>
      </c>
      <c r="H59" s="429">
        <v>1.52</v>
      </c>
    </row>
    <row r="60" spans="1:8" s="286" customFormat="1" ht="16.350000000000001" customHeight="1" thickBot="1" x14ac:dyDescent="0.25">
      <c r="A60" s="771" t="s">
        <v>181</v>
      </c>
      <c r="B60" s="448" t="s">
        <v>182</v>
      </c>
      <c r="C60" s="449">
        <v>589497</v>
      </c>
      <c r="D60" s="450">
        <v>49.62</v>
      </c>
      <c r="E60" s="451">
        <v>639154</v>
      </c>
      <c r="F60" s="450">
        <v>58.85</v>
      </c>
      <c r="G60" s="429">
        <v>1.08</v>
      </c>
      <c r="H60" s="429">
        <v>1.19</v>
      </c>
    </row>
    <row r="61" spans="1:8" s="286" customFormat="1" ht="16.350000000000001" customHeight="1" thickBot="1" x14ac:dyDescent="0.25">
      <c r="A61" s="766"/>
      <c r="B61" s="433" t="s">
        <v>183</v>
      </c>
      <c r="C61" s="430">
        <v>113127</v>
      </c>
      <c r="D61" s="431">
        <v>2.0699999999999998</v>
      </c>
      <c r="E61" s="432">
        <v>111702</v>
      </c>
      <c r="F61" s="431">
        <v>6.34</v>
      </c>
      <c r="G61" s="429">
        <v>0.99</v>
      </c>
      <c r="H61" s="429">
        <v>3.06</v>
      </c>
    </row>
    <row r="62" spans="1:8" s="286" customFormat="1" ht="16.350000000000001" customHeight="1" thickBot="1" x14ac:dyDescent="0.25">
      <c r="A62" s="766"/>
      <c r="B62" s="434" t="s">
        <v>184</v>
      </c>
      <c r="C62" s="430">
        <v>8037</v>
      </c>
      <c r="D62" s="431">
        <v>0.06</v>
      </c>
      <c r="E62" s="432">
        <v>8361</v>
      </c>
      <c r="F62" s="431">
        <v>0.98</v>
      </c>
      <c r="G62" s="429">
        <v>1.04</v>
      </c>
      <c r="H62" s="429">
        <v>16.37</v>
      </c>
    </row>
    <row r="63" spans="1:8" s="286" customFormat="1" ht="16.350000000000001" customHeight="1" thickBot="1" x14ac:dyDescent="0.25">
      <c r="A63" s="766"/>
      <c r="B63" s="434" t="s">
        <v>185</v>
      </c>
      <c r="C63" s="430">
        <v>1232</v>
      </c>
      <c r="D63" s="431">
        <v>0</v>
      </c>
      <c r="E63" s="432">
        <v>1232</v>
      </c>
      <c r="F63" s="431">
        <v>0.36</v>
      </c>
      <c r="G63" s="429">
        <v>1</v>
      </c>
      <c r="H63" s="427" t="s">
        <v>48</v>
      </c>
    </row>
    <row r="64" spans="1:8" s="286" customFormat="1" ht="16.350000000000001" customHeight="1" thickBot="1" x14ac:dyDescent="0.25">
      <c r="A64" s="766"/>
      <c r="B64" s="434" t="s">
        <v>186</v>
      </c>
      <c r="C64" s="430">
        <v>20821</v>
      </c>
      <c r="D64" s="431">
        <v>0</v>
      </c>
      <c r="E64" s="432">
        <v>21797</v>
      </c>
      <c r="F64" s="431">
        <v>2.64</v>
      </c>
      <c r="G64" s="429">
        <v>1.05</v>
      </c>
      <c r="H64" s="427" t="s">
        <v>48</v>
      </c>
    </row>
    <row r="65" spans="1:8" ht="16.350000000000001" customHeight="1" thickBot="1" x14ac:dyDescent="0.25">
      <c r="A65" s="766"/>
      <c r="B65" s="131" t="s">
        <v>187</v>
      </c>
      <c r="C65" s="132">
        <v>3610</v>
      </c>
      <c r="D65" s="133">
        <v>0</v>
      </c>
      <c r="E65" s="134">
        <v>1569</v>
      </c>
      <c r="F65" s="133">
        <v>0.24</v>
      </c>
      <c r="G65" s="203">
        <v>0.43</v>
      </c>
      <c r="H65" s="93" t="s">
        <v>48</v>
      </c>
    </row>
    <row r="66" spans="1:8" ht="16.350000000000001" customHeight="1" x14ac:dyDescent="0.2">
      <c r="A66" s="767"/>
      <c r="B66" s="131" t="s">
        <v>188</v>
      </c>
      <c r="C66" s="132">
        <v>37952</v>
      </c>
      <c r="D66" s="133">
        <v>3.65</v>
      </c>
      <c r="E66" s="134">
        <v>37952</v>
      </c>
      <c r="F66" s="133">
        <v>3.65</v>
      </c>
      <c r="G66" s="203">
        <v>1.1100000000000001</v>
      </c>
      <c r="H66" s="203">
        <v>1.1100000000000001</v>
      </c>
    </row>
    <row r="67" spans="1:8" ht="16.350000000000001" customHeight="1" x14ac:dyDescent="0.2">
      <c r="A67" s="140"/>
      <c r="B67" s="141"/>
      <c r="C67" s="142"/>
      <c r="D67" s="143"/>
      <c r="E67" s="142"/>
      <c r="F67" s="143"/>
      <c r="G67" s="205"/>
      <c r="H67" s="205"/>
    </row>
    <row r="68" spans="1:8" ht="16.350000000000001" customHeight="1" x14ac:dyDescent="0.2">
      <c r="A68" s="31" t="s">
        <v>705</v>
      </c>
    </row>
    <row r="69" spans="1:8" ht="128.25" thickBot="1" x14ac:dyDescent="0.25">
      <c r="A69" s="144" t="s">
        <v>189</v>
      </c>
      <c r="B69" s="145" t="s">
        <v>190</v>
      </c>
      <c r="C69" s="145" t="s">
        <v>191</v>
      </c>
      <c r="D69" s="145" t="s">
        <v>192</v>
      </c>
      <c r="E69" s="145" t="s">
        <v>193</v>
      </c>
    </row>
    <row r="70" spans="1:8" ht="16.350000000000001" customHeight="1" thickBot="1" x14ac:dyDescent="0.25">
      <c r="A70" s="125">
        <v>1</v>
      </c>
      <c r="B70" s="146">
        <v>16</v>
      </c>
      <c r="C70" s="103">
        <v>16</v>
      </c>
      <c r="D70" s="147">
        <v>1</v>
      </c>
      <c r="E70" s="103" t="s">
        <v>194</v>
      </c>
    </row>
    <row r="71" spans="1:8" ht="16.350000000000001" customHeight="1" thickBot="1" x14ac:dyDescent="0.25">
      <c r="A71" s="125">
        <v>2</v>
      </c>
      <c r="B71" s="146">
        <v>36</v>
      </c>
      <c r="C71" s="103">
        <v>36</v>
      </c>
      <c r="D71" s="147">
        <v>1</v>
      </c>
      <c r="E71" s="103" t="s">
        <v>194</v>
      </c>
    </row>
    <row r="72" spans="1:8" ht="16.350000000000001" customHeight="1" thickBot="1" x14ac:dyDescent="0.25">
      <c r="A72" s="125">
        <v>3</v>
      </c>
      <c r="B72" s="146">
        <v>47</v>
      </c>
      <c r="C72" s="103">
        <v>45</v>
      </c>
      <c r="D72" s="147">
        <v>0.96</v>
      </c>
      <c r="E72" s="148">
        <v>0.85</v>
      </c>
    </row>
    <row r="73" spans="1:8" ht="16.350000000000001" customHeight="1" thickBot="1" x14ac:dyDescent="0.25">
      <c r="A73" s="125">
        <v>4</v>
      </c>
      <c r="B73" s="146">
        <v>76</v>
      </c>
      <c r="C73" s="103">
        <v>72</v>
      </c>
      <c r="D73" s="147">
        <v>0.95</v>
      </c>
      <c r="E73" s="148">
        <v>0.5</v>
      </c>
    </row>
    <row r="74" spans="1:8" ht="16.350000000000001" customHeight="1" thickBot="1" x14ac:dyDescent="0.25">
      <c r="A74" s="125">
        <v>5</v>
      </c>
      <c r="B74" s="146">
        <v>92</v>
      </c>
      <c r="C74" s="103">
        <v>92</v>
      </c>
      <c r="D74" s="147">
        <v>1</v>
      </c>
      <c r="E74" s="148">
        <v>1</v>
      </c>
    </row>
    <row r="75" spans="1:8" ht="16.350000000000001" customHeight="1" thickBot="1" x14ac:dyDescent="0.25">
      <c r="A75" s="125">
        <v>6</v>
      </c>
      <c r="B75" s="146">
        <v>93</v>
      </c>
      <c r="C75" s="103">
        <v>84</v>
      </c>
      <c r="D75" s="147">
        <v>0.9</v>
      </c>
      <c r="E75" s="148">
        <v>0.6</v>
      </c>
    </row>
    <row r="76" spans="1:8" ht="16.350000000000001" customHeight="1" thickBot="1" x14ac:dyDescent="0.25">
      <c r="A76" s="125">
        <v>7</v>
      </c>
      <c r="B76" s="146">
        <v>137</v>
      </c>
      <c r="C76" s="103">
        <v>130</v>
      </c>
      <c r="D76" s="147">
        <v>0.95</v>
      </c>
      <c r="E76" s="148">
        <v>0.85</v>
      </c>
    </row>
    <row r="77" spans="1:8" ht="16.350000000000001" customHeight="1" thickBot="1" x14ac:dyDescent="0.25">
      <c r="A77" s="125">
        <v>8</v>
      </c>
      <c r="B77" s="146">
        <v>144</v>
      </c>
      <c r="C77" s="103">
        <v>130</v>
      </c>
      <c r="D77" s="147">
        <v>0.9</v>
      </c>
      <c r="E77" s="148">
        <v>1</v>
      </c>
    </row>
    <row r="78" spans="1:8" ht="16.350000000000001" customHeight="1" thickBot="1" x14ac:dyDescent="0.25">
      <c r="A78" s="125">
        <v>9</v>
      </c>
      <c r="B78" s="146">
        <v>191</v>
      </c>
      <c r="C78" s="103">
        <v>191</v>
      </c>
      <c r="D78" s="147">
        <v>1</v>
      </c>
      <c r="E78" s="148">
        <v>0.23</v>
      </c>
    </row>
    <row r="79" spans="1:8" ht="16.350000000000001" customHeight="1" x14ac:dyDescent="0.2">
      <c r="A79" s="149" t="s">
        <v>8</v>
      </c>
      <c r="B79" s="99">
        <v>832</v>
      </c>
      <c r="C79" s="103">
        <v>796</v>
      </c>
      <c r="D79" s="147">
        <v>0.96</v>
      </c>
      <c r="E79" s="103" t="s">
        <v>48</v>
      </c>
    </row>
    <row r="80" spans="1:8" ht="16.350000000000001" customHeight="1" x14ac:dyDescent="0.2">
      <c r="A80" s="150"/>
      <c r="B80" s="151"/>
      <c r="C80" s="152"/>
      <c r="D80" s="153"/>
      <c r="E80" s="152"/>
    </row>
    <row r="81" spans="1:2" ht="16.350000000000001" customHeight="1" x14ac:dyDescent="0.2">
      <c r="A81" s="31" t="s">
        <v>611</v>
      </c>
    </row>
    <row r="82" spans="1:2" ht="20.25" customHeight="1" thickBot="1" x14ac:dyDescent="0.25">
      <c r="A82" s="144" t="s">
        <v>195</v>
      </c>
      <c r="B82" s="145" t="s">
        <v>196</v>
      </c>
    </row>
    <row r="83" spans="1:2" ht="16.350000000000001" customHeight="1" thickBot="1" x14ac:dyDescent="0.25">
      <c r="A83" s="199" t="s">
        <v>197</v>
      </c>
      <c r="B83" s="160">
        <v>1</v>
      </c>
    </row>
    <row r="84" spans="1:2" ht="16.350000000000001" customHeight="1" thickBot="1" x14ac:dyDescent="0.25">
      <c r="A84" s="199" t="s">
        <v>198</v>
      </c>
      <c r="B84" s="160">
        <v>0.89</v>
      </c>
    </row>
    <row r="85" spans="1:2" ht="16.350000000000001" customHeight="1" thickBot="1" x14ac:dyDescent="0.25">
      <c r="A85" s="199" t="s">
        <v>199</v>
      </c>
      <c r="B85" s="160">
        <v>0.56000000000000005</v>
      </c>
    </row>
    <row r="86" spans="1:2" ht="16.350000000000001" customHeight="1" thickBot="1" x14ac:dyDescent="0.25">
      <c r="A86" s="199" t="s">
        <v>200</v>
      </c>
      <c r="B86" s="160">
        <v>0.44</v>
      </c>
    </row>
    <row r="87" spans="1:2" ht="16.350000000000001" customHeight="1" thickBot="1" x14ac:dyDescent="0.25">
      <c r="A87" s="199" t="s">
        <v>201</v>
      </c>
      <c r="B87" s="160">
        <v>0.44</v>
      </c>
    </row>
    <row r="88" spans="1:2" ht="16.350000000000001" customHeight="1" thickBot="1" x14ac:dyDescent="0.25">
      <c r="A88" s="199" t="s">
        <v>202</v>
      </c>
      <c r="B88" s="160">
        <v>0.33</v>
      </c>
    </row>
    <row r="89" spans="1:2" ht="16.350000000000001" customHeight="1" x14ac:dyDescent="0.2">
      <c r="A89" s="154" t="s">
        <v>203</v>
      </c>
      <c r="B89" s="155"/>
    </row>
    <row r="90" spans="1:2" ht="16.350000000000001" customHeight="1" x14ac:dyDescent="0.2">
      <c r="A90" s="156"/>
      <c r="B90" s="156"/>
    </row>
    <row r="91" spans="1:2" ht="16.350000000000001" customHeight="1" x14ac:dyDescent="0.2">
      <c r="A91" s="31" t="s">
        <v>612</v>
      </c>
    </row>
    <row r="92" spans="1:2" ht="39" thickBot="1" x14ac:dyDescent="0.25">
      <c r="A92" s="144" t="s">
        <v>578</v>
      </c>
      <c r="B92" s="145" t="s">
        <v>196</v>
      </c>
    </row>
    <row r="93" spans="1:2" ht="16.350000000000001" customHeight="1" thickBot="1" x14ac:dyDescent="0.25">
      <c r="A93" s="199" t="s">
        <v>204</v>
      </c>
      <c r="B93" s="160">
        <v>0.67</v>
      </c>
    </row>
    <row r="94" spans="1:2" ht="16.350000000000001" customHeight="1" thickBot="1" x14ac:dyDescent="0.25">
      <c r="A94" s="199" t="s">
        <v>205</v>
      </c>
      <c r="B94" s="160">
        <v>0.22</v>
      </c>
    </row>
    <row r="95" spans="1:2" ht="16.350000000000001" customHeight="1" thickBot="1" x14ac:dyDescent="0.25">
      <c r="A95" s="199" t="s">
        <v>206</v>
      </c>
      <c r="B95" s="160">
        <v>0.11</v>
      </c>
    </row>
    <row r="96" spans="1:2" ht="16.350000000000001" customHeight="1" thickBot="1" x14ac:dyDescent="0.25">
      <c r="A96" s="199" t="s">
        <v>207</v>
      </c>
      <c r="B96" s="160">
        <v>0.22</v>
      </c>
    </row>
    <row r="97" spans="1:7" ht="16.350000000000001" customHeight="1" x14ac:dyDescent="0.2">
      <c r="A97" s="774" t="s">
        <v>203</v>
      </c>
      <c r="B97" s="775"/>
    </row>
    <row r="98" spans="1:7" ht="16.350000000000001" customHeight="1" x14ac:dyDescent="0.2">
      <c r="A98" s="157"/>
      <c r="B98" s="157"/>
    </row>
    <row r="99" spans="1:7" ht="16.350000000000001" customHeight="1" x14ac:dyDescent="0.2">
      <c r="A99" s="31" t="s">
        <v>613</v>
      </c>
    </row>
    <row r="100" spans="1:7" ht="39" thickBot="1" x14ac:dyDescent="0.25">
      <c r="A100" s="158" t="s">
        <v>0</v>
      </c>
      <c r="B100" s="145" t="s">
        <v>208</v>
      </c>
      <c r="C100" s="145" t="s">
        <v>209</v>
      </c>
      <c r="D100" s="145" t="s">
        <v>170</v>
      </c>
      <c r="E100" s="145" t="s">
        <v>210</v>
      </c>
      <c r="F100" s="145" t="s">
        <v>211</v>
      </c>
    </row>
    <row r="101" spans="1:7" ht="16.350000000000001" customHeight="1" x14ac:dyDescent="0.2">
      <c r="A101" s="159" t="s">
        <v>212</v>
      </c>
      <c r="B101" s="122">
        <v>3627762</v>
      </c>
      <c r="C101" s="122">
        <v>3677700</v>
      </c>
      <c r="D101" s="160">
        <v>1.01</v>
      </c>
      <c r="E101" s="161">
        <v>0.98</v>
      </c>
      <c r="F101" s="122">
        <v>3604404</v>
      </c>
    </row>
    <row r="102" spans="1:7" ht="16.350000000000001" customHeight="1" x14ac:dyDescent="0.2">
      <c r="A102" s="162"/>
      <c r="B102" s="163"/>
      <c r="C102" s="163"/>
      <c r="D102" s="164"/>
      <c r="E102" s="165"/>
      <c r="F102" s="163"/>
    </row>
    <row r="103" spans="1:7" ht="16.350000000000001" customHeight="1" x14ac:dyDescent="0.2">
      <c r="A103" s="31" t="s">
        <v>614</v>
      </c>
    </row>
    <row r="104" spans="1:7" ht="39" thickBot="1" x14ac:dyDescent="0.25">
      <c r="A104" s="158" t="s">
        <v>0</v>
      </c>
      <c r="B104" s="145" t="s">
        <v>213</v>
      </c>
      <c r="C104" s="145" t="s">
        <v>214</v>
      </c>
      <c r="D104" s="145" t="s">
        <v>170</v>
      </c>
      <c r="E104" s="145" t="s">
        <v>210</v>
      </c>
      <c r="F104" s="145" t="s">
        <v>579</v>
      </c>
    </row>
    <row r="105" spans="1:7" ht="16.350000000000001" customHeight="1" thickBot="1" x14ac:dyDescent="0.25">
      <c r="A105" s="166" t="s">
        <v>212</v>
      </c>
      <c r="B105" s="167">
        <v>1065.22</v>
      </c>
      <c r="C105" s="167">
        <v>1005.11</v>
      </c>
      <c r="D105" s="160">
        <v>0.94</v>
      </c>
      <c r="E105" s="161">
        <v>0.95899999999999996</v>
      </c>
      <c r="F105" s="99">
        <v>964.18</v>
      </c>
    </row>
    <row r="107" spans="1:7" ht="16.350000000000001" customHeight="1" x14ac:dyDescent="0.2">
      <c r="A107" s="287" t="s">
        <v>615</v>
      </c>
      <c r="B107" s="194"/>
      <c r="C107" s="194"/>
      <c r="D107" s="194"/>
      <c r="E107" s="194"/>
      <c r="F107" s="194"/>
      <c r="G107" s="194"/>
    </row>
    <row r="108" spans="1:7" s="188" customFormat="1" ht="63.75" x14ac:dyDescent="0.2">
      <c r="A108" s="178" t="s">
        <v>88</v>
      </c>
      <c r="B108" s="129" t="s">
        <v>563</v>
      </c>
      <c r="C108" s="129" t="s">
        <v>564</v>
      </c>
      <c r="D108" s="129" t="s">
        <v>565</v>
      </c>
      <c r="E108" s="129" t="s">
        <v>566</v>
      </c>
      <c r="F108" s="129" t="s">
        <v>576</v>
      </c>
      <c r="G108" s="129" t="s">
        <v>577</v>
      </c>
    </row>
    <row r="109" spans="1:7" ht="16.350000000000001" customHeight="1" x14ac:dyDescent="0.2">
      <c r="A109" s="301" t="s">
        <v>94</v>
      </c>
      <c r="B109" s="180">
        <v>879280</v>
      </c>
      <c r="C109" s="266">
        <v>110.87</v>
      </c>
      <c r="D109" s="311">
        <v>885014</v>
      </c>
      <c r="E109" s="266">
        <v>121.78</v>
      </c>
      <c r="F109" s="312">
        <v>1.01</v>
      </c>
      <c r="G109" s="312">
        <v>1.1000000000000001</v>
      </c>
    </row>
    <row r="110" spans="1:7" ht="16.350000000000001" customHeight="1" x14ac:dyDescent="0.2">
      <c r="A110" s="301" t="s">
        <v>95</v>
      </c>
      <c r="B110" s="304">
        <v>715807</v>
      </c>
      <c r="C110" s="313">
        <v>76.45</v>
      </c>
      <c r="D110" s="180">
        <v>714639</v>
      </c>
      <c r="E110" s="266">
        <v>76.92</v>
      </c>
      <c r="F110" s="312">
        <v>1</v>
      </c>
      <c r="G110" s="312">
        <v>1.01</v>
      </c>
    </row>
    <row r="111" spans="1:7" ht="16.350000000000001" customHeight="1" x14ac:dyDescent="0.2">
      <c r="A111" s="280" t="s">
        <v>8</v>
      </c>
      <c r="B111" s="270">
        <v>1595087</v>
      </c>
      <c r="C111" s="280">
        <v>187.32</v>
      </c>
      <c r="D111" s="270">
        <v>1599653</v>
      </c>
      <c r="E111" s="280">
        <v>198.7</v>
      </c>
      <c r="F111" s="282">
        <v>1</v>
      </c>
      <c r="G111" s="282">
        <v>1.06</v>
      </c>
    </row>
    <row r="112" spans="1:7" s="286" customFormat="1" ht="16.350000000000001" customHeight="1" x14ac:dyDescent="0.2">
      <c r="A112" s="255"/>
      <c r="B112" s="542"/>
      <c r="C112" s="255"/>
      <c r="D112" s="542"/>
      <c r="E112" s="255"/>
      <c r="F112" s="543"/>
      <c r="G112" s="543"/>
    </row>
    <row r="113" spans="1:7" s="286" customFormat="1" ht="16.350000000000001" customHeight="1" x14ac:dyDescent="0.2">
      <c r="A113" s="255"/>
      <c r="B113" s="542"/>
      <c r="C113" s="255"/>
      <c r="D113" s="542"/>
      <c r="E113" s="255"/>
      <c r="F113" s="543"/>
      <c r="G113" s="543"/>
    </row>
    <row r="114" spans="1:7" ht="16.350000000000001" customHeight="1" x14ac:dyDescent="0.2">
      <c r="A114" s="287" t="s">
        <v>616</v>
      </c>
    </row>
    <row r="115" spans="1:7" ht="38.25" x14ac:dyDescent="0.2">
      <c r="A115" s="129" t="s">
        <v>88</v>
      </c>
      <c r="B115" s="513" t="s">
        <v>93</v>
      </c>
      <c r="C115" s="513" t="s">
        <v>565</v>
      </c>
      <c r="D115" s="513" t="s">
        <v>567</v>
      </c>
      <c r="E115" s="194"/>
      <c r="F115" s="194"/>
      <c r="G115" s="194"/>
    </row>
    <row r="116" spans="1:7" ht="16.350000000000001" customHeight="1" x14ac:dyDescent="0.2">
      <c r="A116" s="314" t="s">
        <v>94</v>
      </c>
      <c r="B116" s="315">
        <v>1</v>
      </c>
      <c r="C116" s="316">
        <v>885014</v>
      </c>
      <c r="D116" s="316">
        <v>885014</v>
      </c>
      <c r="E116" s="194"/>
      <c r="F116" s="194"/>
      <c r="G116" s="194"/>
    </row>
    <row r="117" spans="1:7" ht="16.350000000000001" customHeight="1" x14ac:dyDescent="0.2">
      <c r="A117" s="314" t="s">
        <v>95</v>
      </c>
      <c r="B117" s="315">
        <v>1</v>
      </c>
      <c r="C117" s="316">
        <v>714639</v>
      </c>
      <c r="D117" s="316">
        <v>714639</v>
      </c>
      <c r="E117" s="194"/>
      <c r="F117" s="194"/>
      <c r="G117" s="194"/>
    </row>
    <row r="118" spans="1:7" ht="16.350000000000001" customHeight="1" x14ac:dyDescent="0.2">
      <c r="A118" s="280" t="s">
        <v>8</v>
      </c>
      <c r="B118" s="273">
        <v>1</v>
      </c>
      <c r="C118" s="271">
        <v>1599653</v>
      </c>
      <c r="D118" s="271">
        <v>1599653</v>
      </c>
      <c r="E118" s="194"/>
      <c r="F118" s="194"/>
      <c r="G118" s="194"/>
    </row>
    <row r="119" spans="1:7" s="286" customFormat="1" ht="16.350000000000001" customHeight="1" x14ac:dyDescent="0.2">
      <c r="A119" s="255"/>
      <c r="B119" s="543"/>
      <c r="C119" s="542"/>
      <c r="D119" s="542"/>
      <c r="E119" s="422"/>
      <c r="F119" s="422"/>
      <c r="G119" s="422"/>
    </row>
    <row r="120" spans="1:7" s="286" customFormat="1" ht="16.350000000000001" customHeight="1" x14ac:dyDescent="0.2">
      <c r="A120" s="255"/>
      <c r="B120" s="543"/>
      <c r="C120" s="542"/>
      <c r="D120" s="542"/>
      <c r="E120" s="422"/>
      <c r="F120" s="422"/>
      <c r="G120" s="422"/>
    </row>
    <row r="121" spans="1:7" ht="16.350000000000001" customHeight="1" x14ac:dyDescent="0.2">
      <c r="A121" s="287" t="s">
        <v>617</v>
      </c>
      <c r="B121" s="194"/>
      <c r="C121" s="194"/>
      <c r="D121" s="194"/>
      <c r="E121" s="194"/>
      <c r="F121" s="194"/>
      <c r="G121" s="194"/>
    </row>
    <row r="122" spans="1:7" ht="38.25" x14ac:dyDescent="0.2">
      <c r="A122" s="129" t="s">
        <v>88</v>
      </c>
      <c r="B122" s="513" t="s">
        <v>93</v>
      </c>
      <c r="C122" s="513" t="s">
        <v>566</v>
      </c>
      <c r="D122" s="513" t="s">
        <v>568</v>
      </c>
      <c r="E122" s="194"/>
      <c r="F122" s="194"/>
      <c r="G122" s="194"/>
    </row>
    <row r="123" spans="1:7" ht="16.350000000000001" customHeight="1" x14ac:dyDescent="0.2">
      <c r="A123" s="314" t="s">
        <v>94</v>
      </c>
      <c r="B123" s="315">
        <v>1</v>
      </c>
      <c r="C123" s="268">
        <v>121.78</v>
      </c>
      <c r="D123" s="268">
        <v>121.78</v>
      </c>
      <c r="E123" s="194"/>
      <c r="F123" s="194"/>
      <c r="G123" s="194"/>
    </row>
    <row r="124" spans="1:7" ht="16.350000000000001" customHeight="1" x14ac:dyDescent="0.2">
      <c r="A124" s="314" t="s">
        <v>95</v>
      </c>
      <c r="B124" s="315">
        <v>1</v>
      </c>
      <c r="C124" s="268">
        <v>76.92</v>
      </c>
      <c r="D124" s="268">
        <v>76.92</v>
      </c>
      <c r="E124" s="194"/>
      <c r="F124" s="194"/>
      <c r="G124" s="194"/>
    </row>
    <row r="125" spans="1:7" ht="16.350000000000001" customHeight="1" x14ac:dyDescent="0.2">
      <c r="A125" s="280" t="s">
        <v>8</v>
      </c>
      <c r="B125" s="273">
        <v>1</v>
      </c>
      <c r="C125" s="317">
        <v>198.7</v>
      </c>
      <c r="D125" s="317">
        <v>198.7</v>
      </c>
      <c r="E125" s="194"/>
      <c r="F125" s="194"/>
      <c r="G125" s="194"/>
    </row>
  </sheetData>
  <mergeCells count="12">
    <mergeCell ref="A8:D8"/>
    <mergeCell ref="A5:D5"/>
    <mergeCell ref="A13:D13"/>
    <mergeCell ref="A18:D18"/>
    <mergeCell ref="A97:B97"/>
    <mergeCell ref="A49:B49"/>
    <mergeCell ref="C49:D49"/>
    <mergeCell ref="E49:F49"/>
    <mergeCell ref="G49:H49"/>
    <mergeCell ref="A51:A54"/>
    <mergeCell ref="A55:A59"/>
    <mergeCell ref="A60:A66"/>
  </mergeCells>
  <pageMargins left="0.7" right="0.7" top="0.75" bottom="0.75" header="0.3" footer="0.3"/>
  <pageSetup orientation="portrait" horizontalDpi="4294967293" verticalDpi="4294967293" r:id="rId1"/>
  <headerFooter>
    <oddFooter>&amp;R&amp;1#&amp;"Calibri"&amp;10&amp;KA80000Internal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BEF07548E9FD14AA42AA33C31776ED6" ma:contentTypeVersion="12" ma:contentTypeDescription="Create a new document." ma:contentTypeScope="" ma:versionID="eb8e5e18eeaa59bffda8f3d5ac67dee1">
  <xsd:schema xmlns:xsd="http://www.w3.org/2001/XMLSchema" xmlns:xs="http://www.w3.org/2001/XMLSchema" xmlns:p="http://schemas.microsoft.com/office/2006/metadata/properties" xmlns:ns3="8d234ded-0f32-4453-9658-ba0414a754bc" xmlns:ns4="186e890b-23fc-4f5e-bc39-20c375863010" targetNamespace="http://schemas.microsoft.com/office/2006/metadata/properties" ma:root="true" ma:fieldsID="003a5ff3e3cb08c4eac93c750b65944d" ns3:_="" ns4:_="">
    <xsd:import namespace="8d234ded-0f32-4453-9658-ba0414a754bc"/>
    <xsd:import namespace="186e890b-23fc-4f5e-bc39-20c37586301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34ded-0f32-4453-9658-ba0414a754bc"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6e890b-23fc-4f5e-bc39-20c37586301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C6D99-E07B-4C48-BFBF-E60E91C61FA2}">
  <ds:schemaRefs>
    <ds:schemaRef ds:uri="http://purl.org/dc/elements/1.1/"/>
    <ds:schemaRef ds:uri="http://schemas.microsoft.com/office/infopath/2007/PartnerControls"/>
    <ds:schemaRef ds:uri="http://schemas.microsoft.com/office/2006/documentManagement/types"/>
    <ds:schemaRef ds:uri="8d234ded-0f32-4453-9658-ba0414a754bc"/>
    <ds:schemaRef ds:uri="http://schemas.microsoft.com/office/2006/metadata/properties"/>
    <ds:schemaRef ds:uri="186e890b-23fc-4f5e-bc39-20c375863010"/>
    <ds:schemaRef ds:uri="http://purl.org/dc/dcmitype/"/>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3C94DFB6-3642-4AC5-96A1-A5D9E739CB2A}">
  <ds:schemaRefs>
    <ds:schemaRef ds:uri="http://schemas.microsoft.com/sharepoint/v3/contenttype/forms"/>
  </ds:schemaRefs>
</ds:datastoreItem>
</file>

<file path=customXml/itemProps3.xml><?xml version="1.0" encoding="utf-8"?>
<ds:datastoreItem xmlns:ds="http://schemas.openxmlformats.org/officeDocument/2006/customXml" ds:itemID="{BE0DFF3B-22FD-4488-B3C9-B98724FA55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34ded-0f32-4453-9658-ba0414a754bc"/>
    <ds:schemaRef ds:uri="186e890b-23fc-4f5e-bc39-20c3758630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88</vt:i4>
      </vt:variant>
    </vt:vector>
  </HeadingPairs>
  <TitlesOfParts>
    <vt:vector size="101" baseType="lpstr">
      <vt:lpstr> PY1 Res &amp; DR</vt:lpstr>
      <vt:lpstr>PY1 Missiouri West </vt:lpstr>
      <vt:lpstr>PY1 Evergy Metro </vt:lpstr>
      <vt:lpstr>Realization Rates</vt:lpstr>
      <vt:lpstr>Program Level Tables</vt:lpstr>
      <vt:lpstr>Evergy Targets</vt:lpstr>
      <vt:lpstr>HCHC</vt:lpstr>
      <vt:lpstr>ESP</vt:lpstr>
      <vt:lpstr>IEMF</vt:lpstr>
      <vt:lpstr>HER</vt:lpstr>
      <vt:lpstr>BDR</vt:lpstr>
      <vt:lpstr>RDR</vt:lpstr>
      <vt:lpstr>BST</vt:lpstr>
      <vt:lpstr>RDR!_ftn1</vt:lpstr>
      <vt:lpstr>BDR!_ftn2</vt:lpstr>
      <vt:lpstr>BDR!_ftn3</vt:lpstr>
      <vt:lpstr>RDR!_ftnref1</vt:lpstr>
      <vt:lpstr>BDR!_ftnref2</vt:lpstr>
      <vt:lpstr>BDR!_ftnref3</vt:lpstr>
      <vt:lpstr>_msoanchor_1</vt:lpstr>
      <vt:lpstr>_Ref34943846</vt:lpstr>
      <vt:lpstr>IEMF!_Ref35253618</vt:lpstr>
      <vt:lpstr>IEMF!_Ref35253647</vt:lpstr>
      <vt:lpstr>_Ref35436356</vt:lpstr>
      <vt:lpstr>_Ref387257477</vt:lpstr>
      <vt:lpstr>_Ref387270100</vt:lpstr>
      <vt:lpstr>BST!_Ref39651149</vt:lpstr>
      <vt:lpstr>BST!_Ref39651647</vt:lpstr>
      <vt:lpstr>BST!_Ref39651755</vt:lpstr>
      <vt:lpstr>ESP!_Ref446580993</vt:lpstr>
      <vt:lpstr>ESP!_Ref446582220</vt:lpstr>
      <vt:lpstr>_Ref450579186</vt:lpstr>
      <vt:lpstr>BDR!_Ref50709224</vt:lpstr>
      <vt:lpstr>BDR!_Ref50725384</vt:lpstr>
      <vt:lpstr>_Ref510188739</vt:lpstr>
      <vt:lpstr>_Ref51240729</vt:lpstr>
      <vt:lpstr>BDR!_Ref51829628</vt:lpstr>
      <vt:lpstr>RDR!_Ref58916475</vt:lpstr>
      <vt:lpstr>RDR!_Ref58916620</vt:lpstr>
      <vt:lpstr>RDR!_Ref58919879</vt:lpstr>
      <vt:lpstr>RDR!_Ref58920836</vt:lpstr>
      <vt:lpstr>RDR!_Ref58923067</vt:lpstr>
      <vt:lpstr>_Ref60732855</vt:lpstr>
      <vt:lpstr>_Ref60744837</vt:lpstr>
      <vt:lpstr>RDR!_Ref60748709</vt:lpstr>
      <vt:lpstr>_Ref62729496</vt:lpstr>
      <vt:lpstr>BST!_Ref62729560</vt:lpstr>
      <vt:lpstr>_Ref62729560</vt:lpstr>
      <vt:lpstr>BST!_Ref62729898</vt:lpstr>
      <vt:lpstr>_Ref62729898</vt:lpstr>
      <vt:lpstr>BST!_Ref62730132</vt:lpstr>
      <vt:lpstr>BST!_Ref62731088</vt:lpstr>
      <vt:lpstr>BST!_Ref62731134</vt:lpstr>
      <vt:lpstr>BST!_Ref62731196</vt:lpstr>
      <vt:lpstr>BST!_Ref62731336</vt:lpstr>
      <vt:lpstr>BST!_Ref62731852</vt:lpstr>
      <vt:lpstr>BST!_Ref62819766</vt:lpstr>
      <vt:lpstr>_Ref62819766</vt:lpstr>
      <vt:lpstr>IEMF!_Ref64745086</vt:lpstr>
      <vt:lpstr>IEMF!_Ref64830061</vt:lpstr>
      <vt:lpstr>ESP!_Ref66981554</vt:lpstr>
      <vt:lpstr>ESP!_Ref66990212</vt:lpstr>
      <vt:lpstr>ESP!_Ref67137197</vt:lpstr>
      <vt:lpstr>_Ref67400478</vt:lpstr>
      <vt:lpstr>_Ref67402241</vt:lpstr>
      <vt:lpstr>_Ref67493783</vt:lpstr>
      <vt:lpstr>_Ref67654058</vt:lpstr>
      <vt:lpstr>_Ref67654060</vt:lpstr>
      <vt:lpstr>_Ref67669692</vt:lpstr>
      <vt:lpstr>ESP!_Ref67679788</vt:lpstr>
      <vt:lpstr>ESP!_Ref67679791</vt:lpstr>
      <vt:lpstr>_Ref67907335</vt:lpstr>
      <vt:lpstr>ESP!_Ref67908908</vt:lpstr>
      <vt:lpstr>ESP!_Ref67908944</vt:lpstr>
      <vt:lpstr>ESP!_Ref67909147</vt:lpstr>
      <vt:lpstr>_Ref67911926</vt:lpstr>
      <vt:lpstr>_Ref67912327</vt:lpstr>
      <vt:lpstr>_Ref67912388</vt:lpstr>
      <vt:lpstr>_Ref67912426</vt:lpstr>
      <vt:lpstr>ESP!_Ref67919518</vt:lpstr>
      <vt:lpstr>ESP!_Ref67920656</vt:lpstr>
      <vt:lpstr>_Ref67923390</vt:lpstr>
      <vt:lpstr>_Ref67923659</vt:lpstr>
      <vt:lpstr>ESP!_Ref67931416</vt:lpstr>
      <vt:lpstr>_Ref67948391</vt:lpstr>
      <vt:lpstr>_Ref68023404</vt:lpstr>
      <vt:lpstr>ESP!_Ref68090559</vt:lpstr>
      <vt:lpstr>ESP!_Ref68090577</vt:lpstr>
      <vt:lpstr>_Ref68093232</vt:lpstr>
      <vt:lpstr>_Ref68093243</vt:lpstr>
      <vt:lpstr>_Ref68093246</vt:lpstr>
      <vt:lpstr>_Ref7080405</vt:lpstr>
      <vt:lpstr>_Toc56084081</vt:lpstr>
      <vt:lpstr>RDR!_Toc62732572</vt:lpstr>
      <vt:lpstr>RDR!_Toc62732573</vt:lpstr>
      <vt:lpstr>BST!_Toc62732584</vt:lpstr>
      <vt:lpstr>_Toc62732584</vt:lpstr>
      <vt:lpstr>BST!_Toc62732585</vt:lpstr>
      <vt:lpstr>ESP!_Toc68166666</vt:lpstr>
      <vt:lpstr>ESP!_Toc68166669</vt:lpstr>
      <vt:lpstr>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Brittany Berg</dc:creator>
  <cp:keywords/>
  <dc:description/>
  <cp:lastModifiedBy>Tia J Alexander</cp:lastModifiedBy>
  <cp:revision/>
  <dcterms:created xsi:type="dcterms:W3CDTF">2021-03-22T17:33:50Z</dcterms:created>
  <dcterms:modified xsi:type="dcterms:W3CDTF">2021-07-22T20:15:50Z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0x010100FBEF07548E9FD14AA42AA33C31776ED6</vt:lpwstr>
  </property>
  <property fmtid="{D5CDD505-2E9C-101B-9397-08002B2CF9AE}" pid="3" name="MSIP_Label_d275ac46-98b9-4d64-949f-e82ee8dc823c_Enabled">
    <vt:lpwstr>true</vt:lpwstr>
  </property>
  <property fmtid="{D5CDD505-2E9C-101B-9397-08002B2CF9AE}" pid="4" name="MSIP_Label_d275ac46-98b9-4d64-949f-e82ee8dc823c_SetDate">
    <vt:lpwstr>2021-07-22T20:14:51Z</vt:lpwstr>
  </property>
  <property fmtid="{D5CDD505-2E9C-101B-9397-08002B2CF9AE}" pid="5" name="MSIP_Label_d275ac46-98b9-4d64-949f-e82ee8dc823c_Method">
    <vt:lpwstr>Standard</vt:lpwstr>
  </property>
  <property fmtid="{D5CDD505-2E9C-101B-9397-08002B2CF9AE}" pid="6" name="MSIP_Label_d275ac46-98b9-4d64-949f-e82ee8dc823c_Name">
    <vt:lpwstr>d275ac46-98b9-4d64-949f-e82ee8dc823c</vt:lpwstr>
  </property>
  <property fmtid="{D5CDD505-2E9C-101B-9397-08002B2CF9AE}" pid="7" name="MSIP_Label_d275ac46-98b9-4d64-949f-e82ee8dc823c_SiteId">
    <vt:lpwstr>9ef58ab0-3510-4d99-8d3e-3c9e02ebab7f</vt:lpwstr>
  </property>
  <property fmtid="{D5CDD505-2E9C-101B-9397-08002B2CF9AE}" pid="8" name="MSIP_Label_d275ac46-98b9-4d64-949f-e82ee8dc823c_ActionId">
    <vt:lpwstr>dab77049-0dea-4d98-b014-2ebb821a0069</vt:lpwstr>
  </property>
  <property fmtid="{D5CDD505-2E9C-101B-9397-08002B2CF9AE}" pid="9" name="MSIP_Label_d275ac46-98b9-4d64-949f-e82ee8dc823c_ContentBits">
    <vt:lpwstr>3</vt:lpwstr>
  </property>
</Properties>
</file>