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tabRatio="658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Monthly Cost Tracker AP5" sheetId="14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4"/>
  <c r="C29" i="13"/>
  <c r="C29" i="12"/>
  <c r="C26" i="14"/>
  <c r="C20" i="14"/>
  <c r="C4" i="14"/>
  <c r="C27" i="14"/>
  <c r="C30" i="14"/>
  <c r="C32" i="14"/>
  <c r="C21" i="6"/>
  <c r="D12" i="6"/>
  <c r="D13" i="6"/>
  <c r="D14" i="6"/>
  <c r="D15" i="6"/>
  <c r="D17" i="6"/>
  <c r="D18" i="6"/>
  <c r="D19" i="6"/>
  <c r="D11" i="6"/>
  <c r="E64" i="6"/>
  <c r="E12" i="6"/>
  <c r="E13" i="6"/>
  <c r="E14" i="6"/>
  <c r="E15" i="6"/>
  <c r="E17" i="6"/>
  <c r="E18" i="6"/>
  <c r="E19" i="6"/>
  <c r="E11" i="6"/>
  <c r="E21" i="6"/>
  <c r="C26" i="12"/>
  <c r="C27" i="12"/>
  <c r="C4" i="13"/>
  <c r="C26" i="13"/>
  <c r="C20" i="13"/>
  <c r="C27" i="13"/>
  <c r="C30" i="13"/>
  <c r="C32" i="13"/>
  <c r="C37" i="11"/>
  <c r="C35" i="11"/>
  <c r="C30" i="11"/>
  <c r="C20" i="12"/>
  <c r="C30" i="12"/>
  <c r="C34" i="12"/>
  <c r="C19" i="5"/>
  <c r="F8" i="8"/>
  <c r="F9" i="8"/>
  <c r="F10" i="8"/>
  <c r="F11" i="8"/>
  <c r="F12" i="8"/>
  <c r="F14" i="8"/>
  <c r="F15" i="8"/>
  <c r="F16" i="8"/>
  <c r="F18" i="8"/>
  <c r="C9" i="8"/>
  <c r="G9" i="8"/>
  <c r="C10" i="8"/>
  <c r="G10" i="8"/>
  <c r="C11" i="8"/>
  <c r="G11" i="8"/>
  <c r="C13" i="8"/>
  <c r="C14" i="8"/>
  <c r="G14" i="8"/>
  <c r="C15" i="8"/>
  <c r="G15" i="8"/>
  <c r="C16" i="8"/>
  <c r="G16" i="8"/>
  <c r="C8" i="8"/>
  <c r="G8" i="8"/>
  <c r="D18" i="8"/>
  <c r="C12" i="8"/>
  <c r="G12" i="8"/>
  <c r="G18" i="8"/>
  <c r="C18" i="8"/>
  <c r="C27" i="11"/>
  <c r="C28" i="11"/>
  <c r="C21" i="11"/>
  <c r="C31" i="11"/>
  <c r="C33" i="11"/>
  <c r="A4" i="10"/>
  <c r="A4" i="9"/>
  <c r="A5" i="8"/>
  <c r="A4" i="7"/>
  <c r="A5" i="6"/>
  <c r="C10" i="6"/>
  <c r="C9" i="6"/>
</calcChain>
</file>

<file path=xl/sharedStrings.xml><?xml version="1.0" encoding="utf-8"?>
<sst xmlns="http://schemas.openxmlformats.org/spreadsheetml/2006/main" count="212" uniqueCount="83">
  <si>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</si>
  <si>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</si>
  <si>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</si>
  <si>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</si>
  <si>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</si>
  <si>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</si>
  <si>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</si>
  <si>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</si>
  <si>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</si>
  <si>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</si>
  <si>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</si>
  <si>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</si>
  <si>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</si>
  <si>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</si>
  <si>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</si>
  <si>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</si>
  <si>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</si>
  <si>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</si>
  <si>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</si>
  <si>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</si>
  <si>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</si>
  <si>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</si>
  <si>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</si>
  <si>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</si>
  <si>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</si>
  <si>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</si>
  <si>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</si>
  <si>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</si>
  <si>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</si>
  <si>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</si>
  <si>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</si>
  <si>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</si>
  <si>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</si>
  <si>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</si>
  <si>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</si>
  <si>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</si>
  <si>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</si>
  <si>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</si>
  <si>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</si>
  <si>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</si>
  <si>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</si>
  <si>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</si>
  <si>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</si>
  <si>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</si>
  <si>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</si>
  <si>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</si>
  <si>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</si>
  <si>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</si>
  <si>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</si>
  <si>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</si>
  <si>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</si>
  <si>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</si>
  <si>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</si>
  <si>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</si>
  <si>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</si>
  <si>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</si>
  <si>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</si>
  <si>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</si>
  <si>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</si>
  <si>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</si>
  <si>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</si>
  <si>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</si>
  <si>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</si>
  <si>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</si>
  <si>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</si>
  <si>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</si>
  <si>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</si>
  <si>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</si>
  <si>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</si>
  <si>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</si>
  <si>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</si>
  <si>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</si>
  <si>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</si>
  <si>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</si>
  <si>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</si>
  <si>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</si>
  <si>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</si>
  <si>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</si>
  <si>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</si>
  <si>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</si>
  <si>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</si>
  <si>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</si>
  <si>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Nov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</si>
</sst>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0" fontId="14" fillId="0" borderId="0" xfId="0" applyFont="1" applyFill="1"/>
    <xf numFmtId="169" fontId="14" fillId="0" borderId="0" xfId="5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Nov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44895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12">
        <v>1085769.1185719513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1085769.1185719513</v>
      </c>
    </row>
    <row r="27" spans="1:4" ht="15" thickBot="1" x14ac:dyDescent="0.4">
      <c r="A27" s="13" t="s">
        <v>12</v>
      </c>
      <c r="B27" s="24"/>
      <c r="C27" s="58">
        <f>C26+C20</f>
        <v>1085769.1185719513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(4.286098/12)/100</f>
        <v>3.5717483333333332E-3</v>
      </c>
    </row>
    <row r="30" spans="1:4" x14ac:dyDescent="0.35">
      <c r="A30" s="16" t="s">
        <v>14</v>
      </c>
      <c r="B30" s="52"/>
      <c r="C30" s="52">
        <f>(C27+B34)*C29</f>
        <v>-9630.6003464276582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-3782095.8044557525</v>
      </c>
      <c r="C34" s="60">
        <f>C27+C30+B34+C32</f>
        <v>-2705957.2862302288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44895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/>
    </row>
    <row r="7" spans="1:14" x14ac:dyDescent="0.35">
      <c r="A7" s="5" t="s">
        <v>68</v>
      </c>
      <c r="B7" s="6"/>
      <c r="C7" s="52"/>
    </row>
    <row r="8" spans="1:14" x14ac:dyDescent="0.35">
      <c r="A8" s="5" t="s">
        <v>69</v>
      </c>
      <c r="B8" s="6"/>
      <c r="C8" s="52"/>
    </row>
    <row r="9" spans="1:14" x14ac:dyDescent="0.35">
      <c r="A9" s="5" t="s">
        <v>70</v>
      </c>
      <c r="B9" s="6"/>
      <c r="C9" s="52"/>
    </row>
    <row r="10" spans="1:14" x14ac:dyDescent="0.35">
      <c r="A10" s="5" t="s">
        <v>71</v>
      </c>
      <c r="B10" s="6"/>
      <c r="C10" s="52"/>
    </row>
    <row r="11" spans="1:14" x14ac:dyDescent="0.35">
      <c r="A11" s="5" t="s">
        <v>72</v>
      </c>
      <c r="B11" s="6"/>
      <c r="C11" s="52"/>
    </row>
    <row r="12" spans="1:14" x14ac:dyDescent="0.35">
      <c r="A12" s="5" t="s">
        <v>4</v>
      </c>
      <c r="B12" s="7"/>
      <c r="C12" s="49"/>
    </row>
    <row r="13" spans="1:14" x14ac:dyDescent="0.35">
      <c r="A13" s="5" t="s">
        <v>5</v>
      </c>
      <c r="B13" s="6"/>
      <c r="C13" s="49"/>
      <c r="F13" s="62"/>
      <c r="G13" s="63"/>
    </row>
    <row r="14" spans="1:14" x14ac:dyDescent="0.35">
      <c r="A14" s="5" t="s">
        <v>79</v>
      </c>
      <c r="B14" s="6"/>
      <c r="C14" s="52"/>
    </row>
    <row r="15" spans="1:14" x14ac:dyDescent="0.35">
      <c r="A15" s="5" t="s">
        <v>7</v>
      </c>
      <c r="B15" s="6"/>
      <c r="C15" s="52"/>
    </row>
    <row r="16" spans="1:14" x14ac:dyDescent="0.35">
      <c r="A16" s="5" t="s">
        <v>8</v>
      </c>
      <c r="B16" s="6"/>
      <c r="C16" s="52"/>
    </row>
    <row r="17" spans="1:3" x14ac:dyDescent="0.35">
      <c r="A17" s="5" t="s">
        <v>9</v>
      </c>
      <c r="B17" s="6"/>
      <c r="C17" s="52"/>
    </row>
    <row r="18" spans="1:3" x14ac:dyDescent="0.35">
      <c r="A18" s="5" t="s">
        <v>63</v>
      </c>
      <c r="B18" s="6"/>
      <c r="C18" s="52"/>
    </row>
    <row r="19" spans="1:3" x14ac:dyDescent="0.35">
      <c r="A19" s="5" t="s">
        <v>10</v>
      </c>
      <c r="B19" s="6"/>
      <c r="C19" s="52"/>
    </row>
    <row r="20" spans="1:3" ht="15" thickBot="1" x14ac:dyDescent="0.4">
      <c r="A20" s="3" t="s">
        <v>11</v>
      </c>
      <c r="B20" s="9"/>
      <c r="C20" s="53">
        <f>SUM(C6:C19)</f>
        <v>0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/>
    </row>
    <row r="26" spans="1:3" x14ac:dyDescent="0.35">
      <c r="A26" s="3" t="s">
        <v>30</v>
      </c>
      <c r="B26" s="6"/>
      <c r="C26" s="57">
        <f t="shared" ref="C26" si="0">+C24+C25</f>
        <v>0</v>
      </c>
    </row>
    <row r="27" spans="1:3" ht="15" thickBot="1" x14ac:dyDescent="0.4">
      <c r="A27" s="13" t="s">
        <v>12</v>
      </c>
      <c r="B27" s="24"/>
      <c r="C27" s="58">
        <f t="shared" ref="C27" si="1">-C26+C20</f>
        <v>0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(4.286098/12)/100</f>
        <v>3.5717483333333332E-3</v>
      </c>
    </row>
    <row r="30" spans="1:3" x14ac:dyDescent="0.35">
      <c r="A30" s="16" t="s">
        <v>14</v>
      </c>
      <c r="B30" s="52"/>
      <c r="C30" s="52">
        <f>(C27+B32)*C29</f>
        <v>35864.87762513139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10041266.706957627</v>
      </c>
      <c r="C32" s="60">
        <f t="shared" ref="C32" si="2">C27+C30+B32</f>
        <v>10077131.584582759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32"/>
  <sheetViews>
    <sheetView zoomScaleNormal="100" workbookViewId="0">
      <pane ySplit="4" topLeftCell="A5" activePane="bottomLeft" state="frozen"/>
      <selection pane="bottomLeft" activeCell="A4" sqref="A4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81</v>
      </c>
    </row>
    <row r="4" spans="1:14" x14ac:dyDescent="0.35">
      <c r="A4" s="1"/>
      <c r="B4" s="2" t="s">
        <v>26</v>
      </c>
      <c r="C4" s="2">
        <f>'Monthly Cost Tracker AP3'!C4</f>
        <v>44895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122729.7499999999</v>
      </c>
    </row>
    <row r="7" spans="1:14" x14ac:dyDescent="0.35">
      <c r="A7" s="5" t="s">
        <v>68</v>
      </c>
      <c r="B7" s="6"/>
      <c r="C7" s="52">
        <v>252.25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312560</v>
      </c>
    </row>
    <row r="13" spans="1:14" x14ac:dyDescent="0.35">
      <c r="A13" s="5" t="s">
        <v>5</v>
      </c>
      <c r="B13" s="6"/>
      <c r="C13" s="49">
        <v>-2476712.6777607352</v>
      </c>
      <c r="F13" s="62"/>
      <c r="G13" s="63"/>
    </row>
    <row r="14" spans="1:14" x14ac:dyDescent="0.35">
      <c r="A14" s="5" t="s">
        <v>79</v>
      </c>
      <c r="B14" s="6"/>
      <c r="C14" s="52">
        <v>-7665844.6499999966</v>
      </c>
    </row>
    <row r="15" spans="1:14" x14ac:dyDescent="0.35">
      <c r="A15" s="5" t="s">
        <v>7</v>
      </c>
      <c r="B15" s="6"/>
      <c r="C15" s="52">
        <v>6926178.3088195166</v>
      </c>
    </row>
    <row r="16" spans="1:14" x14ac:dyDescent="0.35">
      <c r="A16" s="5" t="s">
        <v>8</v>
      </c>
      <c r="B16" s="6"/>
      <c r="C16" s="52">
        <v>3480056.25</v>
      </c>
    </row>
    <row r="17" spans="1:3" x14ac:dyDescent="0.35">
      <c r="A17" s="5" t="s">
        <v>9</v>
      </c>
      <c r="B17" s="6"/>
      <c r="C17" s="52">
        <v>2455427.5400000005</v>
      </c>
    </row>
    <row r="18" spans="1:3" x14ac:dyDescent="0.35">
      <c r="A18" s="5" t="s">
        <v>63</v>
      </c>
      <c r="B18" s="6"/>
      <c r="C18" s="52">
        <v>159577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4068390.4377254518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2201478.8134893598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(4.286098/12)/100</f>
        <v>3.5717483333333332E-3</v>
      </c>
    </row>
    <row r="30" spans="1:3" x14ac:dyDescent="0.35">
      <c r="A30" s="16" t="s">
        <v>14</v>
      </c>
      <c r="B30" s="52"/>
      <c r="C30" s="52">
        <f>(C27+B32)*C29</f>
        <v>-6024.8516024917244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-3888286.2366957515</v>
      </c>
      <c r="C32" s="60">
        <f t="shared" ref="C32" si="2">C27+C30+B32</f>
        <v>-1692832.2748088837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A6" sqref="A6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82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-397987.78</v>
      </c>
    </row>
    <row r="10" spans="1:4" x14ac:dyDescent="0.35">
      <c r="A10" s="44" t="s">
        <v>36</v>
      </c>
      <c r="B10" s="35" t="s">
        <v>35</v>
      </c>
      <c r="C10" s="45">
        <v>-110316.43</v>
      </c>
      <c r="D10" s="8"/>
    </row>
    <row r="11" spans="1:4" x14ac:dyDescent="0.35">
      <c r="A11" s="44" t="s">
        <v>37</v>
      </c>
      <c r="B11" s="35" t="s">
        <v>35</v>
      </c>
      <c r="C11" s="45">
        <v>-277469.58</v>
      </c>
      <c r="D11" s="8"/>
    </row>
    <row r="12" spans="1:4" x14ac:dyDescent="0.35">
      <c r="A12" s="44" t="s">
        <v>38</v>
      </c>
      <c r="B12" s="35" t="s">
        <v>39</v>
      </c>
      <c r="C12" s="45">
        <v>-147092.37</v>
      </c>
      <c r="D12" s="8"/>
    </row>
    <row r="13" spans="1:4" x14ac:dyDescent="0.35">
      <c r="A13" s="44" t="s">
        <v>40</v>
      </c>
      <c r="B13" s="35" t="s">
        <v>35</v>
      </c>
      <c r="C13" s="45">
        <f>-(4114.08+97.18+2108.98)</f>
        <v>-6320.24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-8095.5</v>
      </c>
      <c r="D15" s="31"/>
    </row>
    <row r="16" spans="1:4" x14ac:dyDescent="0.35">
      <c r="A16" s="46" t="s">
        <v>43</v>
      </c>
      <c r="B16" s="35" t="s">
        <v>39</v>
      </c>
      <c r="C16" s="45">
        <v>-73109.98</v>
      </c>
      <c r="D16" s="31"/>
    </row>
    <row r="17" spans="1:4" x14ac:dyDescent="0.35">
      <c r="A17" s="46" t="s">
        <v>44</v>
      </c>
      <c r="B17" s="35" t="s">
        <v>39</v>
      </c>
      <c r="C17" s="45">
        <f>-(1087.09+64290.15)</f>
        <v>-65377.24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-1085769.1200000001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A6" sqref="A6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Nov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Nov-2022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Nov-2022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8">
        <v>997137693.06632221</v>
      </c>
      <c r="D11" s="71">
        <f>$E$39/$E$64</f>
        <v>7.2300270579695619E-4</v>
      </c>
      <c r="E11" s="68">
        <f>C11*D11</f>
        <v>720933.25013908581</v>
      </c>
    </row>
    <row r="12" spans="1:5" x14ac:dyDescent="0.35">
      <c r="A12" s="44" t="s">
        <v>36</v>
      </c>
      <c r="B12" s="35" t="s">
        <v>35</v>
      </c>
      <c r="C12" s="78">
        <v>246436230.52912459</v>
      </c>
      <c r="D12" s="71">
        <f t="shared" ref="D12:D19" si="0">$E$39/$E$64</f>
        <v>7.2300270579695619E-4</v>
      </c>
      <c r="E12" s="68">
        <f t="shared" ref="E12:E19" si="1">C12*D12</f>
        <v>178174.06147895954</v>
      </c>
    </row>
    <row r="13" spans="1:5" x14ac:dyDescent="0.35">
      <c r="A13" s="44" t="s">
        <v>37</v>
      </c>
      <c r="B13" s="35" t="s">
        <v>35</v>
      </c>
      <c r="C13" s="78">
        <v>569866423.48483372</v>
      </c>
      <c r="D13" s="71">
        <f t="shared" si="0"/>
        <v>7.2300270579695619E-4</v>
      </c>
      <c r="E13" s="68">
        <f t="shared" si="1"/>
        <v>412014.96612236887</v>
      </c>
    </row>
    <row r="14" spans="1:5" x14ac:dyDescent="0.35">
      <c r="A14" s="44" t="s">
        <v>38</v>
      </c>
      <c r="B14" s="35" t="s">
        <v>39</v>
      </c>
      <c r="C14" s="78">
        <v>296791869.70909214</v>
      </c>
      <c r="D14" s="71">
        <f t="shared" si="0"/>
        <v>7.2300270579695619E-4</v>
      </c>
      <c r="E14" s="68">
        <f t="shared" si="1"/>
        <v>214581.3248582113</v>
      </c>
    </row>
    <row r="15" spans="1:5" x14ac:dyDescent="0.35">
      <c r="A15" s="44" t="s">
        <v>40</v>
      </c>
      <c r="B15" s="35" t="s">
        <v>35</v>
      </c>
      <c r="C15" s="78">
        <v>13229485.073959056</v>
      </c>
      <c r="D15" s="71">
        <f t="shared" si="0"/>
        <v>7.2300270579695619E-4</v>
      </c>
      <c r="E15" s="68">
        <f t="shared" si="1"/>
        <v>9564.9535047728423</v>
      </c>
    </row>
    <row r="16" spans="1:5" x14ac:dyDescent="0.35">
      <c r="A16" s="44" t="s">
        <v>41</v>
      </c>
      <c r="B16" s="35"/>
      <c r="C16" s="78"/>
      <c r="D16" s="71"/>
      <c r="E16" s="68"/>
    </row>
    <row r="17" spans="1:5" x14ac:dyDescent="0.35">
      <c r="A17" s="46" t="s">
        <v>42</v>
      </c>
      <c r="B17" s="35" t="s">
        <v>39</v>
      </c>
      <c r="C17" s="78">
        <v>16686247.078621248</v>
      </c>
      <c r="D17" s="71">
        <f t="shared" si="0"/>
        <v>7.2300270579695619E-4</v>
      </c>
      <c r="E17" s="68">
        <f t="shared" si="1"/>
        <v>12064.201787439717</v>
      </c>
    </row>
    <row r="18" spans="1:5" x14ac:dyDescent="0.35">
      <c r="A18" s="46" t="s">
        <v>43</v>
      </c>
      <c r="B18" s="35" t="s">
        <v>39</v>
      </c>
      <c r="C18" s="78">
        <v>150692378.86047351</v>
      </c>
      <c r="D18" s="71">
        <f t="shared" si="0"/>
        <v>7.2300270579695619E-4</v>
      </c>
      <c r="E18" s="68">
        <f t="shared" si="1"/>
        <v>108950.99765910239</v>
      </c>
    </row>
    <row r="19" spans="1:5" x14ac:dyDescent="0.35">
      <c r="A19" s="46" t="s">
        <v>44</v>
      </c>
      <c r="B19" s="35" t="s">
        <v>39</v>
      </c>
      <c r="C19" s="78">
        <v>134753837.19757363</v>
      </c>
      <c r="D19" s="71">
        <f t="shared" si="0"/>
        <v>7.2300270579695619E-4</v>
      </c>
      <c r="E19" s="68">
        <f t="shared" si="1"/>
        <v>97427.38891036826</v>
      </c>
    </row>
    <row r="20" spans="1:5" x14ac:dyDescent="0.35">
      <c r="C20" s="77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2425594165</v>
      </c>
      <c r="D21" s="70"/>
      <c r="E21" s="70">
        <f t="shared" ref="E21" si="2">SUM(E11:E20)</f>
        <v>1753711.1444603086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Nov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A6" sqref="A6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Nov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-397987.78</v>
      </c>
      <c r="D8" s="48">
        <v>931300000</v>
      </c>
      <c r="E8" s="40">
        <v>-4.9617039894535992E-4</v>
      </c>
      <c r="F8" s="45">
        <f>D8*E8</f>
        <v>-462083.49253781367</v>
      </c>
      <c r="G8" s="45">
        <f>F8-C8</f>
        <v>-64095.712537813641</v>
      </c>
    </row>
    <row r="9" spans="1:7" x14ac:dyDescent="0.35">
      <c r="A9" s="35" t="s">
        <v>36</v>
      </c>
      <c r="B9" s="35" t="s">
        <v>35</v>
      </c>
      <c r="C9" s="45">
        <f>'18A'!C10</f>
        <v>-110316.43</v>
      </c>
      <c r="D9" s="48">
        <v>226052000</v>
      </c>
      <c r="E9" s="40">
        <v>-4.9617039894535992E-4</v>
      </c>
      <c r="F9" s="45">
        <f t="shared" ref="F9:F16" si="0">D9*E9</f>
        <v>-112160.3110223965</v>
      </c>
      <c r="G9" s="45">
        <f t="shared" ref="G9:G16" si="1">F9-C9</f>
        <v>-1843.881022396512</v>
      </c>
    </row>
    <row r="10" spans="1:7" x14ac:dyDescent="0.35">
      <c r="A10" s="35" t="s">
        <v>37</v>
      </c>
      <c r="B10" s="35" t="s">
        <v>35</v>
      </c>
      <c r="C10" s="45">
        <f>'18A'!C11</f>
        <v>-277469.58</v>
      </c>
      <c r="D10" s="48">
        <v>557239000</v>
      </c>
      <c r="E10" s="40">
        <v>-4.9617039894535992E-4</v>
      </c>
      <c r="F10" s="45">
        <f t="shared" si="0"/>
        <v>-276485.49693791341</v>
      </c>
      <c r="G10" s="45">
        <f t="shared" si="1"/>
        <v>984.0830620866036</v>
      </c>
    </row>
    <row r="11" spans="1:7" x14ac:dyDescent="0.35">
      <c r="A11" s="35" t="s">
        <v>38</v>
      </c>
      <c r="B11" s="35" t="s">
        <v>39</v>
      </c>
      <c r="C11" s="45">
        <f>'18A'!C12</f>
        <v>-147092.37</v>
      </c>
      <c r="D11" s="48">
        <v>281197000</v>
      </c>
      <c r="E11" s="40">
        <v>-4.9617039894535992E-4</v>
      </c>
      <c r="F11" s="45">
        <f t="shared" si="0"/>
        <v>-139521.62767223836</v>
      </c>
      <c r="G11" s="45">
        <f t="shared" si="1"/>
        <v>7570.7423277616326</v>
      </c>
    </row>
    <row r="12" spans="1:7" x14ac:dyDescent="0.35">
      <c r="A12" s="35" t="s">
        <v>48</v>
      </c>
      <c r="B12" s="35" t="s">
        <v>35</v>
      </c>
      <c r="C12" s="45">
        <f>'18A'!C13</f>
        <v>-6320.24</v>
      </c>
      <c r="D12" s="48">
        <v>13111000</v>
      </c>
      <c r="E12" s="40">
        <v>-4.9617039894535992E-4</v>
      </c>
      <c r="F12" s="45">
        <f t="shared" si="0"/>
        <v>-6505.2901005726135</v>
      </c>
      <c r="G12" s="45">
        <f t="shared" si="1"/>
        <v>-185.0501005726137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-8095.5</v>
      </c>
      <c r="D14" s="48">
        <v>15997349.599763501</v>
      </c>
      <c r="E14" s="40">
        <v>-4.9617039894535992E-4</v>
      </c>
      <c r="F14" s="45">
        <f t="shared" si="0"/>
        <v>-7937.4113329830507</v>
      </c>
      <c r="G14" s="45">
        <f t="shared" si="1"/>
        <v>158.08866701694933</v>
      </c>
    </row>
    <row r="15" spans="1:7" x14ac:dyDescent="0.35">
      <c r="A15" s="36" t="s">
        <v>43</v>
      </c>
      <c r="B15" s="35" t="s">
        <v>39</v>
      </c>
      <c r="C15" s="45">
        <f>'18A'!C16</f>
        <v>-73109.98</v>
      </c>
      <c r="D15" s="48">
        <v>164674952.68983757</v>
      </c>
      <c r="E15" s="40">
        <v>-4.9617039894535992E-4</v>
      </c>
      <c r="F15" s="45">
        <f t="shared" si="0"/>
        <v>-81706.836972424979</v>
      </c>
      <c r="G15" s="45">
        <f t="shared" si="1"/>
        <v>-8596.8569724249828</v>
      </c>
    </row>
    <row r="16" spans="1:7" x14ac:dyDescent="0.35">
      <c r="A16" s="36" t="s">
        <v>44</v>
      </c>
      <c r="B16" s="35" t="s">
        <v>39</v>
      </c>
      <c r="C16" s="45">
        <f>'18A'!C17</f>
        <v>-65377.24</v>
      </c>
      <c r="D16" s="48">
        <v>116759417.7103989</v>
      </c>
      <c r="E16" s="40">
        <v>-4.9617039894535992E-4</v>
      </c>
      <c r="F16" s="45">
        <f t="shared" si="0"/>
        <v>-57932.566865996545</v>
      </c>
      <c r="G16" s="45">
        <f t="shared" si="1"/>
        <v>7444.673134003453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-1085769.1200000001</v>
      </c>
      <c r="D18" s="50">
        <f>SUM(D8:D17)</f>
        <v>2306330719.9999995</v>
      </c>
      <c r="E18" s="38"/>
      <c r="F18" s="43">
        <f>SUM(F8:F17)</f>
        <v>-1144333.0334423389</v>
      </c>
      <c r="G18" s="43">
        <f>SUM(G8:G17)</f>
        <v>-58563.913442339101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Nov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AP3</vt:lpstr>
      <vt:lpstr>Monthly Cost Tracker AP4</vt:lpstr>
      <vt:lpstr>Monthly Cost Tracker AP5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2023-01-16T16:07:40Z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