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d.docs.live.net/62eb87b6c32a777b/"/>
    </mc:Choice>
  </mc:AlternateContent>
  <bookViews>
    <workbookView xWindow="0" yWindow="0" windowWidth="21570" windowHeight="10215" firstSheet="12" activeTab="18"/>
  </bookViews>
  <sheets>
    <sheet name="Cover" sheetId="1" r:id="rId1"/>
    <sheet name="Page 1 " sheetId="4" r:id="rId2"/>
    <sheet name="Page 2" sheetId="5" r:id="rId3"/>
    <sheet name="Page 3" sheetId="7" r:id="rId4"/>
    <sheet name="Page 4 " sheetId="6" r:id="rId5"/>
    <sheet name="Page 5 " sheetId="8" r:id="rId6"/>
    <sheet name="Page 6 " sheetId="9" r:id="rId7"/>
    <sheet name="Page 7" sheetId="11" r:id="rId8"/>
    <sheet name="Page 8" sheetId="12" r:id="rId9"/>
    <sheet name="Page 9" sheetId="13" r:id="rId10"/>
    <sheet name="Page W-1 " sheetId="14" r:id="rId11"/>
    <sheet name="Page W-2" sheetId="16" r:id="rId12"/>
    <sheet name="Page W-3 " sheetId="17" r:id="rId13"/>
    <sheet name="Page W-4 " sheetId="18" r:id="rId14"/>
    <sheet name="Page W-5" sheetId="19" r:id="rId15"/>
    <sheet name="Page W-6 Pt1" sheetId="20" r:id="rId16"/>
    <sheet name="Page W-6 Pt 2" sheetId="21" r:id="rId17"/>
    <sheet name="Page W-7" sheetId="22" r:id="rId18"/>
    <sheet name="Page W-8" sheetId="23" r:id="rId19"/>
    <sheet name="Page S-1 " sheetId="24" r:id="rId20"/>
    <sheet name="Page S-2 " sheetId="25" r:id="rId21"/>
    <sheet name="Page S-3 " sheetId="26" r:id="rId22"/>
    <sheet name="Page S-4" sheetId="27" r:id="rId23"/>
    <sheet name="Page S-5" sheetId="28" r:id="rId24"/>
    <sheet name="Verification Page" sheetId="29" r:id="rId25"/>
  </sheets>
  <definedNames>
    <definedName name="_xlnm.Print_Area" localSheetId="0">Cover!$A$1:$F$30</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S-4'!$A$1:$O$64</definedName>
    <definedName name="_xlnm.Print_Area" localSheetId="23">'Page S-5'!$A$1:$J$40</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W-5'!$A$1:$O$84</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Page'!$A$1:$P$37</definedName>
    <definedName name="_xlnm.Print_Titles" localSheetId="22">'Page S-4'!$1:$6</definedName>
    <definedName name="_xlnm.Print_Titles" localSheetId="14">'Page W-5'!$1:$7</definedName>
    <definedName name="Z_1F4AFEE5_5BDD_4100_B0E9_57B262CA123C_.wvu.PrintArea" localSheetId="0" hidden="1">Cover!$A$1:$F$29</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S-5'!$A$1:$J$40</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Cover!$A$1:$F$30</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S-5'!$A$1:$J$40</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s>
  <calcPr calcId="152511"/>
</workbook>
</file>

<file path=xl/calcChain.xml><?xml version="1.0" encoding="utf-8"?>
<calcChain xmlns="http://schemas.openxmlformats.org/spreadsheetml/2006/main">
  <c r="D2" i="19" l="1"/>
  <c r="N1" i="29" l="1"/>
  <c r="D2" i="27" l="1"/>
  <c r="J1" i="28" l="1"/>
  <c r="A1048559" i="14" l="1"/>
  <c r="R11" i="13" l="1"/>
  <c r="O1" i="19" l="1"/>
  <c r="O56" i="19" l="1"/>
  <c r="K56" i="19"/>
  <c r="C2" i="4" l="1"/>
  <c r="F2" i="5"/>
  <c r="J21" i="28" l="1"/>
  <c r="J20" i="28"/>
  <c r="J19" i="28"/>
  <c r="J18" i="28"/>
  <c r="J17" i="28"/>
  <c r="F23" i="25" l="1"/>
  <c r="E23" i="25"/>
  <c r="G23" i="25"/>
  <c r="D23" i="25"/>
  <c r="G23" i="16"/>
  <c r="Q5" i="13"/>
  <c r="D1" i="24" l="1"/>
  <c r="H4" i="22" l="1"/>
  <c r="D31" i="12" l="1"/>
  <c r="D32" i="12"/>
  <c r="D33" i="12"/>
  <c r="D34" i="12"/>
  <c r="D35" i="12"/>
  <c r="D36" i="12"/>
  <c r="N10" i="5" l="1"/>
  <c r="N9" i="5"/>
  <c r="N7" i="5"/>
  <c r="N8" i="5"/>
  <c r="N6" i="5"/>
  <c r="N11" i="5" l="1"/>
  <c r="E9" i="8" s="1"/>
  <c r="I11" i="13" l="1"/>
  <c r="E11" i="8" s="1"/>
  <c r="J11" i="13" l="1"/>
  <c r="E12" i="8" s="1"/>
  <c r="J37" i="28"/>
  <c r="C2" i="20"/>
  <c r="C24" i="4" l="1"/>
  <c r="J1" i="4"/>
  <c r="N62" i="19" l="1"/>
  <c r="L62" i="19"/>
  <c r="G15" i="16" l="1"/>
  <c r="G30" i="16" s="1"/>
  <c r="I25" i="11" l="1"/>
  <c r="N33" i="18" l="1"/>
  <c r="E33" i="12" l="1"/>
  <c r="E43" i="12"/>
  <c r="D43" i="12"/>
  <c r="E32" i="12" l="1"/>
  <c r="E35" i="12" s="1"/>
  <c r="E36" i="12" s="1"/>
  <c r="E34" i="12"/>
  <c r="E31" i="12"/>
  <c r="E16" i="8" l="1"/>
  <c r="G15" i="25" l="1"/>
  <c r="G30" i="25" s="1"/>
  <c r="E21" i="8" l="1"/>
  <c r="J29" i="4" l="1"/>
  <c r="O10" i="19" l="1"/>
  <c r="H9" i="22" l="1"/>
  <c r="H13" i="22"/>
  <c r="H12" i="22"/>
  <c r="H8" i="22"/>
  <c r="H6" i="22"/>
  <c r="H5" i="22"/>
  <c r="K9" i="19"/>
  <c r="K10" i="19"/>
  <c r="O9" i="19"/>
  <c r="O11" i="13"/>
  <c r="D23" i="24" s="1"/>
  <c r="G27" i="4" l="1"/>
  <c r="O1" i="27"/>
  <c r="C2" i="26"/>
  <c r="E1" i="26"/>
  <c r="N1" i="5"/>
  <c r="O48" i="27" l="1"/>
  <c r="O49" i="27"/>
  <c r="E24" i="11" l="1"/>
  <c r="N50" i="27"/>
  <c r="D19" i="24" s="1"/>
  <c r="L50" i="27"/>
  <c r="J50" i="27"/>
  <c r="I50" i="27"/>
  <c r="H50" i="27"/>
  <c r="G50" i="27"/>
  <c r="F50" i="27"/>
  <c r="G34" i="25"/>
  <c r="E28" i="26"/>
  <c r="D22" i="24" s="1"/>
  <c r="E16" i="17"/>
  <c r="E24" i="9"/>
  <c r="D8" i="24" s="1"/>
  <c r="G34" i="4" l="1"/>
  <c r="M6" i="18"/>
  <c r="H10" i="22" l="1"/>
  <c r="H14" i="22" s="1"/>
  <c r="O11" i="19" l="1"/>
  <c r="K13" i="18" l="1"/>
  <c r="K12" i="18"/>
  <c r="K11" i="18"/>
  <c r="K10" i="18"/>
  <c r="G34" i="16" l="1"/>
  <c r="G35" i="16" s="1"/>
  <c r="E13" i="14"/>
  <c r="E8" i="14" l="1"/>
  <c r="G28" i="4"/>
  <c r="G29" i="4" s="1"/>
  <c r="C2" i="12"/>
  <c r="E20" i="12"/>
  <c r="D20" i="12"/>
  <c r="D1" i="7" l="1"/>
  <c r="F1" i="6"/>
  <c r="I25" i="9" l="1"/>
  <c r="D23" i="16" l="1"/>
  <c r="E2" i="29" l="1"/>
  <c r="H23" i="29"/>
  <c r="N23" i="29"/>
  <c r="C2" i="28"/>
  <c r="A24" i="28"/>
  <c r="A25" i="28" s="1"/>
  <c r="A26" i="28" s="1"/>
  <c r="K8" i="27"/>
  <c r="O8" i="27"/>
  <c r="K9" i="27"/>
  <c r="O9" i="27"/>
  <c r="K10" i="27"/>
  <c r="O10" i="27"/>
  <c r="K12" i="27"/>
  <c r="O12" i="27"/>
  <c r="K13" i="27"/>
  <c r="O13" i="27"/>
  <c r="K15" i="27"/>
  <c r="O15" i="27"/>
  <c r="K16" i="27"/>
  <c r="O16" i="27"/>
  <c r="K17" i="27"/>
  <c r="O17" i="27"/>
  <c r="K18" i="27"/>
  <c r="O18" i="27"/>
  <c r="K19" i="27"/>
  <c r="O19" i="27"/>
  <c r="K20" i="27"/>
  <c r="O20" i="27"/>
  <c r="K21" i="27"/>
  <c r="O21" i="27"/>
  <c r="K23" i="27"/>
  <c r="O23" i="27"/>
  <c r="K24" i="27"/>
  <c r="O24" i="27"/>
  <c r="K25" i="27"/>
  <c r="O25" i="27"/>
  <c r="K26" i="27"/>
  <c r="O26" i="27"/>
  <c r="K28" i="27"/>
  <c r="O28" i="27"/>
  <c r="K29" i="27"/>
  <c r="O29" i="27"/>
  <c r="K30" i="27"/>
  <c r="O30" i="27"/>
  <c r="K31" i="27"/>
  <c r="O31" i="27"/>
  <c r="K33" i="27"/>
  <c r="O33" i="27"/>
  <c r="K34" i="27"/>
  <c r="O34" i="27"/>
  <c r="K35" i="27"/>
  <c r="O35" i="27"/>
  <c r="K36" i="27"/>
  <c r="O36" i="27"/>
  <c r="K38" i="27"/>
  <c r="O38" i="27"/>
  <c r="K39" i="27"/>
  <c r="O39" i="27"/>
  <c r="K40" i="27"/>
  <c r="O40" i="27"/>
  <c r="K41" i="27"/>
  <c r="O41" i="27"/>
  <c r="K42" i="27"/>
  <c r="O42" i="27"/>
  <c r="K43" i="27"/>
  <c r="O43" i="27"/>
  <c r="K44" i="27"/>
  <c r="O44" i="27"/>
  <c r="K45" i="27"/>
  <c r="O45" i="27"/>
  <c r="K46" i="27"/>
  <c r="O46" i="27"/>
  <c r="K47" i="27"/>
  <c r="O47" i="27"/>
  <c r="K48" i="27"/>
  <c r="K49" i="27"/>
  <c r="E18" i="26"/>
  <c r="D11" i="24" s="1"/>
  <c r="A21" i="26"/>
  <c r="A22" i="26" s="1"/>
  <c r="A23" i="26" s="1"/>
  <c r="A24" i="26" s="1"/>
  <c r="A25" i="26" s="1"/>
  <c r="A26" i="26" s="1"/>
  <c r="A27" i="26" s="1"/>
  <c r="A28" i="26" s="1"/>
  <c r="G1" i="25"/>
  <c r="C2" i="25"/>
  <c r="D15" i="25"/>
  <c r="E15" i="25"/>
  <c r="C2" i="24"/>
  <c r="D17" i="24"/>
  <c r="H3" i="23"/>
  <c r="J3" i="23"/>
  <c r="H4" i="23"/>
  <c r="H5" i="23"/>
  <c r="H6" i="23"/>
  <c r="H7" i="23"/>
  <c r="H8" i="23"/>
  <c r="H9" i="23"/>
  <c r="H10" i="23"/>
  <c r="H11" i="23"/>
  <c r="H12" i="23"/>
  <c r="H13" i="23"/>
  <c r="H14" i="23"/>
  <c r="H15" i="23"/>
  <c r="E16" i="23"/>
  <c r="F16" i="23"/>
  <c r="G16" i="23"/>
  <c r="G21" i="23"/>
  <c r="B22" i="23"/>
  <c r="B23" i="23" s="1"/>
  <c r="B24" i="23" s="1"/>
  <c r="B26" i="23" s="1"/>
  <c r="B27" i="23" s="1"/>
  <c r="B28" i="23" s="1"/>
  <c r="B29" i="23" s="1"/>
  <c r="B30" i="23" s="1"/>
  <c r="G22" i="23"/>
  <c r="G23" i="23"/>
  <c r="G24" i="23"/>
  <c r="G26" i="23"/>
  <c r="G27" i="23"/>
  <c r="G28" i="23"/>
  <c r="G29" i="23"/>
  <c r="D30" i="23"/>
  <c r="E30" i="23"/>
  <c r="F30" i="23"/>
  <c r="K30" i="23"/>
  <c r="K3" i="22"/>
  <c r="E10" i="22"/>
  <c r="E14" i="22" s="1"/>
  <c r="F10" i="22"/>
  <c r="F14" i="22" s="1"/>
  <c r="G10" i="22"/>
  <c r="G14" i="22" s="1"/>
  <c r="IV10" i="22"/>
  <c r="L21" i="22"/>
  <c r="F1" i="21"/>
  <c r="C2" i="21"/>
  <c r="H1" i="20"/>
  <c r="K11" i="19"/>
  <c r="K13" i="19"/>
  <c r="O13" i="19"/>
  <c r="K14" i="19"/>
  <c r="O14" i="19"/>
  <c r="K15" i="19"/>
  <c r="O15" i="19"/>
  <c r="K16" i="19"/>
  <c r="O16" i="19"/>
  <c r="K17" i="19"/>
  <c r="O17" i="19"/>
  <c r="K18" i="19"/>
  <c r="O18" i="19"/>
  <c r="K19" i="19"/>
  <c r="O19" i="19"/>
  <c r="K20" i="19"/>
  <c r="O20" i="19"/>
  <c r="K22" i="19"/>
  <c r="O22" i="19"/>
  <c r="K23" i="19"/>
  <c r="O23" i="19"/>
  <c r="K24" i="19"/>
  <c r="O24" i="19"/>
  <c r="K25" i="19"/>
  <c r="O25" i="19"/>
  <c r="K26" i="19"/>
  <c r="O26" i="19"/>
  <c r="K27" i="19"/>
  <c r="O27" i="19"/>
  <c r="K28" i="19"/>
  <c r="O28" i="19"/>
  <c r="K29" i="19"/>
  <c r="O29" i="19"/>
  <c r="K30" i="19"/>
  <c r="O30" i="19"/>
  <c r="K33" i="19"/>
  <c r="O33" i="19"/>
  <c r="K34" i="19"/>
  <c r="O34" i="19"/>
  <c r="K35" i="19"/>
  <c r="O35" i="19"/>
  <c r="K37" i="19"/>
  <c r="O37" i="19"/>
  <c r="K38" i="19"/>
  <c r="O38" i="19"/>
  <c r="K39" i="19"/>
  <c r="O39" i="19"/>
  <c r="K40" i="19"/>
  <c r="O40" i="19"/>
  <c r="K41" i="19"/>
  <c r="O41" i="19"/>
  <c r="K42" i="19"/>
  <c r="O42" i="19"/>
  <c r="K43" i="19"/>
  <c r="O43" i="19"/>
  <c r="K44" i="19"/>
  <c r="O44" i="19"/>
  <c r="K45" i="19"/>
  <c r="O45" i="19"/>
  <c r="K46" i="19"/>
  <c r="O46" i="19"/>
  <c r="K48" i="19"/>
  <c r="O48" i="19"/>
  <c r="K49" i="19"/>
  <c r="O49" i="19"/>
  <c r="K50" i="19"/>
  <c r="O50" i="19"/>
  <c r="K51" i="19"/>
  <c r="O51" i="19"/>
  <c r="K52" i="19"/>
  <c r="O52" i="19"/>
  <c r="K53" i="19"/>
  <c r="O53" i="19"/>
  <c r="K54" i="19"/>
  <c r="O54" i="19"/>
  <c r="K57" i="19"/>
  <c r="O57" i="19"/>
  <c r="K58" i="19"/>
  <c r="O58" i="19"/>
  <c r="K59" i="19"/>
  <c r="O59" i="19"/>
  <c r="K60" i="19"/>
  <c r="O60" i="19"/>
  <c r="K61" i="19"/>
  <c r="O61" i="19"/>
  <c r="F62" i="19"/>
  <c r="G62" i="19"/>
  <c r="H62" i="19"/>
  <c r="I62" i="19"/>
  <c r="J62" i="19"/>
  <c r="K14" i="18"/>
  <c r="K15" i="18"/>
  <c r="K16" i="18"/>
  <c r="K17" i="18"/>
  <c r="K18" i="18"/>
  <c r="K19" i="18"/>
  <c r="K20" i="18"/>
  <c r="K21" i="18"/>
  <c r="G22" i="18"/>
  <c r="H22" i="18"/>
  <c r="I22" i="18"/>
  <c r="J22" i="18"/>
  <c r="E1" i="17"/>
  <c r="C2" i="17"/>
  <c r="E26" i="17"/>
  <c r="E25" i="14" s="1"/>
  <c r="G1" i="16"/>
  <c r="C2" i="16"/>
  <c r="D15" i="16"/>
  <c r="E15" i="16"/>
  <c r="E23" i="16"/>
  <c r="F23" i="16"/>
  <c r="E1" i="14"/>
  <c r="C3" i="14"/>
  <c r="M11" i="13"/>
  <c r="N11" i="13"/>
  <c r="E26" i="14" s="1"/>
  <c r="E1" i="12"/>
  <c r="D14" i="12"/>
  <c r="D21" i="12" s="1"/>
  <c r="E14" i="12"/>
  <c r="E21" i="12" s="1"/>
  <c r="E20" i="8" s="1"/>
  <c r="H6" i="11"/>
  <c r="C24" i="11"/>
  <c r="E19" i="14" s="1"/>
  <c r="D24" i="11"/>
  <c r="F24" i="11"/>
  <c r="H7" i="9"/>
  <c r="C24" i="9"/>
  <c r="D24" i="9"/>
  <c r="E10" i="14" s="1"/>
  <c r="F24" i="9"/>
  <c r="E1" i="8"/>
  <c r="C2" i="8"/>
  <c r="C2" i="7"/>
  <c r="C3" i="6"/>
  <c r="N23" i="5"/>
  <c r="J35" i="4"/>
  <c r="O62" i="19" l="1"/>
  <c r="K50" i="27"/>
  <c r="F17" i="6" s="1"/>
  <c r="H16" i="23"/>
  <c r="G30" i="23"/>
  <c r="K62" i="19"/>
  <c r="K22" i="18"/>
  <c r="O50" i="27"/>
  <c r="F18" i="6" s="1"/>
  <c r="F10" i="6" l="1"/>
  <c r="F19" i="6"/>
  <c r="E22" i="8"/>
  <c r="D25" i="24"/>
  <c r="F11" i="6"/>
  <c r="F12" i="6" l="1"/>
  <c r="F28" i="6" s="1"/>
  <c r="E22" i="14"/>
  <c r="E28" i="14" s="1"/>
  <c r="E29" i="14" s="1"/>
  <c r="E15" i="8"/>
  <c r="E17" i="8" s="1"/>
  <c r="E27" i="8" s="1"/>
  <c r="G35" i="25"/>
  <c r="D6" i="24" s="1"/>
  <c r="D26" i="24" s="1"/>
  <c r="G33" i="4"/>
  <c r="G35" i="4"/>
</calcChain>
</file>

<file path=xl/sharedStrings.xml><?xml version="1.0" encoding="utf-8"?>
<sst xmlns="http://schemas.openxmlformats.org/spreadsheetml/2006/main" count="1008" uniqueCount="665">
  <si>
    <t>Highly Confidential</t>
  </si>
  <si>
    <t>Public</t>
  </si>
  <si>
    <t>(To be used when filing under seal.)</t>
  </si>
  <si>
    <r>
      <t>Non-Public Submission</t>
    </r>
    <r>
      <rPr>
        <sz val="12"/>
        <rFont val="Arial"/>
        <family val="2"/>
      </rPr>
      <t xml:space="preserve"> </t>
    </r>
    <r>
      <rPr>
        <i/>
        <sz val="10"/>
        <rFont val="Arial"/>
        <family val="2"/>
      </rPr>
      <t>(Highly Confidential / Filed Under Seal</t>
    </r>
    <r>
      <rPr>
        <sz val="10"/>
        <rFont val="Arial"/>
        <family val="2"/>
      </rPr>
      <t>)</t>
    </r>
    <r>
      <rPr>
        <sz val="12"/>
        <rFont val="Arial"/>
        <family val="2"/>
      </rPr>
      <t xml:space="preserve">
For this filing to be considered Highly Confidential, additional 
submission of materials is required pursuant to Commission 
rule 4 CSR 240-3.335 and/or 4 CSR 240-3.640, Section 392.210, RSMo., and/or Section 393.140, RSMo.</t>
    </r>
  </si>
  <si>
    <r>
      <t>Public Submission</t>
    </r>
    <r>
      <rPr>
        <b/>
        <sz val="14"/>
        <color rgb="FFFF0000"/>
        <rFont val="Arial"/>
        <family val="2"/>
      </rPr>
      <t xml:space="preserve"> </t>
    </r>
    <r>
      <rPr>
        <sz val="11"/>
        <rFont val="Arial"/>
        <family val="2"/>
      </rPr>
      <t>(</t>
    </r>
    <r>
      <rPr>
        <i/>
        <sz val="10"/>
        <rFont val="Arial"/>
        <family val="2"/>
      </rPr>
      <t>NOT Highly Confidential)</t>
    </r>
  </si>
  <si>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</si>
  <si>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</si>
  <si>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</si>
  <si>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</si>
  <si>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</si>
  <si>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</si>
  <si>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</si>
  <si>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</si>
  <si>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</si>
  <si>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</si>
  <si>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</si>
  <si>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</si>
  <si>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</si>
  <si>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</si>
  <si>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</si>
  <si>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</si>
  <si>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</si>
  <si>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</si>
  <si>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</si>
  <si>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</si>
  <si>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</si>
  <si>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</si>
  <si>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</si>
  <si>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</si>
  <si>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</si>
  <si>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</si>
  <si>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</si>
  <si>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</si>
  <si>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</si>
  <si>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</si>
  <si>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</si>
  <si>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</si>
  <si>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</si>
  <si>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</si>
  <si>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</si>
  <si>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</si>
  <si>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</si>
  <si>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</si>
  <si>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</si>
  <si>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</si>
  <si>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</si>
  <si>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</si>
  <si>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</si>
  <si>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</si>
  <si>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</si>
  <si>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</si>
  <si>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</si>
  <si>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</si>
  <si>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</si>
  <si>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</si>
  <si>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</si>
  <si>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</si>
  <si>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</si>
  <si>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</si>
  <si>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</si>
  <si>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</si>
  <si>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</si>
  <si>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</si>
  <si>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</si>
  <si>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</si>
  <si>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</si>
  <si>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</si>
  <si>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</si>
  <si>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</si>
  <si>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</si>
  <si>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</si>
  <si>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</si>
  <si>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</si>
  <si>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</si>
  <si>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</si>
  <si>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</si>
  <si>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</si>
  <si>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</si>
  <si>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</si>
  <si>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</si>
  <si>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</si>
  <si>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</si>
  <si>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</si>
  <si>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</si>
  <si>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</si>
  <si>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</si>
  <si>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</si>
  <si>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</si>
  <si>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</si>
  <si>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</si>
  <si>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</si>
  <si>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</si>
  <si>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</si>
  <si>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</si>
  <si>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</si>
  <si>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</si>
  <si>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</si>
  <si>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</si>
  <si>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</si>
  <si>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</si>
  <si>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</si>
  <si>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</si>
  <si>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</si>
  <si>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</si>
  <si>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</si>
  <si>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</si>
  <si>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</si>
  <si>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</si>
  <si>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</si>
  <si>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</si>
  <si>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</si>
  <si>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</si>
  <si>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</si>
  <si>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</si>
  <si>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</si>
  <si>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</si>
  <si>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</si>
  <si>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</si>
  <si>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</si>
  <si>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</si>
  <si>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</si>
  <si>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</si>
  <si>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</si>
  <si>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</si>
  <si>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</si>
  <si>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</si>
  <si>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</si>
  <si>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</si>
  <si>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</si>
  <si>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</si>
  <si>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</si>
  <si>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</si>
  <si>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</si>
  <si>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</si>
  <si>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</si>
  <si>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</si>
  <si>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</si>
  <si>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</si>
  <si>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</si>
  <si>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</si>
  <si>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</si>
  <si>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</si>
  <si>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</si>
  <si>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</si>
  <si>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</si>
  <si>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</si>
  <si>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</si>
  <si>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</si>
  <si>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</si>
  <si>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</si>
  <si>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</si>
  <si>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</si>
  <si>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</si>
  <si>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</si>
  <si>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</si>
  <si>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</si>
  <si>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</si>
  <si>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</si>
  <si>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</si>
  <si>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</si>
  <si>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</si>
  <si>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</si>
  <si>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</si>
  <si>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</si>
  <si>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</si>
  <si>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</si>
  <si>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</si>
  <si>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</si>
  <si>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</si>
  <si>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</si>
  <si>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</si>
  <si>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</si>
  <si>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</si>
  <si>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</si>
  <si>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</si>
  <si>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</si>
  <si>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</si>
  <si>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</si>
  <si>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</si>
  <si>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</si>
  <si>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</si>
  <si>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 to Pages 4 &amp; 9)</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</si>
  <si>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</si>
  <si>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</si>
  <si>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</si>
  <si>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</si>
  <si>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</si>
  <si>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</si>
  <si>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</si>
  <si>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</si>
  <si>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</si>
  <si>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</si>
  <si>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</si>
  <si>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</si>
  <si>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</si>
  <si>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</si>
  <si>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</si>
  <si>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</si>
  <si>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</si>
  <si>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</si>
  <si>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</si>
  <si>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</si>
  <si>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</si>
  <si>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</si>
  <si>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</si>
  <si>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</si>
  <si>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</si>
  <si>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</si>
  <si>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</si>
  <si>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</si>
  <si>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</si>
  <si>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</si>
  <si>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</si>
  <si>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</si>
  <si>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</si>
  <si>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</si>
  <si>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</si>
  <si>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</si>
  <si>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</si>
  <si>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</si>
  <si>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</si>
  <si>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</si>
  <si>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</si>
  <si>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</si>
  <si>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</si>
  <si>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</si>
  <si>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</si>
  <si>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</si>
  <si>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</si>
  <si>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</si>
  <si>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</si>
  <si>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</si>
  <si>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</si>
  <si>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</si>
  <si>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</si>
  <si>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</si>
  <si>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</si>
  <si>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</si>
  <si>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</si>
  <si>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</si>
  <si>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</si>
  <si>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</si>
  <si>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</si>
  <si>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</si>
  <si>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</si>
  <si>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</si>
  <si>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</si>
  <si>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</si>
  <si>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</si>
  <si>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</si>
  <si>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</si>
  <si>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</si>
  <si>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</si>
  <si>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</si>
  <si>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</si>
  <si>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</si>
  <si>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</si>
  <si>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</si>
  <si>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</si>
  <si>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</si>
  <si>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</si>
  <si>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</si>
  <si>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</si>
  <si>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</si>
  <si>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</si>
  <si>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</si>
  <si>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</si>
  <si>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</si>
  <si>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</si>
  <si>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</si>
  <si>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</si>
  <si>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</si>
  <si>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</si>
  <si>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</si>
  <si>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</si>
  <si>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</si>
  <si>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</si>
  <si>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</si>
  <si>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</si>
  <si>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</si>
  <si>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</si>
  <si>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</si>
  <si>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</si>
  <si>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</si>
  <si>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</si>
  <si>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</si>
  <si>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</si>
  <si>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</si>
  <si>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</si>
  <si>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</si>
  <si>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</si>
  <si>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</si>
  <si>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</si>
  <si>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</si>
  <si>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</si>
  <si>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</si>
  <si>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</si>
  <si>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</si>
  <si>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</si>
  <si>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r>
      <t xml:space="preserve">Kind of Pipe
</t>
    </r>
    <r>
      <rPr>
        <i/>
        <sz val="9"/>
        <rFont val="Arial"/>
        <family val="2"/>
      </rPr>
      <t>(i.e. Cast Iron, VCP, PVC, etc.)</t>
    </r>
    <r>
      <rPr>
        <sz val="10"/>
        <rFont val="Arial"/>
        <family val="2"/>
      </rPr>
      <t xml:space="preserve">
(a)</t>
    </r>
  </si>
  <si>
    <r>
      <t xml:space="preserve">COLLECTING SEWERS </t>
    </r>
    <r>
      <rPr>
        <b/>
        <i/>
        <sz val="9"/>
        <rFont val="Arial"/>
        <family val="2"/>
      </rPr>
      <t>(measurement in feet)</t>
    </r>
  </si>
  <si>
    <t>What percent of designed capacity of each facility is currently being utilized?</t>
  </si>
  <si>
    <t>What is the designed capacity of each treatment facility?</t>
  </si>
  <si>
    <t>GENERAL INFORMATION</t>
  </si>
  <si>
    <t>Missouri Revised Statutes § 392.210 or §393.140</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</si>
  <si>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</si>
  <si>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</si>
  <si>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</si>
  <si>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</si>
  <si>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</si>
  <si>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</si>
  <si>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</si>
  <si>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</si>
  <si>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</si>
  <si>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</si>
  <si>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</si>
  <si>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</si>
  <si>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</si>
  <si>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</si>
  <si>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</si>
  <si>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</si>
  <si>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</si>
  <si>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</si>
  <si>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</si>
  <si>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</si>
  <si>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</si>
  <si>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</si>
  <si>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</si>
  <si>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(Total to Pg.8)</t>
  </si>
  <si>
    <t>(Total to Pg. 8)</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</si>
  <si>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</si>
  <si>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</si>
  <si>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</si>
  <si>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</si>
  <si>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</si>
  <si>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</si>
  <si>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</si>
  <si>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</si>
  <si>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</si>
  <si>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</si>
  <si>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</si>
  <si>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</si>
  <si>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</si>
  <si>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</si>
  <si>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</si>
  <si>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</si>
  <si>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</si>
  <si>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</si>
  <si>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</si>
  <si>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</si>
  <si>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</si>
  <si>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</si>
  <si>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</si>
  <si>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</si>
  <si>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(Total to Pg. 8 &amp; Pg. W-1)</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</si>
  <si>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</si>
  <si>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</si>
  <si>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</si>
  <si>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</si>
  <si>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</si>
  <si>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</si>
  <si>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</si>
  <si>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</si>
  <si>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</si>
  <si>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</si>
  <si>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(Total to Pages 4 &amp; 8)</t>
  </si>
  <si>
    <t>(Total to Pg. 8 &amp; Pg. S-1)</t>
  </si>
  <si>
    <r>
      <t>What is the ultimate disposal of waste solids</t>
    </r>
    <r>
      <rPr>
        <i/>
        <sz val="10"/>
        <rFont val="Arial"/>
        <family val="2"/>
      </rPr>
      <t xml:space="preserve"> (e.g. land application, disposal at qualified facility, etc.)?</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</si>
  <si>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</si>
  <si>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</si>
  <si>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</si>
  <si>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</si>
  <si>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</si>
  <si>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</si>
  <si>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</si>
  <si>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Highly Confidenital</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</si>
  <si>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</si>
  <si>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</si>
  <si>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</si>
  <si>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</si>
  <si>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</si>
  <si>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</si>
  <si>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</si>
  <si>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</si>
  <si>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</si>
  <si>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</si>
  <si>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</si>
  <si>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</si>
  <si>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</si>
  <si>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</si>
  <si>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</si>
  <si>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</si>
  <si>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</si>
  <si>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</si>
  <si>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</si>
  <si>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</si>
  <si>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</si>
  <si>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</si>
  <si>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</si>
  <si>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</si>
  <si>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</si>
  <si>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</si>
  <si>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</si>
  <si>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</si>
  <si>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</si>
  <si>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</si>
  <si>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</si>
  <si>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</si>
  <si>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</si>
  <si>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</si>
  <si>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</si>
  <si>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</si>
  <si>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</si>
  <si>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</si>
  <si>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</si>
  <si>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</si>
  <si>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</si>
  <si>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</si>
  <si>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</si>
  <si>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</si>
  <si>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</si>
  <si>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</si>
  <si>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</si>
  <si>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</si>
  <si>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</si>
  <si>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</si>
  <si>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</si>
  <si>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</si>
  <si>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</si>
  <si>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</si>
  <si>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</si>
  <si>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</si>
  <si>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</si>
  <si>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</si>
  <si>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</si>
  <si>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</si>
  <si>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</si>
  <si>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</si>
  <si>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</si>
  <si>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</si>
  <si>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</si>
  <si>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</si>
  <si>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Net Water Plant in Service </t>
    </r>
    <r>
      <rPr>
        <i/>
        <sz val="10"/>
        <rFont val="Arial"/>
        <family val="2"/>
      </rPr>
      <t>(Line 3</t>
    </r>
    <r>
      <rPr>
        <b/>
        <i/>
        <sz val="10"/>
        <rFont val="Arial"/>
        <family val="2"/>
      </rPr>
      <t>MINUS</t>
    </r>
    <r>
      <rPr>
        <i/>
        <sz val="10"/>
        <rFont val="Arial"/>
        <family val="2"/>
      </rPr>
      <t xml:space="preserve"> Line 4)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</si>
  <si>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</si>
  <si>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</si>
  <si>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</si>
  <si>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</si>
  <si>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</si>
  <si>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23)</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</si>
  <si>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</si>
  <si>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</si>
  <si>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23)</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</si>
  <si>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</si>
  <si>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</si>
  <si>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</si>
  <si>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</si>
  <si>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</si>
  <si>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</si>
  <si>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</si>
  <si>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</si>
  <si>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</si>
  <si>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</si>
  <si>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</si>
  <si>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</si>
  <si>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</si>
  <si>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</si>
  <si>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</si>
  <si>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</si>
  <si>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</si>
  <si>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</si>
  <si>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</si>
  <si>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</si>
  <si>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</si>
  <si>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r>
      <t xml:space="preserve">SLUDGE 
</t>
    </r>
    <r>
      <rPr>
        <sz val="9"/>
        <rFont val="Arial"/>
        <family val="2"/>
      </rPr>
      <t>(If you have more than five (5) hauls during the year, only list the total annual amount.)</t>
    </r>
  </si>
  <si>
    <r>
      <t xml:space="preserve">Total Cost 
of Removal
</t>
    </r>
    <r>
      <rPr>
        <sz val="8"/>
        <rFont val="Arial"/>
        <family val="2"/>
      </rPr>
      <t>(Include Extra Charges)</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</si>
  <si>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</si>
  <si>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</si>
  <si>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</si>
  <si>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</si>
  <si>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</si>
  <si>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</si>
  <si>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</si>
  <si>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</si>
  <si>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</si>
  <si>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</si>
  <si>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</si>
  <si>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</si>
  <si>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</si>
  <si>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</si>
  <si>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</si>
  <si>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</si>
  <si>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</si>
  <si>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</si>
  <si>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</si>
  <si>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</si>
  <si>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</si>
  <si>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</si>
  <si>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</si>
  <si>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</si>
  <si>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</si>
  <si>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</si>
  <si>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</si>
  <si>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</si>
  <si>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</si>
  <si>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</si>
  <si>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</si>
  <si>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</si>
  <si>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</si>
  <si>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</si>
  <si>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</si>
  <si>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</si>
  <si>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</si>
  <si>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</si>
  <si>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</si>
  <si>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</si>
  <si>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</si>
  <si>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</si>
  <si>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</si>
  <si>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</si>
  <si>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</si>
  <si>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</si>
  <si>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</si>
  <si>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</si>
  <si>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</si>
  <si>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</si>
  <si>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</si>
  <si>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</si>
  <si>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</si>
  <si>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</si>
  <si>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</si>
  <si>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</si>
  <si>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</si>
  <si>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</si>
  <si>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</si>
  <si>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</si>
  <si>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</si>
  <si>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</si>
  <si>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Lines 13-19)</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</si>
  <si>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</si>
  <si>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</si>
  <si>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</si>
  <si>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</si>
  <si>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</si>
  <si>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</si>
  <si>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</si>
  <si>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</si>
  <si>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</si>
  <si>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</si>
  <si>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</si>
  <si>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</si>
  <si>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</si>
  <si>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 xml:space="preserve">Type of Treatment Facilities - Please describe </t>
    </r>
    <r>
      <rPr>
        <i/>
        <sz val="9"/>
        <rFont val="Arial"/>
        <family val="2"/>
      </rPr>
      <t>(e.g., lagoon, mechanical or sand filter) and list all that apply.</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</si>
  <si>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</si>
  <si>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</si>
  <si>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</si>
  <si>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</si>
  <si>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</si>
  <si>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t xml:space="preserve">Did the company pump and haul the sludge?             </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</si>
  <si>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</si>
  <si>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</si>
  <si>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</si>
  <si>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</si>
  <si>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</si>
  <si>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</si>
  <si>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</si>
  <si>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</si>
  <si>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</si>
  <si>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</si>
  <si>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</si>
  <si>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</si>
  <si>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</si>
  <si>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</si>
  <si>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</si>
  <si>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</si>
  <si>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Indicate your USOA Type of Class: B, C, or D.</t>
  </si>
  <si>
    <t>Indicate your USOA Type of Class: B, C or D.</t>
  </si>
  <si>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</si>
  <si>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</si>
  <si>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</si>
  <si>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</si>
  <si>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</si>
  <si>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</si>
  <si>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</si>
  <si>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</si>
  <si>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</si>
  <si>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</si>
  <si>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</si>
  <si>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</si>
  <si>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</si>
  <si>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</si>
  <si>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</si>
  <si>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</si>
  <si>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</si>
  <si>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</si>
  <si>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</si>
  <si>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</si>
  <si>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t xml:space="preserve">(If electronic signatures are used, you </t>
    </r>
    <r>
      <rPr>
        <b/>
        <i/>
        <u/>
        <sz val="8"/>
        <rFont val="Arial"/>
        <family val="2"/>
      </rPr>
      <t>must</t>
    </r>
    <r>
      <rPr>
        <i/>
        <sz val="8"/>
        <rFont val="Arial"/>
        <family val="2"/>
      </rPr>
      <t>use  "/s/"  before the name.)</t>
    </r>
  </si>
  <si>
    <t>that s/he has examined the foregoing report; that to the best of his or her knowledge, information, and belief, all statements of fact contained in the said report are true and the said report is a correct statement of the business and affairs of the above-named respondent.</t>
  </si>
  <si>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</si>
  <si>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</si>
  <si>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</si>
  <si>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t>Issue Date: 12/16 /2015</t>
  </si>
  <si>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</si>
  <si>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</si>
  <si>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</si>
  <si>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</si>
  <si>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e and/or f.)</t>
    </r>
  </si>
  <si>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</si>
  <si>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</si>
  <si>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</si>
  <si>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</si>
  <si>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</si>
  <si>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</si>
  <si>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r>
      <t xml:space="preserve">Y           N   </t>
    </r>
    <r>
      <rPr>
        <sz val="10"/>
        <rFont val="Calibri"/>
        <family val="2"/>
        <scheme val="minor"/>
      </rPr>
      <t xml:space="preserve"> If not, provide the hauling provider information in the Sludge section below.</t>
    </r>
  </si>
  <si>
    <t>Revised: 2/4/16</t>
  </si>
  <si>
    <t>x</t>
  </si>
  <si>
    <t>P.O Box 138, Cedar Hill, MO 63016</t>
  </si>
  <si>
    <t>636-274-2636</t>
  </si>
  <si>
    <t>Eunice Mathes/President</t>
  </si>
  <si>
    <t>P.O. Box 138</t>
  </si>
  <si>
    <t>7080 Ficken Road</t>
  </si>
  <si>
    <t xml:space="preserve">Cedar Hill, </t>
  </si>
  <si>
    <t>MO</t>
  </si>
  <si>
    <t>eunice.mathes@yahoo.com</t>
  </si>
  <si>
    <t>Common</t>
  </si>
  <si>
    <t>Bernadine R. Thomas, Kent Dr., Cedar Hill, MO 63016</t>
  </si>
  <si>
    <t>Diane H Duke, 7010 Ficken Road, Cedar Hill, MO 63016</t>
  </si>
  <si>
    <t>Eunice A Mathes, 7080 Ficken Road, Cedar Hill, MO 63016</t>
  </si>
  <si>
    <t>President</t>
  </si>
  <si>
    <t>Eunice Mathes</t>
  </si>
  <si>
    <t>Secretary</t>
  </si>
  <si>
    <t>Bernadine Thomas</t>
  </si>
  <si>
    <t>Replace Meter on Pump</t>
  </si>
  <si>
    <t>Replace Meter Box</t>
  </si>
  <si>
    <t>Replace Breaker</t>
  </si>
  <si>
    <t>Tara Pool, Clerical</t>
  </si>
  <si>
    <t>Josh Jones, Meter Reader</t>
  </si>
  <si>
    <t>Eunice Mathes  Clerical/Meter Reader</t>
  </si>
  <si>
    <t>H &amp; R Block</t>
  </si>
  <si>
    <t>Loan</t>
  </si>
  <si>
    <t>Rose Ficken, 6991 Old Hwy 30, Cedar Hill, MO 63016</t>
  </si>
  <si>
    <t>Fixed</t>
  </si>
  <si>
    <t>Quarterly</t>
  </si>
  <si>
    <t>N</t>
  </si>
  <si>
    <t>Well 1</t>
  </si>
  <si>
    <t>Concrete</t>
  </si>
  <si>
    <t>Oak Ridge Court</t>
  </si>
  <si>
    <t>Ground Water Well</t>
  </si>
  <si>
    <t>8" 300'</t>
  </si>
  <si>
    <t>740' deed 8" diameter</t>
  </si>
  <si>
    <t>172,800@120 GPM</t>
  </si>
  <si>
    <t>Meter &amp; Pit Replacement</t>
  </si>
  <si>
    <t>Grundfos 230S 300 Franklin Motor 230 V 3 Phase 120 GPM after 1.5 HR</t>
  </si>
  <si>
    <t>Well</t>
  </si>
  <si>
    <t>230 GPM</t>
  </si>
  <si>
    <t>Chlorine</t>
  </si>
  <si>
    <t>Exterior 2012</t>
  </si>
  <si>
    <t>Ground Tank - Concrete Resevoir</t>
  </si>
  <si>
    <t>3/4"</t>
  </si>
  <si>
    <t>1 1/2"</t>
  </si>
  <si>
    <t>EVERGREEN LAKE WATER SUPPLY CO INC</t>
  </si>
  <si>
    <t>Plastic</t>
  </si>
  <si>
    <t>6"</t>
  </si>
  <si>
    <t>4"</t>
  </si>
  <si>
    <t>2"</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</si>
</sst>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26">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i/>
      <sz val="11"/>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5">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47">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 fillId="0" borderId="0" xfId="0" applyFont="1" applyFill="1" applyBorder="1" applyProtection="1">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44" fontId="2" fillId="6" borderId="8" xfId="2" applyNumberFormat="1" applyFont="1" applyFill="1" applyBorder="1" applyAlignment="1" applyProtection="1">
      <alignment horizontal="left"/>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4" fillId="0" borderId="10" xfId="0" applyFont="1" applyBorder="1" applyAlignment="1" applyProtection="1">
      <alignment horizontal="center"/>
    </xf>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59"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23" fillId="0" borderId="0" xfId="0" applyFont="1" applyFill="1" applyBorder="1" applyAlignment="1" applyProtection="1">
      <alignment horizontal="center"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alignment horizontal="right"/>
    </xf>
    <xf numFmtId="0" fontId="13" fillId="2" borderId="0" xfId="4" applyFont="1" applyFill="1" applyBorder="1" applyAlignment="1" applyProtection="1"/>
    <xf numFmtId="0" fontId="8" fillId="2" borderId="5" xfId="0" applyFont="1" applyFill="1" applyBorder="1" applyAlignment="1" applyProtection="1">
      <alignment horizontal="left" indent="1"/>
    </xf>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2" fillId="0" borderId="0" xfId="4" applyFont="1" applyFill="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44" fontId="2" fillId="0" borderId="8" xfId="1" applyNumberFormat="1" applyFont="1" applyFill="1" applyBorder="1" applyAlignment="1" applyProtection="1">
      <protection locked="0"/>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44" fontId="2" fillId="6" borderId="9" xfId="2" applyNumberFormat="1" applyFont="1" applyFill="1" applyBorder="1" applyAlignment="1" applyProtection="1">
      <alignment horizontal="left"/>
    </xf>
    <xf numFmtId="44" fontId="2" fillId="5" borderId="9" xfId="2" applyNumberFormat="1" applyFont="1" applyFill="1" applyBorder="1" applyAlignment="1" applyProtection="1"/>
    <xf numFmtId="44" fontId="2" fillId="0" borderId="8" xfId="2" applyNumberFormat="1" applyFont="1" applyFill="1" applyBorder="1" applyAlignment="1" applyProtection="1">
      <protection locked="0"/>
    </xf>
    <xf numFmtId="44" fontId="2" fillId="5" borderId="8" xfId="2" applyNumberFormat="1" applyFont="1" applyFill="1" applyBorder="1" applyAlignment="1" applyProtection="1"/>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4" fillId="0" borderId="1" xfId="0" applyFont="1" applyBorder="1" applyAlignment="1" applyProtection="1">
      <alignment horizontal="left" wrapText="1"/>
    </xf>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 fillId="0" borderId="0" xfId="0" applyFont="1" applyBorder="1" applyAlignment="1" applyProtection="1">
      <alignment horizontal="left"/>
    </xf>
    <xf numFmtId="0" fontId="41" fillId="0" borderId="0" xfId="0" applyFont="1" applyBorder="1" applyAlignment="1" applyProtection="1"/>
    <xf numFmtId="0" fontId="11" fillId="0" borderId="0" xfId="0" applyFont="1" applyBorder="1" applyAlignment="1" applyProtection="1"/>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14" fontId="3"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wrapText="1"/>
      <protection locked="0"/>
    </xf>
    <xf numFmtId="1" fontId="86" fillId="0" borderId="0" xfId="0" applyNumberFormat="1" applyFont="1" applyBorder="1" applyAlignment="1" applyProtection="1">
      <alignment horizontal="left"/>
      <protection locked="0"/>
    </xf>
    <xf numFmtId="0" fontId="86" fillId="0" borderId="0" xfId="0" applyFont="1" applyBorder="1" applyAlignment="1" applyProtection="1">
      <alignment horizontal="left"/>
    </xf>
    <xf numFmtId="0" fontId="3" fillId="0" borderId="0" xfId="0" applyFont="1" applyBorder="1" applyAlignment="1" applyProtection="1">
      <alignment horizont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166" fontId="2" fillId="0" borderId="5" xfId="1" applyNumberFormat="1" applyFont="1" applyBorder="1" applyAlignment="1" applyProtection="1">
      <protection locked="0"/>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10" borderId="8" xfId="0" applyFont="1" applyFill="1" applyBorder="1" applyAlignment="1">
      <alignment horizontal="center" vertical="center" wrapText="1"/>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31"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43" fontId="11" fillId="0" borderId="8" xfId="0" applyNumberFormat="1" applyFont="1" applyBorder="1" applyAlignment="1" applyProtection="1">
      <alignment horizontal="right"/>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3" fontId="11" fillId="0" borderId="8" xfId="0" applyNumberFormat="1" applyFont="1" applyBorder="1" applyAlignment="1" applyProtection="1">
      <alignment horizontal="right" wrapText="1"/>
      <protection locked="0"/>
    </xf>
    <xf numFmtId="3" fontId="11" fillId="0" borderId="8" xfId="0" applyNumberFormat="1" applyFont="1" applyBorder="1" applyAlignment="1" applyProtection="1">
      <alignment horizontal="right"/>
      <protection locked="0"/>
    </xf>
    <xf numFmtId="14" fontId="2" fillId="0" borderId="8" xfId="0" applyNumberFormat="1" applyFont="1" applyBorder="1" applyAlignment="1" applyProtection="1">
      <alignment horizontal="right" wrapText="1"/>
      <protection locked="0"/>
    </xf>
    <xf numFmtId="0" fontId="2" fillId="0" borderId="8" xfId="0" applyFont="1" applyBorder="1" applyAlignment="1" applyProtection="1">
      <alignment horizontal="right"/>
      <protection locked="0"/>
    </xf>
    <xf numFmtId="0" fontId="2" fillId="0" borderId="22" xfId="0" applyFont="1" applyBorder="1" applyAlignment="1" applyProtection="1">
      <alignment horizontal="right"/>
      <protection locked="0"/>
    </xf>
    <xf numFmtId="0" fontId="2" fillId="0" borderId="2" xfId="0" applyFont="1" applyBorder="1" applyAlignment="1" applyProtection="1">
      <alignment horizontal="right"/>
      <protection locked="0"/>
    </xf>
    <xf numFmtId="0" fontId="2" fillId="0" borderId="11" xfId="0" applyFont="1" applyBorder="1" applyAlignment="1" applyProtection="1">
      <alignment horizontal="right"/>
      <protection locked="0"/>
    </xf>
    <xf numFmtId="1" fontId="2" fillId="0" borderId="8" xfId="0" applyNumberFormat="1" applyFont="1" applyBorder="1" applyAlignment="1" applyProtection="1">
      <alignment horizontal="right"/>
    </xf>
    <xf numFmtId="0" fontId="2" fillId="0" borderId="8" xfId="0" applyFont="1" applyBorder="1" applyAlignment="1" applyProtection="1">
      <alignment horizontal="right"/>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4" fontId="2" fillId="0" borderId="8" xfId="0" applyNumberFormat="1" applyFont="1" applyBorder="1" applyAlignment="1" applyProtection="1">
      <protection locked="0"/>
    </xf>
    <xf numFmtId="0" fontId="11" fillId="0" borderId="8" xfId="0" applyFont="1" applyFill="1" applyBorder="1" applyAlignment="1" applyProtection="1">
      <alignment vertical="top" wrapText="1"/>
      <protection locked="0"/>
    </xf>
    <xf numFmtId="42" fontId="11" fillId="0" borderId="8" xfId="0" applyNumberFormat="1" applyFont="1" applyBorder="1" applyAlignment="1" applyProtection="1">
      <alignment horizontal="right"/>
      <protection locked="0"/>
    </xf>
    <xf numFmtId="42" fontId="11" fillId="7" borderId="8" xfId="0" applyNumberFormat="1" applyFont="1" applyFill="1" applyBorder="1" applyAlignment="1" applyProtection="1">
      <alignment horizontal="right"/>
    </xf>
    <xf numFmtId="0" fontId="6" fillId="2" borderId="0" xfId="0" applyFont="1" applyFill="1" applyBorder="1" applyAlignment="1" applyProtection="1">
      <alignment horizontal="left" indent="1"/>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0" fontId="10" fillId="2" borderId="0" xfId="0" applyFont="1" applyFill="1" applyBorder="1" applyAlignment="1" applyProtection="1">
      <alignment horizontal="center"/>
      <protection locked="0"/>
    </xf>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8"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2" fillId="4" borderId="3" xfId="0" applyFont="1" applyFill="1" applyBorder="1" applyAlignment="1" applyProtection="1">
      <alignment horizontal="center"/>
    </xf>
    <xf numFmtId="0" fontId="11" fillId="0" borderId="5" xfId="0" applyFont="1" applyBorder="1" applyAlignment="1" applyProtection="1">
      <alignment horizontal="left"/>
    </xf>
    <xf numFmtId="0" fontId="0" fillId="0" borderId="0" xfId="0" applyBorder="1" applyAlignment="1"/>
    <xf numFmtId="3" fontId="2" fillId="0" borderId="8" xfId="0" applyNumberFormat="1" applyFont="1" applyBorder="1" applyAlignment="1" applyProtection="1">
      <alignment horizontal="right"/>
      <protection locked="0"/>
    </xf>
    <xf numFmtId="3" fontId="2" fillId="0" borderId="8" xfId="0" applyNumberFormat="1" applyFont="1" applyBorder="1" applyAlignment="1" applyProtection="1">
      <alignment horizontal="right" vertical="center"/>
      <protection locked="0"/>
    </xf>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5"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6"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6"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8" xfId="0" applyFont="1" applyBorder="1" applyAlignment="1" applyProtection="1">
      <alignment horizontal="center"/>
      <protection locked="0"/>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6"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3" fontId="2" fillId="0" borderId="8" xfId="0" applyNumberFormat="1" applyFont="1" applyBorder="1" applyAlignment="1" applyProtection="1">
      <alignment horizontal="right"/>
    </xf>
    <xf numFmtId="3" fontId="2" fillId="0" borderId="8" xfId="0" applyNumberFormat="1" applyFont="1" applyBorder="1" applyAlignment="1" applyProtection="1">
      <alignment horizontal="right" vertical="center"/>
    </xf>
    <xf numFmtId="0" fontId="2" fillId="4" borderId="8" xfId="0" applyFont="1" applyFill="1" applyBorder="1" applyAlignment="1" applyProtection="1">
      <alignment horizontal="center"/>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8" xfId="0" applyNumberFormat="1" applyFont="1" applyBorder="1" applyAlignment="1" applyProtection="1"/>
    <xf numFmtId="0" fontId="5" fillId="0" borderId="28" xfId="0" applyFont="1" applyBorder="1" applyAlignment="1" applyProtection="1">
      <alignment horizontal="center" vertical="top"/>
    </xf>
    <xf numFmtId="44" fontId="41" fillId="0" borderId="36"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8" xfId="0" applyFont="1" applyBorder="1" applyAlignment="1" applyProtection="1">
      <alignment horizontal="center" vertical="center"/>
    </xf>
    <xf numFmtId="0" fontId="5" fillId="0" borderId="36"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6"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6"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5"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9"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7" xfId="0" applyNumberFormat="1" applyFont="1" applyFill="1" applyBorder="1" applyAlignment="1" applyProtection="1">
      <alignment horizontal="right"/>
    </xf>
    <xf numFmtId="0" fontId="4" fillId="0" borderId="25" xfId="0" applyFont="1" applyBorder="1" applyAlignment="1" applyProtection="1">
      <alignment horizontal="center"/>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3" fillId="0" borderId="8" xfId="0"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 fillId="0" borderId="0" xfId="0" applyFont="1" applyAlignment="1">
      <alignment horizontal="center"/>
    </xf>
    <xf numFmtId="0" fontId="23" fillId="0" borderId="7" xfId="0" applyNumberFormat="1" applyFont="1" applyBorder="1" applyAlignment="1" applyProtection="1">
      <alignment horizontal="center"/>
      <protection locked="0"/>
    </xf>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 fillId="0" borderId="0" xfId="0" applyFont="1" applyBorder="1" applyAlignment="1" applyProtection="1"/>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2"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41" fillId="0" borderId="7" xfId="0" applyFont="1" applyBorder="1" applyAlignment="1" applyProtection="1">
      <protection locked="0"/>
    </xf>
    <xf numFmtId="0" fontId="2" fillId="10" borderId="8" xfId="0" applyFont="1" applyFill="1" applyBorder="1" applyAlignment="1" applyProtection="1">
      <alignment horizontal="center" vertical="center" wrapText="1"/>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0" fontId="41" fillId="0" borderId="1" xfId="0" applyFont="1" applyBorder="1" applyAlignment="1">
      <alignment wrapText="1"/>
    </xf>
    <xf numFmtId="16" fontId="2" fillId="0" borderId="19" xfId="0" applyNumberFormat="1" applyFont="1" applyBorder="1" applyAlignment="1" applyProtection="1">
      <alignment horizontal="right"/>
      <protection locked="0"/>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6" fillId="2" borderId="0" xfId="0" applyFont="1" applyFill="1" applyBorder="1" applyAlignment="1" applyProtection="1">
      <alignment horizontal="left" vertical="top" wrapText="1" inden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13" fillId="2" borderId="0" xfId="0" applyFont="1" applyFill="1" applyBorder="1" applyAlignment="1" applyProtection="1">
      <alignment horizontal="center" vertical="top" wrapText="1"/>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1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6" fillId="0" borderId="0" xfId="0" applyFont="1" applyFill="1" applyBorder="1" applyAlignment="1" applyProtection="1">
      <alignment horizontal="center"/>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 fillId="0" borderId="6" xfId="0" applyFont="1" applyBorder="1" applyAlignment="1" applyProtection="1">
      <alignment horizontal="center"/>
      <protection locked="0"/>
    </xf>
    <xf numFmtId="0" fontId="23" fillId="0" borderId="0" xfId="0" applyFont="1" applyBorder="1" applyAlignment="1" applyProtection="1">
      <alignment horizontal="left" wrapText="1"/>
    </xf>
    <xf numFmtId="0" fontId="2" fillId="0" borderId="1" xfId="0" applyFont="1" applyBorder="1" applyAlignment="1" applyProtection="1">
      <alignment horizontal="center"/>
    </xf>
    <xf numFmtId="0" fontId="30" fillId="0" borderId="6" xfId="7" applyBorder="1" applyAlignment="1" applyProtection="1">
      <alignment horizontal="center"/>
      <protection locked="0"/>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0" fontId="2" fillId="0" borderId="1" xfId="0" applyFont="1" applyBorder="1" applyAlignment="1" applyProtection="1">
      <alignment horizontal="center" vertical="top" wrapText="1"/>
    </xf>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0" fillId="0" borderId="6" xfId="0"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2" fillId="0" borderId="8" xfId="0" applyFont="1" applyBorder="1" applyAlignment="1" applyProtection="1">
      <alignment horizontal="left"/>
      <protection locked="0"/>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3"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2" borderId="7" xfId="0" applyFont="1" applyFill="1" applyBorder="1" applyAlignment="1" applyProtection="1">
      <protection locked="0"/>
    </xf>
    <xf numFmtId="0" fontId="71" fillId="0" borderId="7"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7" xfId="0" applyFont="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5" fillId="0" borderId="0" xfId="0" applyFont="1" applyBorder="1" applyAlignment="1" applyProtection="1">
      <alignment horizontal="right"/>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2" fillId="0" borderId="5" xfId="0" applyFont="1" applyBorder="1" applyAlignment="1" applyProtection="1"/>
    <xf numFmtId="0" fontId="41" fillId="0" borderId="0"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23" xfId="0" applyFont="1" applyBorder="1" applyAlignment="1" applyProtection="1"/>
    <xf numFmtId="0" fontId="41" fillId="0" borderId="1" xfId="0" applyFont="1" applyBorder="1" applyAlignment="1"/>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xf numFmtId="0" fontId="2" fillId="0" borderId="5" xfId="0" applyFont="1" applyBorder="1" applyAlignment="1" applyProtection="1">
      <alignment wrapText="1"/>
    </xf>
    <xf numFmtId="0" fontId="2" fillId="0" borderId="10" xfId="0" applyFont="1" applyBorder="1" applyAlignment="1" applyProtection="1"/>
    <xf numFmtId="0" fontId="99" fillId="0" borderId="10" xfId="0" applyFont="1" applyBorder="1" applyAlignment="1"/>
    <xf numFmtId="0" fontId="23" fillId="4" borderId="5" xfId="0" applyFont="1" applyFill="1" applyBorder="1" applyAlignment="1" applyProtection="1">
      <alignment vertical="center"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0" fillId="0" borderId="0" xfId="0" applyAlignment="1" applyProtection="1">
      <alignment vertical="center"/>
    </xf>
    <xf numFmtId="0" fontId="2" fillId="0" borderId="10" xfId="0" applyFont="1" applyBorder="1" applyAlignment="1">
      <alignment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2" fillId="0" borderId="0" xfId="0" applyFont="1" applyBorder="1" applyAlignment="1" applyProtection="1">
      <alignment horizontal="left" vertical="top" wrapText="1"/>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32" fillId="0" borderId="0"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4" fillId="0" borderId="0" xfId="0" applyFont="1" applyAlignment="1">
      <alignment horizontal="left"/>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2" fillId="9" borderId="22" xfId="0" applyFont="1" applyFill="1" applyBorder="1" applyAlignment="1" applyProtection="1">
      <alignment horizontal="center" vertical="center" wrapText="1"/>
    </xf>
    <xf numFmtId="0" fontId="41" fillId="10" borderId="13" xfId="0" applyFont="1" applyFill="1" applyBorder="1" applyAlignment="1">
      <alignment horizontal="center" vertical="center" wrapText="1"/>
    </xf>
    <xf numFmtId="0" fontId="11" fillId="11" borderId="32" xfId="0" applyFont="1" applyFill="1" applyBorder="1" applyAlignment="1" applyProtection="1">
      <alignment horizontal="center" vertical="center" wrapText="1"/>
    </xf>
    <xf numFmtId="0" fontId="41" fillId="12" borderId="33" xfId="0" applyFont="1" applyFill="1" applyBorder="1" applyAlignment="1">
      <alignment horizontal="center" vertical="center"/>
    </xf>
    <xf numFmtId="167" fontId="2" fillId="0" borderId="0" xfId="0" applyNumberFormat="1" applyFont="1" applyBorder="1" applyAlignment="1" applyProtection="1">
      <alignment vertical="center"/>
    </xf>
    <xf numFmtId="167" fontId="2" fillId="9" borderId="22" xfId="0" applyNumberFormat="1" applyFont="1" applyFill="1" applyBorder="1" applyAlignment="1" applyProtection="1">
      <alignment horizontal="center" vertical="center" textRotation="180" wrapText="1"/>
    </xf>
    <xf numFmtId="0" fontId="41" fillId="0" borderId="13" xfId="0" applyFont="1" applyBorder="1" applyAlignment="1">
      <alignment horizontal="center" vertical="center" textRotation="180" wrapText="1"/>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1"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13" xfId="0" applyFont="1" applyFill="1" applyBorder="1" applyAlignment="1" applyProtection="1">
      <alignment horizontal="center" vertical="center"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4"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30" xfId="0" applyFont="1" applyFill="1" applyBorder="1" applyAlignment="1" applyProtection="1">
      <alignment horizontal="center" vertical="center"/>
    </xf>
    <xf numFmtId="0" fontId="108" fillId="0" borderId="5" xfId="0" applyFont="1" applyBorder="1" applyAlignment="1">
      <alignment horizontal="left" vertical="top" textRotation="180"/>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20" fillId="0" borderId="0" xfId="0" applyFont="1" applyFill="1" applyBorder="1" applyAlignment="1" applyProtection="1"/>
    <xf numFmtId="0" fontId="41" fillId="0" borderId="10" xfId="0" applyFont="1" applyBorder="1" applyAlignment="1">
      <alignment horizontal="right"/>
    </xf>
    <xf numFmtId="0" fontId="38" fillId="0" borderId="5" xfId="0" applyFont="1" applyBorder="1" applyAlignment="1" applyProtection="1">
      <alignment horizontal="left"/>
    </xf>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0" fillId="0" borderId="5" xfId="0" applyFont="1" applyBorder="1" applyAlignment="1" applyProtection="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77" fillId="0" borderId="0" xfId="0" applyFont="1" applyBorder="1" applyAlignment="1"/>
    <xf numFmtId="0" fontId="77"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11" fillId="0" borderId="5"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11" fillId="0" borderId="0" xfId="0" applyFont="1" applyBorder="1" applyAlignment="1" applyProtection="1">
      <alignment wrapText="1"/>
      <protection locked="0"/>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4" fillId="0" borderId="0" xfId="0" applyFont="1" applyBorder="1" applyAlignment="1">
      <alignment horizontal="right"/>
    </xf>
    <xf numFmtId="0" fontId="80" fillId="0" borderId="0" xfId="0" applyFont="1" applyBorder="1" applyAlignment="1">
      <alignment horizontal="right"/>
    </xf>
    <xf numFmtId="0" fontId="108" fillId="0" borderId="6" xfId="0" applyFont="1" applyBorder="1" applyAlignment="1" applyProtection="1"/>
    <xf numFmtId="0" fontId="108" fillId="0" borderId="0" xfId="0" applyFont="1" applyBorder="1" applyAlignment="1" applyProtection="1"/>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16" fillId="0" borderId="41"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2" xfId="0" applyFont="1" applyBorder="1" applyAlignment="1" applyProtection="1">
      <alignment vertical="top" wrapText="1"/>
      <protection locked="0"/>
    </xf>
    <xf numFmtId="0" fontId="125" fillId="0" borderId="43" xfId="0" applyFont="1" applyBorder="1" applyAlignment="1">
      <alignment vertical="top" wrapText="1"/>
    </xf>
    <xf numFmtId="0" fontId="125" fillId="0" borderId="15" xfId="0" applyFont="1" applyBorder="1" applyAlignment="1">
      <alignment vertical="top" wrapText="1"/>
    </xf>
    <xf numFmtId="0" fontId="125" fillId="0" borderId="44" xfId="0" applyFont="1" applyBorder="1" applyAlignment="1">
      <alignment vertical="top" wrapText="1"/>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114" fillId="0" borderId="5" xfId="0" applyFont="1" applyBorder="1" applyAlignment="1" applyProtection="1">
      <alignment horizontal="center"/>
    </xf>
    <xf numFmtId="0" fontId="4" fillId="0" borderId="12" xfId="0" applyFont="1" applyBorder="1" applyAlignment="1" applyProtection="1"/>
    <xf numFmtId="0" fontId="4" fillId="0" borderId="14" xfId="0" applyFont="1" applyBorder="1" applyAlignment="1" applyProtection="1"/>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3" fillId="0" borderId="0" xfId="0" applyFont="1" applyBorder="1" applyAlignment="1" applyProtection="1">
      <alignment horizontal="center"/>
    </xf>
    <xf numFmtId="0" fontId="4" fillId="0" borderId="0" xfId="0" applyFont="1" applyBorder="1" applyAlignment="1" applyProtection="1"/>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4" fillId="0" borderId="28" xfId="0" applyFont="1" applyBorder="1" applyAlignment="1" applyProtection="1">
      <alignment horizontal="center"/>
    </xf>
    <xf numFmtId="0" fontId="4" fillId="0" borderId="27" xfId="0" applyFont="1" applyBorder="1" applyAlignment="1"/>
    <xf numFmtId="0" fontId="4" fillId="0" borderId="26" xfId="0" applyFont="1" applyBorder="1" applyAlignment="1"/>
    <xf numFmtId="0" fontId="4" fillId="0" borderId="6" xfId="0" applyFont="1" applyBorder="1" applyAlignment="1" applyProtection="1">
      <alignment horizontal="center"/>
    </xf>
    <xf numFmtId="0" fontId="72" fillId="0" borderId="6" xfId="0" applyFont="1" applyBorder="1" applyAlignment="1"/>
    <xf numFmtId="0" fontId="72" fillId="0" borderId="14" xfId="0" applyFont="1" applyBorder="1" applyAlignment="1"/>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 fillId="0" borderId="0" xfId="0" applyFont="1" applyBorder="1" applyAlignment="1" applyProtection="1">
      <alignment horizontal="center" vertical="top" wrapText="1"/>
    </xf>
    <xf numFmtId="0" fontId="21" fillId="13" borderId="0" xfId="0" applyFont="1" applyFill="1" applyBorder="1" applyAlignment="1">
      <alignment horizontal="left"/>
    </xf>
    <xf numFmtId="0" fontId="27" fillId="0" borderId="1" xfId="0" applyFont="1" applyBorder="1" applyAlignment="1"/>
    <xf numFmtId="0" fontId="62" fillId="0" borderId="1" xfId="0" applyFont="1" applyBorder="1" applyAlignment="1"/>
    <xf numFmtId="0" fontId="4" fillId="0" borderId="1" xfId="0" applyFont="1" applyBorder="1" applyAlignment="1" applyProtection="1">
      <alignment horizontal="center"/>
    </xf>
    <xf numFmtId="0" fontId="80" fillId="0" borderId="1" xfId="0" applyFont="1" applyBorder="1" applyAlignment="1">
      <alignment horizontal="center"/>
    </xf>
    <xf numFmtId="0" fontId="27" fillId="0" borderId="0" xfId="0" applyFont="1" applyBorder="1" applyAlignment="1" applyProtection="1">
      <alignment horizontal="center" vertical="center"/>
    </xf>
    <xf numFmtId="0" fontId="0" fillId="0" borderId="0" xfId="0" applyBorder="1" applyAlignment="1">
      <alignment horizontal="right"/>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 fillId="0" borderId="0" xfId="0" applyFont="1" applyBorder="1" applyAlignment="1" applyProtection="1">
      <alignment horizontal="left" vertical="top"/>
    </xf>
    <xf numFmtId="0" fontId="80" fillId="0" borderId="0" xfId="0" applyFont="1" applyAlignment="1"/>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24" fillId="0" borderId="0" xfId="0" applyFont="1" applyBorder="1" applyAlignment="1" applyProtection="1">
      <alignment horizontal="center" vertical="center"/>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2" fillId="0" borderId="19"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3" fillId="0" borderId="5" xfId="0" applyFont="1" applyBorder="1" applyAlignment="1"/>
    <xf numFmtId="0" fontId="17" fillId="0" borderId="12" xfId="0" applyFont="1" applyBorder="1" applyAlignment="1" applyProtection="1">
      <alignment horizontal="left"/>
    </xf>
    <xf numFmtId="0" fontId="4" fillId="0" borderId="0" xfId="0" applyFont="1" applyBorder="1" applyAlignment="1" applyProtection="1">
      <alignment horizontal="right"/>
    </xf>
    <xf numFmtId="0" fontId="17" fillId="0" borderId="0" xfId="0" applyFont="1" applyBorder="1" applyAlignment="1" applyProtection="1">
      <alignment vertical="center" textRotation="180"/>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56" fillId="0" borderId="5" xfId="0" applyFont="1" applyBorder="1" applyAlignment="1" applyProtection="1">
      <alignment horizontal="lef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46" fillId="0" borderId="0" xfId="0" applyFont="1" applyBorder="1" applyAlignment="1" applyProtection="1"/>
    <xf numFmtId="0" fontId="48" fillId="0" borderId="5"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48" fillId="0" borderId="0" xfId="0" applyFont="1" applyBorder="1" applyAlignment="1" applyProtection="1"/>
    <xf numFmtId="0" fontId="51" fillId="0" borderId="5" xfId="0" applyFont="1" applyBorder="1" applyAlignment="1" applyProtection="1">
      <alignment horizontal="righ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8" fillId="0" borderId="0" xfId="0" applyFont="1" applyBorder="1" applyAlignment="1" applyProtection="1">
      <alignment horizontal="right"/>
    </xf>
    <xf numFmtId="0" fontId="51" fillId="0" borderId="6" xfId="0" applyFont="1" applyFill="1" applyBorder="1" applyAlignment="1" applyProtection="1">
      <alignment horizontal="left"/>
    </xf>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25" fillId="0" borderId="0" xfId="0" applyFont="1" applyAlignment="1"/>
    <xf numFmtId="0" fontId="4" fillId="0" borderId="0" xfId="0" applyFont="1" applyAlignment="1"/>
    <xf numFmtId="0" fontId="116" fillId="14" borderId="38" xfId="0" applyFont="1" applyFill="1" applyBorder="1" applyAlignment="1" applyProtection="1">
      <alignment horizontal="left" vertical="top" wrapText="1"/>
      <protection locked="0"/>
    </xf>
    <xf numFmtId="0" fontId="41" fillId="0" borderId="39" xfId="0" applyFont="1" applyBorder="1" applyAlignment="1" applyProtection="1">
      <alignment wrapText="1"/>
      <protection locked="0"/>
    </xf>
    <xf numFmtId="0" fontId="41" fillId="0" borderId="40" xfId="0" applyFont="1" applyBorder="1" applyAlignment="1" applyProtection="1">
      <alignment wrapText="1"/>
      <protection locked="0"/>
    </xf>
    <xf numFmtId="0" fontId="116" fillId="14" borderId="41"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2" xfId="0" applyFont="1" applyBorder="1" applyAlignment="1" applyProtection="1">
      <alignment wrapText="1"/>
      <protection locked="0"/>
    </xf>
    <xf numFmtId="0" fontId="41" fillId="0" borderId="43"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4" xfId="0" applyFont="1" applyBorder="1" applyAlignment="1" applyProtection="1">
      <alignment wrapText="1"/>
      <protection locked="0"/>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9" borderId="22" xfId="0" applyFont="1" applyFill="1" applyBorder="1" applyAlignment="1" applyProtection="1">
      <alignment horizontal="center" vertical="center" wrapText="1"/>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3" xfId="0" applyFont="1" applyBorder="1" applyAlignment="1" applyProtection="1">
      <alignment horizontal="center" vertical="center"/>
    </xf>
    <xf numFmtId="0" fontId="72" fillId="0" borderId="7" xfId="0" applyFont="1" applyBorder="1" applyAlignment="1">
      <alignment vertical="center"/>
    </xf>
    <xf numFmtId="0" fontId="72" fillId="0" borderId="2" xfId="0" applyFont="1" applyBorder="1" applyAlignment="1">
      <alignment vertical="center"/>
    </xf>
    <xf numFmtId="0" fontId="4" fillId="0" borderId="10" xfId="0" applyFont="1" applyBorder="1" applyAlignment="1"/>
    <xf numFmtId="0" fontId="4" fillId="0" borderId="28" xfId="0" applyFont="1" applyBorder="1" applyAlignment="1" applyProtection="1">
      <alignment horizontal="center" vertical="center"/>
    </xf>
    <xf numFmtId="0" fontId="72" fillId="0" borderId="27" xfId="0" applyFont="1" applyBorder="1" applyAlignment="1">
      <alignment vertical="center"/>
    </xf>
    <xf numFmtId="0" fontId="72" fillId="0" borderId="26" xfId="0" applyFont="1" applyBorder="1" applyAlignment="1">
      <alignment vertical="center"/>
    </xf>
    <xf numFmtId="0" fontId="36" fillId="0" borderId="0" xfId="0" applyFont="1" applyAlignment="1" applyProtection="1">
      <alignment vertical="center"/>
    </xf>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80" fillId="0" borderId="0" xfId="0" applyFont="1" applyAlignment="1">
      <alignment wrapText="1"/>
    </xf>
    <xf numFmtId="0" fontId="114" fillId="0" borderId="0" xfId="0" applyFont="1" applyBorder="1" applyAlignment="1" applyProtection="1">
      <alignment horizontal="center"/>
    </xf>
    <xf numFmtId="0" fontId="4" fillId="0" borderId="0" xfId="0" applyFont="1" applyBorder="1" applyAlignment="1" applyProtection="1">
      <alignment vertical="center" wrapText="1"/>
    </xf>
    <xf numFmtId="0" fontId="4" fillId="0" borderId="14" xfId="0" applyFont="1" applyBorder="1" applyAlignment="1"/>
    <xf numFmtId="0" fontId="4" fillId="0" borderId="10" xfId="0" applyFont="1" applyBorder="1" applyAlignment="1" applyProtection="1">
      <alignment wrapText="1"/>
    </xf>
    <xf numFmtId="0" fontId="2" fillId="0" borderId="2" xfId="0" applyFont="1" applyBorder="1" applyAlignment="1" applyProtection="1">
      <alignment horizontal="left" vertical="top" wrapText="1"/>
      <protection locked="0"/>
    </xf>
    <xf numFmtId="0" fontId="72" fillId="0" borderId="0" xfId="0" applyFont="1" applyBorder="1" applyAlignment="1" applyProtection="1">
      <alignment horizontal="center"/>
    </xf>
    <xf numFmtId="3" fontId="2" fillId="0" borderId="8" xfId="0" applyNumberFormat="1" applyFont="1" applyBorder="1" applyAlignment="1" applyProtection="1">
      <alignment horizontal="right"/>
      <protection locked="0"/>
    </xf>
    <xf numFmtId="0" fontId="2" fillId="0" borderId="7" xfId="0" applyFont="1" applyBorder="1" applyAlignment="1" applyProtection="1">
      <alignment horizontal="left"/>
      <protection locked="0"/>
    </xf>
    <xf numFmtId="3" fontId="2" fillId="0" borderId="8" xfId="0" applyNumberFormat="1" applyFont="1" applyBorder="1" applyAlignment="1" applyProtection="1">
      <alignment horizontal="right" vertical="center"/>
      <protection locked="0"/>
    </xf>
    <xf numFmtId="0" fontId="2" fillId="0" borderId="3" xfId="0" applyFont="1" applyBorder="1" applyAlignment="1" applyProtection="1">
      <alignment horizontal="left" wrapText="1"/>
      <protection locked="0"/>
    </xf>
    <xf numFmtId="0" fontId="0" fillId="0" borderId="7" xfId="0" applyBorder="1" applyAlignment="1" applyProtection="1">
      <alignment horizontal="left" wrapText="1"/>
      <protection locked="0"/>
    </xf>
    <xf numFmtId="0" fontId="0" fillId="0" borderId="2" xfId="0" applyBorder="1" applyAlignment="1" applyProtection="1">
      <alignment horizontal="left" wrapText="1"/>
      <protection locked="0"/>
    </xf>
    <xf numFmtId="0" fontId="23" fillId="0" borderId="0" xfId="0" applyFont="1" applyFill="1" applyBorder="1" applyAlignment="1" applyProtection="1">
      <alignment horizontal="center"/>
    </xf>
    <xf numFmtId="0" fontId="61" fillId="0" borderId="0" xfId="0" applyFont="1" applyBorder="1" applyAlignment="1">
      <alignment horizontal="center"/>
    </xf>
    <xf numFmtId="0" fontId="2" fillId="4" borderId="8" xfId="0" applyFont="1" applyFill="1" applyBorder="1" applyAlignment="1" applyProtection="1">
      <alignment horizontal="center"/>
    </xf>
    <xf numFmtId="0" fontId="27" fillId="0" borderId="5" xfId="0" applyFont="1" applyBorder="1" applyAlignment="1" applyProtection="1">
      <alignment horizontal="left" vertical="center" wrapText="1"/>
    </xf>
    <xf numFmtId="0" fontId="62" fillId="0" borderId="0" xfId="0" applyFont="1" applyAlignment="1">
      <alignment horizontal="left" vertical="center" wrapText="1"/>
    </xf>
    <xf numFmtId="0" fontId="41" fillId="10" borderId="3" xfId="0" applyFont="1" applyFill="1" applyBorder="1" applyAlignment="1">
      <alignment horizontal="center" vertical="center" wrapText="1"/>
    </xf>
    <xf numFmtId="0" fontId="41" fillId="0" borderId="2" xfId="0" applyFont="1" applyBorder="1" applyAlignment="1">
      <alignment horizontal="center" vertical="center"/>
    </xf>
    <xf numFmtId="0" fontId="2" fillId="10" borderId="3" xfId="0" applyFont="1" applyFill="1" applyBorder="1" applyAlignment="1">
      <alignment horizontal="center" vertical="center"/>
    </xf>
    <xf numFmtId="0" fontId="41" fillId="0" borderId="7" xfId="0" applyFont="1" applyBorder="1" applyAlignment="1">
      <alignment horizontal="center" vertical="center"/>
    </xf>
    <xf numFmtId="0" fontId="2" fillId="0" borderId="6" xfId="0" applyFont="1" applyBorder="1" applyAlignment="1" applyProtection="1"/>
    <xf numFmtId="0" fontId="2" fillId="0" borderId="7" xfId="0" applyFont="1" applyBorder="1" applyAlignment="1" applyProtection="1"/>
    <xf numFmtId="0" fontId="41" fillId="0" borderId="7" xfId="0" applyFont="1" applyBorder="1" applyAlignment="1"/>
    <xf numFmtId="0" fontId="2" fillId="0" borderId="7" xfId="0" applyFont="1" applyBorder="1" applyAlignment="1"/>
    <xf numFmtId="0" fontId="2" fillId="0" borderId="3" xfId="0" applyFont="1"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2" xfId="0" applyBorder="1" applyAlignment="1" applyProtection="1">
      <alignment horizontal="left" vertical="top"/>
      <protection locked="0"/>
    </xf>
    <xf numFmtId="0" fontId="2" fillId="0" borderId="1" xfId="0" applyFont="1" applyBorder="1" applyAlignment="1" applyProtection="1">
      <alignment vertical="top" wrapText="1"/>
    </xf>
    <xf numFmtId="0" fontId="41" fillId="0" borderId="1" xfId="0" applyFont="1" applyBorder="1" applyAlignment="1">
      <alignment vertical="top" wrapText="1"/>
    </xf>
    <xf numFmtId="0" fontId="41" fillId="0" borderId="1" xfId="0" applyFont="1" applyBorder="1" applyAlignment="1" applyProtection="1">
      <alignment vertical="top" wrapText="1"/>
    </xf>
    <xf numFmtId="0" fontId="2" fillId="0" borderId="7" xfId="0" applyFont="1" applyBorder="1" applyAlignment="1" applyProtection="1">
      <alignment horizontal="left" vertical="top" wrapText="1"/>
    </xf>
    <xf numFmtId="0" fontId="11" fillId="0" borderId="3" xfId="0" applyNumberFormat="1" applyFont="1" applyBorder="1" applyAlignment="1" applyProtection="1">
      <alignment horizontal="left" wrapText="1"/>
      <protection locked="0"/>
    </xf>
    <xf numFmtId="0" fontId="0" fillId="0" borderId="7" xfId="0" applyBorder="1" applyAlignment="1">
      <alignment horizontal="left" wrapText="1"/>
    </xf>
    <xf numFmtId="0" fontId="0" fillId="0" borderId="3" xfId="0" applyBorder="1" applyAlignment="1" applyProtection="1">
      <alignment horizontal="left" wrapText="1"/>
      <protection locked="0"/>
    </xf>
    <xf numFmtId="0" fontId="23"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23" fillId="0" borderId="1" xfId="0" applyFont="1" applyFill="1" applyBorder="1" applyAlignment="1" applyProtection="1">
      <alignment horizontal="center"/>
    </xf>
    <xf numFmtId="0" fontId="61" fillId="0" borderId="1" xfId="0" applyFont="1" applyBorder="1" applyAlignment="1">
      <alignment horizontal="center"/>
    </xf>
    <xf numFmtId="0" fontId="2" fillId="0" borderId="7" xfId="0" applyFont="1" applyBorder="1" applyAlignment="1" applyProtection="1">
      <alignment horizontal="left" wrapText="1"/>
      <protection locked="0"/>
    </xf>
    <xf numFmtId="0" fontId="2" fillId="0" borderId="2" xfId="0" applyFont="1" applyBorder="1" applyAlignment="1" applyProtection="1">
      <alignment horizontal="left" wrapText="1"/>
      <protection locked="0"/>
    </xf>
    <xf numFmtId="0" fontId="2" fillId="0" borderId="23" xfId="0" applyFont="1" applyBorder="1" applyAlignment="1" applyProtection="1">
      <alignment horizontal="left" wrapText="1"/>
      <protection locked="0"/>
    </xf>
    <xf numFmtId="0" fontId="41" fillId="0" borderId="1" xfId="0" applyFont="1" applyBorder="1" applyAlignment="1" applyProtection="1">
      <alignment horizontal="left" wrapText="1"/>
      <protection locked="0"/>
    </xf>
    <xf numFmtId="0" fontId="2" fillId="0" borderId="11" xfId="0" applyFont="1" applyBorder="1" applyAlignment="1" applyProtection="1">
      <alignment horizontal="left" wrapText="1"/>
      <protection locked="0"/>
    </xf>
    <xf numFmtId="0" fontId="2" fillId="0" borderId="3" xfId="0" applyFont="1" applyBorder="1" applyAlignment="1" applyProtection="1">
      <alignment horizontal="left"/>
    </xf>
    <xf numFmtId="0" fontId="0" fillId="0" borderId="7" xfId="0" applyBorder="1" applyAlignment="1" applyProtection="1">
      <alignment horizontal="left"/>
    </xf>
    <xf numFmtId="0" fontId="0" fillId="0" borderId="2" xfId="0" applyBorder="1" applyAlignment="1" applyProtection="1">
      <alignment horizontal="left"/>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87" fillId="0" borderId="14" xfId="0" applyFont="1" applyBorder="1" applyAlignment="1"/>
    <xf numFmtId="0" fontId="5" fillId="2" borderId="0" xfId="6" applyFont="1" applyFill="1" applyBorder="1" applyAlignment="1" applyProtection="1">
      <alignment horizontal="center" vertical="top"/>
    </xf>
    <xf numFmtId="0" fontId="72" fillId="0" borderId="0" xfId="0" applyFont="1" applyBorder="1" applyAlignment="1">
      <alignment vertical="top"/>
    </xf>
    <xf numFmtId="0" fontId="72" fillId="0" borderId="10" xfId="0" applyFont="1" applyBorder="1" applyAlignment="1">
      <alignment vertical="top"/>
    </xf>
    <xf numFmtId="0" fontId="5" fillId="0" borderId="0" xfId="0" applyFont="1" applyBorder="1" applyAlignment="1">
      <alignment horizontal="center" vertical="top"/>
    </xf>
    <xf numFmtId="0" fontId="120"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0" fontId="2" fillId="2" borderId="6" xfId="6" applyFont="1" applyFill="1" applyBorder="1" applyAlignment="1" applyProtection="1">
      <alignment horizontal="center"/>
      <protection locked="0"/>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23" fillId="2" borderId="0" xfId="6" applyFont="1" applyFill="1" applyBorder="1" applyAlignment="1" applyProtection="1"/>
    <xf numFmtId="0" fontId="23" fillId="2" borderId="0" xfId="6" applyFont="1" applyFill="1" applyBorder="1" applyAlignment="1" applyProtection="1">
      <alignment horizontal="left"/>
    </xf>
    <xf numFmtId="0" fontId="23" fillId="2" borderId="0" xfId="6" applyFont="1" applyFill="1" applyBorder="1" applyAlignment="1" applyProtection="1">
      <alignment horizontal="center"/>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 fillId="2" borderId="0" xfId="6" applyFont="1" applyFill="1" applyBorder="1" applyAlignment="1" applyProtection="1">
      <alignment horizontal="right"/>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13" fillId="2" borderId="0" xfId="6" applyFont="1" applyFill="1" applyBorder="1" applyAlignment="1" applyProtection="1">
      <alignment horizontal="center"/>
    </xf>
    <xf numFmtId="0" fontId="15" fillId="2" borderId="6" xfId="6" applyFont="1" applyFill="1" applyBorder="1" applyAlignment="1" applyProtection="1">
      <alignment horizontal="center"/>
      <protection locked="0"/>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1:$E$43" noThreeD="1" sel="2"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sel="1" val="0"/>
</file>

<file path=xl/ctrlProps/ctrlProp19.xml><?xml version="1.0" encoding="utf-8"?>
<formControlPr xmlns="http://schemas.microsoft.com/office/spreadsheetml/2009/9/main" objectType="Drop" dropLines="3" dropStyle="combo" dx="16" fmlaRange="$K$95:$K$97"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2"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6:$N$78" noThreeD="1" sel="0" val="0"/>
</file>

<file path=xl/ctrlProps/ctrlProp28.xml><?xml version="1.0" encoding="utf-8"?>
<formControlPr xmlns="http://schemas.microsoft.com/office/spreadsheetml/2009/9/main" objectType="Drop" dropLines="3" dropStyle="combo" dx="16" fmlaRange="$I$53:$I$55"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161925</xdr:colOff>
          <xdr:row>26</xdr:row>
          <xdr:rowOff>676275</xdr:rowOff>
        </xdr:from>
        <xdr:to>
          <xdr:col>4</xdr:col>
          <xdr:colOff>1257300</xdr:colOff>
          <xdr:row>27</xdr:row>
          <xdr:rowOff>180975</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180975</xdr:rowOff>
        </xdr:from>
        <xdr:to>
          <xdr:col>1</xdr:col>
          <xdr:colOff>304800</xdr:colOff>
          <xdr:row>24</xdr:row>
          <xdr:rowOff>219075</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47625</xdr:colOff>
          <xdr:row>21</xdr:row>
          <xdr:rowOff>161925</xdr:rowOff>
        </xdr:from>
        <xdr:to>
          <xdr:col>2</xdr:col>
          <xdr:colOff>38100</xdr:colOff>
          <xdr:row>23</xdr:row>
          <xdr:rowOff>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361950</xdr:colOff>
          <xdr:row>15</xdr:row>
          <xdr:rowOff>95250</xdr:rowOff>
        </xdr:from>
        <xdr:to>
          <xdr:col>13</xdr:col>
          <xdr:colOff>552450</xdr:colOff>
          <xdr:row>16</xdr:row>
          <xdr:rowOff>57150</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742950</xdr:colOff>
          <xdr:row>4</xdr:row>
          <xdr:rowOff>57150</xdr:rowOff>
        </xdr:from>
        <xdr:to>
          <xdr:col>10</xdr:col>
          <xdr:colOff>1066800</xdr:colOff>
          <xdr:row>4</xdr:row>
          <xdr:rowOff>352425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64</xdr:row>
          <xdr:rowOff>0</xdr:rowOff>
        </xdr:from>
        <xdr:to>
          <xdr:col>13</xdr:col>
          <xdr:colOff>381000</xdr:colOff>
          <xdr:row>64</xdr:row>
          <xdr:rowOff>247650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85725</xdr:rowOff>
        </xdr:from>
        <xdr:to>
          <xdr:col>14</xdr:col>
          <xdr:colOff>257175</xdr:colOff>
          <xdr:row>53</xdr:row>
          <xdr:rowOff>9525</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438150</xdr:colOff>
          <xdr:row>37</xdr:row>
          <xdr:rowOff>38100</xdr:rowOff>
        </xdr:from>
        <xdr:to>
          <xdr:col>9</xdr:col>
          <xdr:colOff>457200</xdr:colOff>
          <xdr:row>38</xdr:row>
          <xdr:rowOff>0</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xdr:row>
          <xdr:rowOff>57150</xdr:rowOff>
        </xdr:from>
        <xdr:to>
          <xdr:col>3</xdr:col>
          <xdr:colOff>219075</xdr:colOff>
          <xdr:row>9</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9</xdr:row>
          <xdr:rowOff>57150</xdr:rowOff>
        </xdr:from>
        <xdr:to>
          <xdr:col>4</xdr:col>
          <xdr:colOff>409575</xdr:colOff>
          <xdr:row>9</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1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trlProp" Target="../ctrlProps/ctrlProp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trlProp" Target="../ctrlProps/ctrlProp1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trlProp" Target="../ctrlProps/ctrlProp19.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trlProp" Target="../ctrlProps/ctrlProp2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trlProp" Target="../ctrlProps/ctrlProp2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trlProp" Target="../ctrlProps/ctrlProp2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trlProp" Target="../ctrlProps/ctrlProp2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trlProp" Target="../ctrlProps/ctrlProp2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trlProp" Target="../ctrlProps/ctrlProp2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trlProp" Target="../ctrlProps/ctrlProp26.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trlProp" Target="../ctrlProps/ctrlProp27.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8.xml"/><Relationship Id="rId3" Type="http://schemas.openxmlformats.org/officeDocument/2006/relationships/vmlDrawing" Target="../drawings/vmlDrawing24.vml"/><Relationship Id="rId7" Type="http://schemas.openxmlformats.org/officeDocument/2006/relationships/image" Target="../media/image2.emf"/><Relationship Id="rId2" Type="http://schemas.openxmlformats.org/officeDocument/2006/relationships/drawing" Target="../drawings/drawing24.xml"/><Relationship Id="rId1" Type="http://schemas.openxmlformats.org/officeDocument/2006/relationships/printerSettings" Target="../printerSettings/printerSettings24.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7.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10.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78"/>
  <sheetViews>
    <sheetView showGridLines="0" view="pageBreakPreview" zoomScaleNormal="100" zoomScaleSheetLayoutView="100" workbookViewId="0">
      <selection activeCell="C12" sqref="C12"/>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2.7109375" style="2" customWidth="1"/>
    <col min="7" max="16384" width="9.140625" style="2"/>
  </cols>
  <sheetData>
    <row r="1" spans="1:12" ht="50.1" customHeight="1">
      <c r="A1" s="912" t="s">
        <v>660</v>
      </c>
      <c r="B1" s="912"/>
      <c r="C1" s="912"/>
      <c r="D1" s="912"/>
      <c r="E1" s="912"/>
      <c r="F1" s="912"/>
    </row>
    <row r="2" spans="1:12" ht="19.5" customHeight="1">
      <c r="A2" s="913" t="s">
        <v>333</v>
      </c>
      <c r="B2" s="914"/>
      <c r="C2" s="914"/>
      <c r="D2" s="914"/>
      <c r="E2" s="914"/>
      <c r="F2" s="914"/>
      <c r="G2" s="187"/>
      <c r="H2" s="187"/>
    </row>
    <row r="3" spans="1:12" ht="32.25" customHeight="1">
      <c r="A3" s="918" t="s">
        <v>561</v>
      </c>
      <c r="B3" s="919"/>
      <c r="C3" s="919"/>
      <c r="D3" s="919"/>
      <c r="E3" s="919"/>
      <c r="F3" s="919"/>
      <c r="G3" s="187"/>
      <c r="H3" s="187"/>
    </row>
    <row r="4" spans="1:12" s="10" customFormat="1" ht="15.75" customHeight="1">
      <c r="A4" s="915"/>
      <c r="B4" s="915"/>
      <c r="C4" s="915"/>
      <c r="D4" s="915"/>
      <c r="E4" s="915"/>
      <c r="F4" s="915"/>
      <c r="G4" s="188"/>
      <c r="H4" s="188"/>
    </row>
    <row r="5" spans="1:12" ht="20.25">
      <c r="A5" s="911" t="s">
        <v>12</v>
      </c>
      <c r="B5" s="911"/>
      <c r="C5" s="911"/>
      <c r="D5" s="911"/>
      <c r="E5" s="911"/>
      <c r="F5" s="911"/>
    </row>
    <row r="6" spans="1:12" ht="20.25">
      <c r="A6" s="3"/>
      <c r="B6" s="172"/>
      <c r="C6" s="6"/>
      <c r="D6" s="3"/>
      <c r="E6" s="3"/>
      <c r="F6" s="3"/>
    </row>
    <row r="7" spans="1:12" ht="20.25">
      <c r="A7" s="911" t="s">
        <v>11</v>
      </c>
      <c r="B7" s="911"/>
      <c r="C7" s="911"/>
      <c r="D7" s="911"/>
      <c r="E7" s="911"/>
      <c r="F7" s="911"/>
    </row>
    <row r="8" spans="1:12" ht="20.25" customHeight="1">
      <c r="A8" s="916" t="s">
        <v>10</v>
      </c>
      <c r="B8" s="917"/>
      <c r="C8" s="917"/>
      <c r="D8" s="917"/>
      <c r="E8" s="917"/>
      <c r="F8" s="917"/>
    </row>
    <row r="9" spans="1:12" ht="23.25" customHeight="1">
      <c r="A9" s="911" t="s">
        <v>9</v>
      </c>
      <c r="B9" s="911"/>
      <c r="C9" s="911"/>
      <c r="D9" s="911"/>
      <c r="E9" s="911"/>
      <c r="F9" s="911"/>
    </row>
    <row r="10" spans="1:12" ht="20.25">
      <c r="A10" s="3"/>
      <c r="B10" s="172"/>
      <c r="C10" s="6"/>
      <c r="D10" s="3"/>
      <c r="E10" s="3"/>
      <c r="F10" s="3"/>
    </row>
    <row r="11" spans="1:12" ht="20.25">
      <c r="A11" s="911" t="s">
        <v>8</v>
      </c>
      <c r="B11" s="911"/>
      <c r="C11" s="911"/>
      <c r="D11" s="911"/>
      <c r="E11" s="911"/>
      <c r="F11" s="911"/>
    </row>
    <row r="12" spans="1:12" ht="28.5" customHeight="1">
      <c r="A12" s="3"/>
      <c r="B12" s="196"/>
      <c r="C12" s="3"/>
      <c r="D12" s="3"/>
      <c r="E12" s="3"/>
      <c r="F12" s="3"/>
    </row>
    <row r="13" spans="1:12" ht="15.75">
      <c r="A13" s="901" t="s">
        <v>7</v>
      </c>
      <c r="B13" s="901"/>
      <c r="C13" s="901"/>
      <c r="D13" s="869">
        <v>2015</v>
      </c>
      <c r="E13" s="182"/>
      <c r="F13" s="3"/>
    </row>
    <row r="14" spans="1:12" ht="15.75">
      <c r="A14" s="192"/>
      <c r="B14" s="192"/>
      <c r="C14" s="192"/>
      <c r="D14" s="197"/>
      <c r="E14" s="182"/>
      <c r="F14" s="3"/>
    </row>
    <row r="15" spans="1:12" ht="28.5" customHeight="1">
      <c r="A15" s="909" t="s">
        <v>498</v>
      </c>
      <c r="B15" s="910"/>
      <c r="C15" s="910"/>
      <c r="D15" s="910"/>
      <c r="E15" s="910"/>
      <c r="F15" s="910"/>
    </row>
    <row r="16" spans="1:12" s="4" customFormat="1" ht="15.75" customHeight="1" thickBot="1">
      <c r="A16" s="902"/>
      <c r="B16" s="902"/>
      <c r="C16" s="902"/>
      <c r="D16" s="902"/>
      <c r="E16" s="902"/>
      <c r="F16" s="220"/>
      <c r="G16" s="189"/>
      <c r="H16" s="189"/>
      <c r="I16" s="189"/>
      <c r="J16" s="170"/>
      <c r="K16" s="170"/>
      <c r="L16" s="170"/>
    </row>
    <row r="17" spans="1:11" s="4" customFormat="1" ht="18.75" thickBot="1">
      <c r="A17" s="198"/>
      <c r="B17" s="280" t="s">
        <v>615</v>
      </c>
      <c r="C17" s="183" t="s">
        <v>379</v>
      </c>
      <c r="D17" s="201"/>
      <c r="E17" s="3"/>
      <c r="F17" s="3"/>
      <c r="G17" s="2"/>
      <c r="H17" s="2"/>
      <c r="I17" s="2"/>
      <c r="J17" s="2"/>
      <c r="K17" s="2"/>
    </row>
    <row r="18" spans="1:11" s="4" customFormat="1" ht="15.75" thickBot="1">
      <c r="A18" s="198"/>
      <c r="B18" s="198"/>
      <c r="C18" s="199"/>
      <c r="D18" s="200"/>
      <c r="E18" s="3"/>
      <c r="F18" s="3"/>
      <c r="G18" s="2"/>
      <c r="H18" s="2"/>
      <c r="I18" s="2"/>
      <c r="J18" s="2"/>
      <c r="K18" s="2"/>
    </row>
    <row r="19" spans="1:11" s="4" customFormat="1" ht="18.75" thickBot="1">
      <c r="A19" s="198"/>
      <c r="B19" s="280"/>
      <c r="C19" s="183" t="s">
        <v>6</v>
      </c>
      <c r="D19" s="201"/>
      <c r="E19" s="3"/>
      <c r="F19" s="3"/>
      <c r="G19" s="2"/>
      <c r="H19" s="2"/>
      <c r="I19" s="2"/>
      <c r="J19" s="2"/>
      <c r="K19" s="2"/>
    </row>
    <row r="20" spans="1:11" ht="15.75">
      <c r="A20" s="181" t="s">
        <v>5</v>
      </c>
      <c r="B20" s="181"/>
      <c r="C20" s="181"/>
      <c r="D20" s="197"/>
      <c r="E20" s="182"/>
      <c r="F20" s="3"/>
    </row>
    <row r="21" spans="1:11" ht="15.75">
      <c r="A21" s="184" t="s">
        <v>334</v>
      </c>
      <c r="B21" s="3"/>
      <c r="C21" s="185"/>
      <c r="D21" s="185"/>
      <c r="E21" s="182"/>
      <c r="F21" s="3"/>
    </row>
    <row r="22" spans="1:11" ht="15.75">
      <c r="A22" s="3"/>
      <c r="B22" s="522"/>
      <c r="C22" s="181"/>
      <c r="D22" s="182"/>
      <c r="E22" s="182"/>
      <c r="F22" s="3"/>
    </row>
    <row r="23" spans="1:11" ht="18">
      <c r="A23" s="3"/>
      <c r="B23" s="523"/>
      <c r="C23" s="520" t="s">
        <v>4</v>
      </c>
      <c r="D23" s="3"/>
      <c r="E23" s="3"/>
      <c r="F23" s="3"/>
    </row>
    <row r="24" spans="1:11" ht="15">
      <c r="A24" s="903"/>
      <c r="B24" s="903"/>
      <c r="C24" s="903"/>
      <c r="D24" s="3"/>
      <c r="E24" s="3"/>
      <c r="F24" s="3"/>
    </row>
    <row r="25" spans="1:11" ht="19.5" customHeight="1">
      <c r="A25" s="3"/>
      <c r="B25" s="521"/>
      <c r="C25" s="904" t="s">
        <v>3</v>
      </c>
      <c r="D25" s="904"/>
      <c r="E25" s="904"/>
      <c r="F25" s="904"/>
    </row>
    <row r="26" spans="1:11" ht="58.5" customHeight="1">
      <c r="A26" s="198"/>
      <c r="B26" s="202"/>
      <c r="C26" s="904"/>
      <c r="D26" s="904"/>
      <c r="E26" s="904"/>
      <c r="F26" s="904"/>
    </row>
    <row r="27" spans="1:11" ht="54" customHeight="1">
      <c r="A27" s="198"/>
      <c r="B27" s="202"/>
      <c r="C27" s="186"/>
      <c r="D27" s="285"/>
      <c r="E27" s="3"/>
      <c r="F27" s="186"/>
    </row>
    <row r="28" spans="1:11" s="284" customFormat="1" ht="15.75">
      <c r="A28" s="285"/>
      <c r="B28" s="285"/>
      <c r="C28" s="285"/>
      <c r="D28" s="907"/>
      <c r="E28" s="907"/>
      <c r="F28" s="285"/>
    </row>
    <row r="29" spans="1:11" ht="15">
      <c r="A29" s="899" t="s">
        <v>601</v>
      </c>
      <c r="B29" s="908"/>
      <c r="C29" s="908"/>
      <c r="D29" s="905" t="s">
        <v>2</v>
      </c>
      <c r="E29" s="906"/>
      <c r="F29" s="3"/>
    </row>
    <row r="30" spans="1:11" ht="13.5" customHeight="1">
      <c r="A30" s="899" t="s">
        <v>614</v>
      </c>
      <c r="B30" s="900"/>
      <c r="C30" s="900"/>
      <c r="D30" s="3"/>
      <c r="E30" s="3"/>
      <c r="F30" s="3"/>
    </row>
    <row r="42" spans="5:5">
      <c r="E42" s="2" t="s">
        <v>1</v>
      </c>
    </row>
    <row r="43" spans="5:5">
      <c r="E43" s="2" t="s">
        <v>0</v>
      </c>
    </row>
    <row r="77" spans="4:4">
      <c r="D77" s="2" t="s">
        <v>1</v>
      </c>
    </row>
    <row r="78" spans="4:4">
      <c r="D78" s="2" t="s">
        <v>0</v>
      </c>
    </row>
  </sheetData>
  <sheetProtection password="C810" sheet="1" objects="1" scenarios="1"/>
  <mergeCells count="18">
    <mergeCell ref="A9:F9"/>
    <mergeCell ref="A11:F11"/>
    <mergeCell ref="A1:F1"/>
    <mergeCell ref="A2:F2"/>
    <mergeCell ref="A4:F4"/>
    <mergeCell ref="A5:F5"/>
    <mergeCell ref="A7:F7"/>
    <mergeCell ref="A8:F8"/>
    <mergeCell ref="A3:F3"/>
    <mergeCell ref="A30:C30"/>
    <mergeCell ref="A13:C13"/>
    <mergeCell ref="A16:E16"/>
    <mergeCell ref="A24:C24"/>
    <mergeCell ref="C25:F26"/>
    <mergeCell ref="D29:E29"/>
    <mergeCell ref="D28:E28"/>
    <mergeCell ref="A29:C29"/>
    <mergeCell ref="A15:F15"/>
  </mergeCells>
  <conditionalFormatting sqref="B23 B25">
    <cfRule type="duplicateValues" dxfId="20" priority="1" stopIfTrue="1"/>
    <cfRule type="duplicateValues" dxfId="19" priority="3" stopIfTrue="1"/>
  </conditionalFormatting>
  <dataValidations xWindow="417" yWindow="699" count="1">
    <dataValidation type="list" allowBlank="1" showInputMessage="1" prompt="This field is to be used when filed under seal." sqref="D28:E28">
      <formula1>$D$76:$D$79</formula1>
    </dataValidation>
  </dataValidations>
  <printOptions horizontalCentered="1"/>
  <pageMargins left="0.45" right="0.45" top="0.75" bottom="0.2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Drop Down 2">
              <controlPr defaultSize="0" autoLine="0" autoPict="0">
                <anchor>
                  <from>
                    <xdr:col>3</xdr:col>
                    <xdr:colOff>161925</xdr:colOff>
                    <xdr:row>26</xdr:row>
                    <xdr:rowOff>676275</xdr:rowOff>
                  </from>
                  <to>
                    <xdr:col>4</xdr:col>
                    <xdr:colOff>1257300</xdr:colOff>
                    <xdr:row>27</xdr:row>
                    <xdr:rowOff>180975</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1</xdr:col>
                    <xdr:colOff>38100</xdr:colOff>
                    <xdr:row>23</xdr:row>
                    <xdr:rowOff>180975</xdr:rowOff>
                  </from>
                  <to>
                    <xdr:col>1</xdr:col>
                    <xdr:colOff>304800</xdr:colOff>
                    <xdr:row>24</xdr:row>
                    <xdr:rowOff>219075</xdr:rowOff>
                  </to>
                </anchor>
              </controlPr>
            </control>
          </mc:Choice>
        </mc:AlternateContent>
        <mc:AlternateContent xmlns:mc="http://schemas.openxmlformats.org/markup-compatibility/2006">
          <mc:Choice Requires="x14">
            <control shapeId="2052" r:id="rId6" name="Option Button 4">
              <controlPr defaultSize="0" autoFill="0" autoLine="0" autoPict="0">
                <anchor>
                  <from>
                    <xdr:col>1</xdr:col>
                    <xdr:colOff>47625</xdr:colOff>
                    <xdr:row>21</xdr:row>
                    <xdr:rowOff>161925</xdr:rowOff>
                  </from>
                  <to>
                    <xdr:col>2</xdr:col>
                    <xdr:colOff>38100</xdr:colOff>
                    <xdr:row>23</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zoomScale="85" zoomScaleNormal="100" zoomScaleSheetLayoutView="85" workbookViewId="0">
      <selection activeCell="D7" sqref="D7"/>
    </sheetView>
  </sheetViews>
  <sheetFormatPr defaultColWidth="2.140625" defaultRowHeight="12.75"/>
  <cols>
    <col min="1" max="1" width="3.140625" style="496" bestFit="1" customWidth="1"/>
    <col min="2" max="2" width="13.85546875" style="137" customWidth="1"/>
    <col min="3" max="3" width="19.140625" style="300" bestFit="1" customWidth="1"/>
    <col min="4" max="4" width="8.42578125" style="66" customWidth="1"/>
    <col min="5" max="5" width="11.42578125" style="66" customWidth="1"/>
    <col min="6" max="6" width="6.85546875" style="3" customWidth="1"/>
    <col min="7" max="7" width="7.5703125" style="65" customWidth="1"/>
    <col min="8" max="8" width="11.28515625" style="65" customWidth="1"/>
    <col min="9" max="9" width="15.28515625" style="823" customWidth="1"/>
    <col min="10" max="10" width="13.7109375" style="823" customWidth="1"/>
    <col min="11" max="11" width="7.5703125" style="344" customWidth="1"/>
    <col min="12" max="12" width="7.28515625" style="828" customWidth="1"/>
    <col min="13" max="13" width="14.5703125" style="137" customWidth="1"/>
    <col min="14" max="14" width="15" style="3" customWidth="1"/>
    <col min="15" max="15" width="14.42578125" style="3" customWidth="1"/>
    <col min="16" max="16" width="0.85546875" style="225" customWidth="1"/>
    <col min="17" max="17" width="2.85546875" style="60" customWidth="1"/>
    <col min="18" max="18" width="3" style="60" customWidth="1"/>
    <col min="19" max="254" width="9.140625" style="3" customWidth="1"/>
    <col min="255" max="16384" width="2.140625" style="3"/>
  </cols>
  <sheetData>
    <row r="1" spans="1:18" ht="20.100000000000001" customHeight="1">
      <c r="B1" s="970" t="s">
        <v>104</v>
      </c>
      <c r="C1" s="970"/>
      <c r="D1" s="970"/>
      <c r="E1" s="970"/>
      <c r="F1" s="970"/>
      <c r="G1" s="970"/>
      <c r="H1" s="970"/>
      <c r="I1" s="970"/>
      <c r="J1" s="970"/>
      <c r="K1" s="970"/>
      <c r="L1" s="970"/>
      <c r="M1" s="970"/>
      <c r="N1" s="970"/>
      <c r="O1" s="970"/>
      <c r="P1" s="226"/>
      <c r="Q1" s="63">
        <v>2</v>
      </c>
      <c r="R1" s="63">
        <v>1</v>
      </c>
    </row>
    <row r="2" spans="1:18" s="245" customFormat="1" ht="27" customHeight="1">
      <c r="A2" s="64"/>
      <c r="B2" s="1134" t="s">
        <v>483</v>
      </c>
      <c r="C2" s="1134"/>
      <c r="D2" s="1134"/>
      <c r="E2" s="1134"/>
      <c r="F2" s="1134"/>
      <c r="G2" s="1134"/>
      <c r="H2" s="1134"/>
      <c r="I2" s="1134"/>
      <c r="J2" s="1134"/>
      <c r="K2" s="1134"/>
      <c r="L2" s="1134"/>
      <c r="M2" s="1134"/>
      <c r="N2" s="1134"/>
      <c r="O2" s="1134"/>
      <c r="Q2" s="1129" t="s">
        <v>368</v>
      </c>
      <c r="R2" s="326"/>
    </row>
    <row r="3" spans="1:18" s="245" customFormat="1" ht="32.25" customHeight="1" thickBot="1">
      <c r="A3" s="462"/>
      <c r="B3" s="1122" t="s">
        <v>478</v>
      </c>
      <c r="C3" s="1122" t="s">
        <v>479</v>
      </c>
      <c r="D3" s="1127" t="s">
        <v>458</v>
      </c>
      <c r="E3" s="1122" t="s">
        <v>457</v>
      </c>
      <c r="F3" s="1141" t="s">
        <v>456</v>
      </c>
      <c r="G3" s="1141" t="s">
        <v>455</v>
      </c>
      <c r="H3" s="1137" t="s">
        <v>480</v>
      </c>
      <c r="I3" s="1124" t="s">
        <v>404</v>
      </c>
      <c r="J3" s="1125"/>
      <c r="K3" s="1139" t="s">
        <v>459</v>
      </c>
      <c r="L3" s="1127" t="s">
        <v>563</v>
      </c>
      <c r="M3" s="1137" t="s">
        <v>607</v>
      </c>
      <c r="N3" s="1124" t="s">
        <v>103</v>
      </c>
      <c r="O3" s="1143"/>
      <c r="Q3" s="1129"/>
      <c r="R3" s="326"/>
    </row>
    <row r="4" spans="1:18" s="245" customFormat="1" ht="97.5" customHeight="1">
      <c r="A4" s="325"/>
      <c r="B4" s="1135"/>
      <c r="C4" s="1123"/>
      <c r="D4" s="1136"/>
      <c r="E4" s="1123"/>
      <c r="F4" s="1142"/>
      <c r="G4" s="1142"/>
      <c r="H4" s="1138"/>
      <c r="I4" s="818" t="s">
        <v>481</v>
      </c>
      <c r="J4" s="818" t="s">
        <v>482</v>
      </c>
      <c r="K4" s="1140"/>
      <c r="L4" s="1128"/>
      <c r="M4" s="1138"/>
      <c r="N4" s="459" t="s">
        <v>608</v>
      </c>
      <c r="O4" s="460" t="s">
        <v>609</v>
      </c>
      <c r="Q4" s="1129"/>
      <c r="R4" s="326"/>
    </row>
    <row r="5" spans="1:18" s="108" customFormat="1" ht="84" customHeight="1">
      <c r="A5" s="29">
        <v>3</v>
      </c>
      <c r="B5" s="487" t="s">
        <v>639</v>
      </c>
      <c r="C5" s="487" t="s">
        <v>640</v>
      </c>
      <c r="D5" s="349">
        <v>39873</v>
      </c>
      <c r="E5" s="348">
        <v>1960</v>
      </c>
      <c r="F5" s="515">
        <v>0</v>
      </c>
      <c r="G5" s="412"/>
      <c r="H5" s="413"/>
      <c r="I5" s="819">
        <v>1960</v>
      </c>
      <c r="J5" s="819"/>
      <c r="K5" s="411"/>
      <c r="L5" s="411" t="s">
        <v>643</v>
      </c>
      <c r="M5" s="409">
        <v>0</v>
      </c>
      <c r="N5" s="409">
        <v>0</v>
      </c>
      <c r="O5" s="409"/>
      <c r="P5" s="346"/>
      <c r="Q5" s="1144" t="str">
        <f>IF(Cover!A1&gt;0,Cover!A1,"")</f>
        <v>EVERGREEN LAKE WATER SUPPLY CO INC</v>
      </c>
      <c r="R5" s="74"/>
    </row>
    <row r="6" spans="1:18" ht="84" customHeight="1">
      <c r="A6" s="29">
        <v>4</v>
      </c>
      <c r="B6" s="487" t="s">
        <v>639</v>
      </c>
      <c r="C6" s="487" t="s">
        <v>640</v>
      </c>
      <c r="D6" s="349">
        <v>40634</v>
      </c>
      <c r="E6" s="350">
        <v>10000</v>
      </c>
      <c r="F6" s="485">
        <v>0.05</v>
      </c>
      <c r="G6" s="349" t="s">
        <v>641</v>
      </c>
      <c r="H6" s="413" t="s">
        <v>642</v>
      </c>
      <c r="I6" s="819">
        <v>2787</v>
      </c>
      <c r="J6" s="819"/>
      <c r="K6" s="411">
        <v>2017</v>
      </c>
      <c r="L6" s="411" t="s">
        <v>643</v>
      </c>
      <c r="M6" s="409">
        <v>216</v>
      </c>
      <c r="N6" s="467">
        <v>216</v>
      </c>
      <c r="O6" s="467"/>
      <c r="P6" s="75"/>
      <c r="Q6" s="1144"/>
      <c r="R6" s="76"/>
    </row>
    <row r="7" spans="1:18" ht="84" customHeight="1">
      <c r="A7" s="29">
        <v>5</v>
      </c>
      <c r="B7" s="487"/>
      <c r="C7" s="487"/>
      <c r="D7" s="349"/>
      <c r="E7" s="350"/>
      <c r="F7" s="486"/>
      <c r="G7" s="349"/>
      <c r="H7" s="413"/>
      <c r="I7" s="819"/>
      <c r="J7" s="819"/>
      <c r="K7" s="411"/>
      <c r="L7" s="411"/>
      <c r="M7" s="468"/>
      <c r="N7" s="467"/>
      <c r="O7" s="467"/>
      <c r="P7" s="75"/>
      <c r="Q7" s="1144"/>
      <c r="R7" s="76"/>
    </row>
    <row r="8" spans="1:18" ht="84" customHeight="1">
      <c r="A8" s="29">
        <v>6</v>
      </c>
      <c r="B8" s="487"/>
      <c r="C8" s="487"/>
      <c r="D8" s="349"/>
      <c r="E8" s="350"/>
      <c r="F8" s="485"/>
      <c r="G8" s="349"/>
      <c r="H8" s="413"/>
      <c r="I8" s="819"/>
      <c r="J8" s="819"/>
      <c r="K8" s="411"/>
      <c r="L8" s="411"/>
      <c r="M8" s="409"/>
      <c r="N8" s="467"/>
      <c r="O8" s="467"/>
      <c r="P8" s="75"/>
      <c r="Q8" s="1144"/>
      <c r="R8" s="1132" t="s">
        <v>102</v>
      </c>
    </row>
    <row r="9" spans="1:18" ht="84" customHeight="1">
      <c r="A9" s="29">
        <v>7</v>
      </c>
      <c r="B9" s="487"/>
      <c r="C9" s="487"/>
      <c r="D9" s="349"/>
      <c r="E9" s="350"/>
      <c r="F9" s="486"/>
      <c r="G9" s="349"/>
      <c r="H9" s="413"/>
      <c r="I9" s="819"/>
      <c r="J9" s="819"/>
      <c r="K9" s="411"/>
      <c r="L9" s="411"/>
      <c r="M9" s="409"/>
      <c r="N9" s="467"/>
      <c r="O9" s="467"/>
      <c r="P9" s="75"/>
      <c r="Q9" s="1144"/>
      <c r="R9" s="1132"/>
    </row>
    <row r="10" spans="1:18" ht="84" customHeight="1">
      <c r="A10" s="29">
        <v>8</v>
      </c>
      <c r="B10" s="487"/>
      <c r="C10" s="487"/>
      <c r="D10" s="349"/>
      <c r="E10" s="350"/>
      <c r="F10" s="486"/>
      <c r="G10" s="349"/>
      <c r="H10" s="413"/>
      <c r="I10" s="819"/>
      <c r="J10" s="819"/>
      <c r="K10" s="411"/>
      <c r="L10" s="411"/>
      <c r="M10" s="409"/>
      <c r="N10" s="467"/>
      <c r="O10" s="467"/>
      <c r="P10" s="75"/>
      <c r="Q10" s="1144"/>
      <c r="R10" s="1132"/>
    </row>
    <row r="11" spans="1:18" ht="23.25" customHeight="1" thickBot="1">
      <c r="A11" s="496">
        <v>9</v>
      </c>
      <c r="B11" s="383" t="s">
        <v>68</v>
      </c>
      <c r="C11" s="367"/>
      <c r="D11" s="368"/>
      <c r="E11" s="369"/>
      <c r="F11" s="370"/>
      <c r="G11" s="371"/>
      <c r="H11" s="372"/>
      <c r="I11" s="820">
        <f>SUM(I5:I10)</f>
        <v>4747</v>
      </c>
      <c r="J11" s="820">
        <f>SUM(J5:J10)</f>
        <v>0</v>
      </c>
      <c r="K11" s="484"/>
      <c r="L11" s="841"/>
      <c r="M11" s="410">
        <f>SUM(M5:M10)</f>
        <v>216</v>
      </c>
      <c r="N11" s="410">
        <f>SUM(N5:N10)</f>
        <v>216</v>
      </c>
      <c r="O11" s="410">
        <f>SUM(O5:O10)</f>
        <v>0</v>
      </c>
      <c r="P11" s="75"/>
      <c r="Q11" s="1144"/>
      <c r="R11" s="1063">
        <f>IF(Cover!D13&gt;0,Cover!D13, "")</f>
        <v>2015</v>
      </c>
    </row>
    <row r="12" spans="1:18" ht="13.5">
      <c r="B12" s="365"/>
      <c r="C12" s="373"/>
      <c r="D12" s="374"/>
      <c r="E12" s="375"/>
      <c r="F12" s="376"/>
      <c r="G12" s="377"/>
      <c r="H12" s="378"/>
      <c r="I12" s="1130" t="s">
        <v>401</v>
      </c>
      <c r="J12" s="1131"/>
      <c r="K12" s="379"/>
      <c r="L12" s="379"/>
      <c r="M12" s="380"/>
      <c r="N12" s="381" t="s">
        <v>66</v>
      </c>
      <c r="O12" s="382" t="s">
        <v>65</v>
      </c>
      <c r="P12" s="75"/>
      <c r="Q12" s="1144"/>
      <c r="R12" s="1133"/>
    </row>
    <row r="13" spans="1:18" ht="12.75" hidden="1" customHeight="1">
      <c r="A13" s="502" t="s">
        <v>101</v>
      </c>
      <c r="D13" s="73"/>
      <c r="E13" s="73"/>
      <c r="F13" s="72"/>
      <c r="G13" s="73"/>
      <c r="H13" s="73"/>
      <c r="I13" s="72"/>
      <c r="J13" s="72"/>
      <c r="K13" s="72"/>
      <c r="L13" s="72"/>
      <c r="M13" s="72"/>
      <c r="N13" s="72"/>
      <c r="O13" s="72"/>
      <c r="P13" s="72"/>
      <c r="Q13" s="71"/>
      <c r="R13" s="176"/>
    </row>
    <row r="14" spans="1:18" s="457" customFormat="1" ht="20.100000000000001" customHeight="1">
      <c r="A14" s="496">
        <v>10</v>
      </c>
      <c r="B14" s="1030" t="s">
        <v>460</v>
      </c>
      <c r="C14" s="1030"/>
      <c r="D14" s="1030"/>
      <c r="E14" s="1030"/>
      <c r="F14" s="1030"/>
      <c r="G14" s="1030"/>
      <c r="H14" s="1030"/>
      <c r="I14" s="1030"/>
      <c r="J14" s="1030"/>
      <c r="K14" s="1030"/>
      <c r="L14" s="1030"/>
      <c r="M14" s="1030"/>
      <c r="N14" s="1030"/>
      <c r="O14" s="1118"/>
      <c r="Q14" s="92"/>
      <c r="R14" s="327"/>
    </row>
    <row r="15" spans="1:18" ht="26.25" customHeight="1">
      <c r="A15" s="1116" t="s">
        <v>100</v>
      </c>
      <c r="B15" s="1119"/>
      <c r="C15" s="1120"/>
      <c r="D15" s="1120"/>
      <c r="E15" s="1120"/>
      <c r="F15" s="1120"/>
      <c r="G15" s="1120"/>
      <c r="H15" s="1120"/>
      <c r="I15" s="1120"/>
      <c r="J15" s="1120"/>
      <c r="K15" s="1120"/>
      <c r="L15" s="1120"/>
      <c r="M15" s="1120"/>
      <c r="N15" s="1120"/>
      <c r="O15" s="1121"/>
    </row>
    <row r="16" spans="1:18" ht="18.75" customHeight="1">
      <c r="A16" s="1116"/>
      <c r="B16" s="174"/>
      <c r="C16" s="301"/>
      <c r="D16" s="174"/>
      <c r="E16" s="341"/>
      <c r="F16" s="174"/>
      <c r="G16" s="174"/>
      <c r="H16" s="341"/>
      <c r="I16" s="821"/>
      <c r="J16" s="821"/>
      <c r="K16" s="345"/>
      <c r="L16" s="831"/>
      <c r="M16" s="174"/>
      <c r="N16" s="174"/>
      <c r="O16" s="227"/>
    </row>
    <row r="17" spans="1:18" s="331" customFormat="1" ht="24" customHeight="1">
      <c r="A17" s="503"/>
      <c r="B17" s="328" t="s">
        <v>14</v>
      </c>
      <c r="C17" s="328"/>
      <c r="D17" s="329"/>
      <c r="E17" s="329"/>
      <c r="F17" s="245"/>
      <c r="G17" s="1126"/>
      <c r="H17" s="1126"/>
      <c r="I17" s="1126"/>
      <c r="J17" s="824"/>
      <c r="K17" s="245"/>
      <c r="L17" s="245"/>
      <c r="M17" s="1117" t="s">
        <v>2</v>
      </c>
      <c r="N17" s="1117"/>
      <c r="O17" s="1117"/>
      <c r="P17" s="245"/>
      <c r="Q17" s="330"/>
      <c r="R17" s="330"/>
    </row>
    <row r="18" spans="1:18" s="2" customFormat="1" ht="15">
      <c r="A18" s="8"/>
      <c r="B18" s="142"/>
      <c r="C18" s="229"/>
      <c r="D18" s="68"/>
      <c r="E18" s="68"/>
      <c r="G18" s="67"/>
      <c r="H18" s="67"/>
      <c r="I18" s="822"/>
      <c r="J18" s="822"/>
      <c r="K18" s="229"/>
      <c r="L18" s="229"/>
      <c r="M18" s="39"/>
      <c r="N18" s="39"/>
      <c r="O18" s="39"/>
      <c r="P18" s="229"/>
      <c r="Q18" s="40"/>
      <c r="R18" s="40"/>
    </row>
    <row r="19" spans="1:18" s="2" customFormat="1">
      <c r="A19" s="8"/>
      <c r="B19" s="142"/>
      <c r="C19" s="229"/>
      <c r="D19" s="68"/>
      <c r="E19" s="68"/>
      <c r="G19" s="67"/>
      <c r="H19" s="67"/>
      <c r="I19" s="822"/>
      <c r="J19" s="822"/>
      <c r="K19" s="229"/>
      <c r="L19" s="229"/>
      <c r="P19" s="229"/>
      <c r="Q19" s="40"/>
      <c r="R19" s="40"/>
    </row>
    <row r="20" spans="1:18" s="2" customFormat="1">
      <c r="A20" s="8"/>
      <c r="B20" s="142"/>
      <c r="C20" s="229"/>
      <c r="D20" s="68"/>
      <c r="E20" s="68"/>
      <c r="G20" s="67"/>
      <c r="H20" s="67"/>
      <c r="I20" s="822"/>
      <c r="J20" s="822"/>
      <c r="K20" s="229"/>
      <c r="L20" s="229"/>
      <c r="P20" s="229"/>
      <c r="Q20" s="40"/>
      <c r="R20" s="40"/>
    </row>
    <row r="21" spans="1:18">
      <c r="M21" s="3"/>
    </row>
    <row r="22" spans="1:18" s="2" customFormat="1">
      <c r="A22" s="8"/>
      <c r="B22" s="142"/>
      <c r="C22" s="229"/>
      <c r="D22" s="68"/>
      <c r="E22" s="68"/>
      <c r="G22" s="67"/>
      <c r="H22" s="67"/>
      <c r="I22" s="822"/>
      <c r="J22" s="822"/>
      <c r="K22" s="229"/>
      <c r="L22" s="229"/>
      <c r="P22" s="229"/>
      <c r="Q22" s="40"/>
      <c r="R22" s="40"/>
    </row>
    <row r="23" spans="1:18" s="2" customFormat="1">
      <c r="A23" s="8"/>
      <c r="B23" s="142"/>
      <c r="C23" s="229"/>
      <c r="D23" s="68"/>
      <c r="E23" s="68"/>
      <c r="G23" s="67"/>
      <c r="H23" s="67"/>
      <c r="I23" s="822"/>
      <c r="J23" s="822"/>
      <c r="K23" s="229"/>
      <c r="L23" s="229"/>
      <c r="P23" s="229"/>
      <c r="Q23" s="40"/>
      <c r="R23" s="40"/>
    </row>
    <row r="24" spans="1:18" s="2" customFormat="1">
      <c r="A24" s="8"/>
      <c r="B24" s="142"/>
      <c r="C24" s="229"/>
      <c r="D24" s="68"/>
      <c r="E24" s="68"/>
      <c r="G24" s="67"/>
      <c r="H24" s="67"/>
      <c r="I24" s="822"/>
      <c r="J24" s="822"/>
      <c r="K24" s="229"/>
      <c r="L24" s="229"/>
      <c r="P24" s="229"/>
      <c r="Q24" s="40"/>
      <c r="R24" s="40"/>
    </row>
    <row r="25" spans="1:18" s="2" customFormat="1">
      <c r="A25" s="8"/>
      <c r="B25" s="142"/>
      <c r="C25" s="229"/>
      <c r="D25" s="68"/>
      <c r="E25" s="68"/>
      <c r="G25" s="67"/>
      <c r="H25" s="67"/>
      <c r="I25" s="822"/>
      <c r="J25" s="822"/>
      <c r="K25" s="229"/>
      <c r="L25" s="229"/>
      <c r="P25" s="229"/>
      <c r="Q25" s="40"/>
      <c r="R25" s="40"/>
    </row>
    <row r="26" spans="1:18">
      <c r="M26" s="3"/>
    </row>
    <row r="27" spans="1:18">
      <c r="M27" s="3"/>
    </row>
    <row r="28" spans="1:18">
      <c r="M28" s="3"/>
    </row>
    <row r="29" spans="1:18">
      <c r="M29" s="3"/>
    </row>
    <row r="30" spans="1:18">
      <c r="M30" s="3"/>
    </row>
    <row r="31" spans="1:18">
      <c r="M31" s="3"/>
    </row>
    <row r="32" spans="1:18" ht="15">
      <c r="M32" s="285" t="s">
        <v>1</v>
      </c>
    </row>
    <row r="33" spans="13:17" ht="15">
      <c r="M33" s="285" t="s">
        <v>0</v>
      </c>
    </row>
    <row r="34" spans="13:17">
      <c r="M34" s="3"/>
    </row>
    <row r="35" spans="13:17">
      <c r="M35" s="3"/>
    </row>
    <row r="36" spans="13:17" ht="15">
      <c r="M36" s="38"/>
      <c r="N36" s="38"/>
      <c r="O36" s="38"/>
    </row>
    <row r="37" spans="13:17" ht="15">
      <c r="M37" s="38"/>
      <c r="N37" s="38"/>
      <c r="O37" s="38"/>
    </row>
    <row r="41" spans="13:17">
      <c r="Q41" s="61"/>
    </row>
  </sheetData>
  <sheetProtection password="C810" sheet="1" objects="1" scenarios="1"/>
  <mergeCells count="2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 ref="A15:A16"/>
    <mergeCell ref="M17:O17"/>
    <mergeCell ref="B14:O14"/>
    <mergeCell ref="B15:O15"/>
    <mergeCell ref="C3:C4"/>
    <mergeCell ref="I3:J3"/>
    <mergeCell ref="G17:I17"/>
    <mergeCell ref="L3:L4"/>
  </mergeCells>
  <printOptions horizontalCentered="1" verticalCentered="1"/>
  <pageMargins left="0" right="0" top="0.25" bottom="0.1" header="0.3" footer="0.3"/>
  <pageSetup scale="70" orientation="landscape" r:id="rId1"/>
  <rowBreaks count="1" manualBreakCount="1">
    <brk id="1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Drop Down 2">
              <controlPr defaultSize="0" autoLine="0" autoPict="0">
                <anchor>
                  <from>
                    <xdr:col>11</xdr:col>
                    <xdr:colOff>361950</xdr:colOff>
                    <xdr:row>15</xdr:row>
                    <xdr:rowOff>95250</xdr:rowOff>
                  </from>
                  <to>
                    <xdr:col>13</xdr:col>
                    <xdr:colOff>552450</xdr:colOff>
                    <xdr:row>16</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13" zoomScale="130" zoomScaleNormal="100" zoomScaleSheetLayoutView="130" workbookViewId="0">
      <selection activeCell="E13" sqref="E13"/>
    </sheetView>
  </sheetViews>
  <sheetFormatPr defaultColWidth="2.7109375" defaultRowHeight="15"/>
  <cols>
    <col min="1" max="1" width="2.7109375" style="12" customWidth="1"/>
    <col min="2" max="2" width="15" style="38" customWidth="1"/>
    <col min="3" max="3" width="34.42578125" style="38" customWidth="1"/>
    <col min="4" max="4" width="17.140625" style="38" customWidth="1"/>
    <col min="5" max="5" width="18.28515625" style="38" customWidth="1"/>
    <col min="6" max="250" width="9.140625" style="38" customWidth="1"/>
    <col min="251" max="16384" width="2.7109375" style="38"/>
  </cols>
  <sheetData>
    <row r="1" spans="1:5" s="3" customFormat="1">
      <c r="A1" s="12">
        <v>1</v>
      </c>
      <c r="C1" s="971" t="s">
        <v>32</v>
      </c>
      <c r="D1" s="900"/>
      <c r="E1" s="874">
        <f>IF(Cover!D13&gt;0, Cover!D13, "")</f>
        <v>2015</v>
      </c>
    </row>
    <row r="2" spans="1:5" s="3" customFormat="1" ht="8.1" customHeight="1">
      <c r="A2" s="12"/>
      <c r="B2" s="899"/>
      <c r="C2" s="899"/>
      <c r="D2" s="899"/>
      <c r="E2" s="899"/>
    </row>
    <row r="3" spans="1:5" s="3" customFormat="1" ht="12.75">
      <c r="A3" s="12">
        <v>2</v>
      </c>
      <c r="B3" s="169" t="s">
        <v>31</v>
      </c>
      <c r="C3" s="942" t="str">
        <f>IF(Cover!A1&gt;0, Cover!A1, "")</f>
        <v>EVERGREEN LAKE WATER SUPPLY CO INC</v>
      </c>
      <c r="D3" s="942"/>
      <c r="E3" s="942"/>
    </row>
    <row r="4" spans="1:5" s="3" customFormat="1" ht="8.1" customHeight="1">
      <c r="A4" s="12"/>
      <c r="B4" s="899"/>
      <c r="C4" s="899"/>
      <c r="D4" s="899"/>
      <c r="E4" s="899"/>
    </row>
    <row r="5" spans="1:5">
      <c r="B5" s="1097" t="s">
        <v>116</v>
      </c>
      <c r="C5" s="1097"/>
      <c r="D5" s="1097"/>
      <c r="E5" s="1097"/>
    </row>
    <row r="6" spans="1:5" ht="8.1" customHeight="1">
      <c r="A6" s="221"/>
      <c r="B6" s="1155"/>
      <c r="C6" s="1155"/>
      <c r="D6" s="1155"/>
      <c r="E6" s="1155"/>
    </row>
    <row r="7" spans="1:5" ht="46.5" customHeight="1">
      <c r="B7" s="967" t="s">
        <v>332</v>
      </c>
      <c r="C7" s="1084"/>
      <c r="D7" s="1085"/>
      <c r="E7" s="594" t="s">
        <v>52</v>
      </c>
    </row>
    <row r="8" spans="1:5" ht="24.95" customHeight="1">
      <c r="A8" s="741">
        <v>3</v>
      </c>
      <c r="B8" s="1149" t="s">
        <v>530</v>
      </c>
      <c r="C8" s="1150"/>
      <c r="D8" s="1151"/>
      <c r="E8" s="703">
        <f>'Page W-2'!G35</f>
        <v>18012</v>
      </c>
    </row>
    <row r="9" spans="1:5" ht="24.95" customHeight="1">
      <c r="B9" s="1145" t="s">
        <v>115</v>
      </c>
      <c r="C9" s="1026"/>
      <c r="D9" s="78"/>
      <c r="E9" s="704"/>
    </row>
    <row r="10" spans="1:5" ht="24.95" customHeight="1">
      <c r="A10" s="12">
        <v>4</v>
      </c>
      <c r="B10" s="1023" t="s">
        <v>531</v>
      </c>
      <c r="C10" s="1026"/>
      <c r="D10" s="532"/>
      <c r="E10" s="705">
        <f>SUM('Page 6 '!D24)</f>
        <v>1100</v>
      </c>
    </row>
    <row r="11" spans="1:5" ht="24.95" customHeight="1">
      <c r="A11" s="12">
        <v>5</v>
      </c>
      <c r="B11" s="1023" t="s">
        <v>114</v>
      </c>
      <c r="C11" s="1026"/>
      <c r="D11" s="532"/>
      <c r="E11" s="419"/>
    </row>
    <row r="12" spans="1:5" ht="24.95" customHeight="1">
      <c r="A12" s="12">
        <v>6</v>
      </c>
      <c r="B12" s="90" t="s">
        <v>113</v>
      </c>
      <c r="C12" s="527"/>
      <c r="D12" s="532"/>
      <c r="E12" s="419"/>
    </row>
    <row r="13" spans="1:5" ht="24.95" customHeight="1">
      <c r="A13" s="12">
        <v>7</v>
      </c>
      <c r="B13" s="1023" t="s">
        <v>528</v>
      </c>
      <c r="C13" s="1026"/>
      <c r="D13" s="532"/>
      <c r="E13" s="705">
        <f>'Page W-3 '!E16</f>
        <v>17672</v>
      </c>
    </row>
    <row r="14" spans="1:5" ht="24.95" customHeight="1">
      <c r="A14" s="12">
        <v>8</v>
      </c>
      <c r="B14" s="90" t="s">
        <v>112</v>
      </c>
      <c r="C14" s="527"/>
      <c r="D14" s="532"/>
      <c r="E14" s="419">
        <v>930</v>
      </c>
    </row>
    <row r="15" spans="1:5" ht="24.95" customHeight="1">
      <c r="A15" s="12">
        <v>9</v>
      </c>
      <c r="B15" s="1023" t="s">
        <v>111</v>
      </c>
      <c r="C15" s="1026"/>
      <c r="D15" s="532"/>
      <c r="E15" s="419"/>
    </row>
    <row r="16" spans="1:5" ht="24.95" customHeight="1">
      <c r="A16" s="12">
        <v>10</v>
      </c>
      <c r="B16" s="1023" t="s">
        <v>110</v>
      </c>
      <c r="C16" s="1026"/>
      <c r="D16" s="532"/>
      <c r="E16" s="419"/>
    </row>
    <row r="17" spans="1:5" ht="24.95" customHeight="1">
      <c r="A17" s="12">
        <v>11</v>
      </c>
      <c r="B17" s="90" t="s">
        <v>349</v>
      </c>
      <c r="C17" s="527"/>
      <c r="D17" s="532"/>
      <c r="E17" s="419"/>
    </row>
    <row r="18" spans="1:5" ht="24.95" customHeight="1">
      <c r="A18" s="12">
        <v>12</v>
      </c>
      <c r="B18" s="1023" t="s">
        <v>109</v>
      </c>
      <c r="C18" s="1026"/>
      <c r="D18" s="532"/>
      <c r="E18" s="419"/>
    </row>
    <row r="19" spans="1:5" ht="24.95" customHeight="1">
      <c r="A19" s="12">
        <v>13</v>
      </c>
      <c r="B19" s="1023" t="s">
        <v>536</v>
      </c>
      <c r="C19" s="980"/>
      <c r="D19" s="941"/>
      <c r="E19" s="705">
        <f>'Page 7'!C24</f>
        <v>395</v>
      </c>
    </row>
    <row r="20" spans="1:5" ht="24.95" customHeight="1">
      <c r="A20" s="12">
        <v>14</v>
      </c>
      <c r="B20" s="1023" t="s">
        <v>108</v>
      </c>
      <c r="C20" s="1026"/>
      <c r="D20" s="941"/>
      <c r="E20" s="419">
        <v>106</v>
      </c>
    </row>
    <row r="21" spans="1:5" ht="24.95" customHeight="1">
      <c r="A21" s="12">
        <v>15</v>
      </c>
      <c r="B21" s="1023" t="s">
        <v>331</v>
      </c>
      <c r="C21" s="980"/>
      <c r="D21" s="941"/>
      <c r="E21" s="419"/>
    </row>
    <row r="22" spans="1:5" ht="24.95" customHeight="1">
      <c r="A22" s="12">
        <v>16</v>
      </c>
      <c r="B22" s="1023" t="s">
        <v>529</v>
      </c>
      <c r="C22" s="1024"/>
      <c r="D22" s="946"/>
      <c r="E22" s="705">
        <f>'Page W-5'!N62</f>
        <v>2807</v>
      </c>
    </row>
    <row r="23" spans="1:5" s="854" customFormat="1" ht="24.95" customHeight="1">
      <c r="A23" s="881">
        <v>17</v>
      </c>
      <c r="B23" s="880" t="s">
        <v>599</v>
      </c>
      <c r="C23" s="853"/>
      <c r="D23" s="852"/>
      <c r="E23" s="419"/>
    </row>
    <row r="24" spans="1:5" ht="24.95" customHeight="1">
      <c r="A24" s="881">
        <v>18</v>
      </c>
      <c r="B24" s="1023" t="s">
        <v>107</v>
      </c>
      <c r="C24" s="1024"/>
      <c r="D24" s="946"/>
      <c r="E24" s="419"/>
    </row>
    <row r="25" spans="1:5" ht="24.95" customHeight="1">
      <c r="A25" s="881">
        <v>19</v>
      </c>
      <c r="B25" s="1023" t="s">
        <v>537</v>
      </c>
      <c r="C25" s="1024"/>
      <c r="D25" s="946"/>
      <c r="E25" s="705">
        <f>'Page W-3 '!E26</f>
        <v>891</v>
      </c>
    </row>
    <row r="26" spans="1:5" ht="24.95" customHeight="1">
      <c r="A26" s="881">
        <v>20</v>
      </c>
      <c r="B26" s="1152" t="s">
        <v>527</v>
      </c>
      <c r="C26" s="1153"/>
      <c r="D26" s="1154"/>
      <c r="E26" s="705">
        <f>'Page 9'!N11</f>
        <v>216</v>
      </c>
    </row>
    <row r="27" spans="1:5" ht="24.95" customHeight="1">
      <c r="A27" s="881">
        <v>21</v>
      </c>
      <c r="B27" s="1023" t="s">
        <v>106</v>
      </c>
      <c r="C27" s="980"/>
      <c r="D27" s="941"/>
      <c r="E27" s="419">
        <v>1719</v>
      </c>
    </row>
    <row r="28" spans="1:5" s="3" customFormat="1" ht="24.95" customHeight="1">
      <c r="A28" s="881">
        <v>22</v>
      </c>
      <c r="B28" s="1098" t="s">
        <v>105</v>
      </c>
      <c r="C28" s="980"/>
      <c r="D28" s="941"/>
      <c r="E28" s="706">
        <f>SUM(E10:E27)</f>
        <v>25836</v>
      </c>
    </row>
    <row r="29" spans="1:5" s="141" customFormat="1" ht="24.95" customHeight="1">
      <c r="A29" s="77">
        <v>23</v>
      </c>
      <c r="B29" s="1146" t="s">
        <v>538</v>
      </c>
      <c r="C29" s="1147"/>
      <c r="D29" s="1148"/>
      <c r="E29" s="707">
        <f>E8-E28</f>
        <v>-7824</v>
      </c>
    </row>
    <row r="30" spans="1:5" s="2" customFormat="1" ht="12.75">
      <c r="A30" s="274"/>
      <c r="B30" s="899"/>
      <c r="C30" s="899"/>
      <c r="D30" s="899"/>
      <c r="E30" s="899"/>
    </row>
    <row r="31" spans="1:5" s="2" customFormat="1">
      <c r="A31" s="334"/>
      <c r="B31" s="997" t="s">
        <v>40</v>
      </c>
      <c r="C31" s="1055"/>
      <c r="D31" s="3"/>
      <c r="E31" s="3"/>
    </row>
    <row r="32" spans="1:5" s="2" customFormat="1">
      <c r="A32" s="332"/>
      <c r="B32" s="997" t="s">
        <v>14</v>
      </c>
      <c r="C32" s="1059"/>
    </row>
    <row r="33" spans="1:5" s="39" customFormat="1">
      <c r="A33" s="8"/>
      <c r="D33" s="1015" t="s">
        <v>2</v>
      </c>
      <c r="E33" s="1027"/>
    </row>
    <row r="34" spans="1:5" s="39" customFormat="1">
      <c r="A34" s="8"/>
      <c r="D34" s="2"/>
      <c r="E34" s="142"/>
    </row>
    <row r="35" spans="1:5" s="39" customFormat="1">
      <c r="A35" s="8"/>
      <c r="D35" s="2"/>
      <c r="E35" s="142"/>
    </row>
    <row r="36" spans="1:5">
      <c r="D36" s="3"/>
      <c r="E36" s="137"/>
    </row>
    <row r="37" spans="1:5">
      <c r="D37" s="3"/>
      <c r="E37" s="137"/>
    </row>
    <row r="38" spans="1:5">
      <c r="D38" s="3"/>
      <c r="E38" s="137"/>
    </row>
    <row r="39" spans="1:5">
      <c r="D39" s="3"/>
      <c r="E39" s="137"/>
    </row>
    <row r="40" spans="1:5">
      <c r="D40" s="3"/>
      <c r="E40" s="137"/>
    </row>
    <row r="41" spans="1:5">
      <c r="D41" s="3"/>
      <c r="E41" s="137"/>
    </row>
    <row r="42" spans="1:5">
      <c r="D42" s="3"/>
      <c r="E42" s="137"/>
    </row>
    <row r="43" spans="1:5">
      <c r="D43" s="3"/>
      <c r="E43" s="137"/>
    </row>
    <row r="44" spans="1:5">
      <c r="D44" s="3"/>
      <c r="E44" s="137"/>
    </row>
    <row r="45" spans="1:5">
      <c r="D45" s="3"/>
      <c r="E45" s="137"/>
    </row>
    <row r="46" spans="1:5">
      <c r="D46" s="3" t="s">
        <v>1</v>
      </c>
      <c r="E46" s="137"/>
    </row>
    <row r="47" spans="1:5">
      <c r="D47" s="3" t="s">
        <v>0</v>
      </c>
      <c r="E47" s="137"/>
    </row>
    <row r="48" spans="1:5">
      <c r="A48" s="855"/>
      <c r="D48" s="3"/>
      <c r="E48" s="851"/>
    </row>
    <row r="49" spans="4:5">
      <c r="D49" s="3"/>
      <c r="E49" s="137"/>
    </row>
    <row r="50" spans="4:5">
      <c r="D50" s="3"/>
      <c r="E50" s="137"/>
    </row>
    <row r="1048559" spans="1:1">
      <c r="A1048559" s="12">
        <f>SUM(A1:A1048558)</f>
        <v>276</v>
      </c>
    </row>
  </sheetData>
  <sheetProtection password="C810" sheet="1" objects="1" scenarios="1"/>
  <mergeCells count="29">
    <mergeCell ref="B7:D7"/>
    <mergeCell ref="B2:E2"/>
    <mergeCell ref="C3:E3"/>
    <mergeCell ref="B4:E4"/>
    <mergeCell ref="B5:E5"/>
    <mergeCell ref="B6:E6"/>
    <mergeCell ref="B19:D19"/>
    <mergeCell ref="B31:C31"/>
    <mergeCell ref="B21:D21"/>
    <mergeCell ref="B20:D20"/>
    <mergeCell ref="B26:D26"/>
    <mergeCell ref="B27:D27"/>
    <mergeCell ref="B28:D28"/>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s>
  <printOptions horizontalCentered="1"/>
  <pageMargins left="0.5" right="0.5" top="0.7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4" r:id="rId4"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19" zoomScale="115" zoomScaleNormal="100" zoomScaleSheetLayoutView="115" workbookViewId="0">
      <selection activeCell="G30" sqref="G30"/>
    </sheetView>
  </sheetViews>
  <sheetFormatPr defaultRowHeight="15"/>
  <cols>
    <col min="1" max="1" width="3.5703125" style="12" bestFit="1" customWidth="1"/>
    <col min="2" max="2" width="16" style="143" customWidth="1"/>
    <col min="3" max="3" width="24.7109375" style="38" customWidth="1"/>
    <col min="4" max="4" width="12.7109375" style="38" customWidth="1"/>
    <col min="5" max="5" width="14.42578125" style="38" customWidth="1"/>
    <col min="6" max="6" width="14.140625" style="143" customWidth="1"/>
    <col min="7" max="7" width="18.42578125" style="143" customWidth="1"/>
    <col min="8" max="8" width="9.140625" style="143"/>
    <col min="9" max="16384" width="9.140625" style="38"/>
  </cols>
  <sheetData>
    <row r="1" spans="1:8" s="3" customFormat="1">
      <c r="A1" s="12">
        <v>1</v>
      </c>
      <c r="C1" s="971" t="s">
        <v>32</v>
      </c>
      <c r="D1" s="900"/>
      <c r="E1" s="900"/>
      <c r="F1" s="900"/>
      <c r="G1" s="874">
        <f>IF(Cover!D13&gt;0,Cover!D13, "")</f>
        <v>2015</v>
      </c>
    </row>
    <row r="2" spans="1:8" s="3" customFormat="1" ht="12.75">
      <c r="A2" s="12">
        <v>2</v>
      </c>
      <c r="B2" s="175" t="s">
        <v>31</v>
      </c>
      <c r="C2" s="942" t="str">
        <f>IF(Cover!A1&gt;0, Cover!A1, "")</f>
        <v>EVERGREEN LAKE WATER SUPPLY CO INC</v>
      </c>
      <c r="D2" s="942"/>
      <c r="E2" s="942"/>
      <c r="F2" s="942"/>
      <c r="G2" s="942"/>
    </row>
    <row r="3" spans="1:8" s="3" customFormat="1" ht="8.1" customHeight="1">
      <c r="A3" s="12"/>
      <c r="B3" s="899"/>
      <c r="C3" s="899"/>
      <c r="D3" s="899"/>
      <c r="E3" s="899"/>
      <c r="F3" s="899"/>
      <c r="G3" s="899"/>
    </row>
    <row r="4" spans="1:8">
      <c r="B4" s="965" t="s">
        <v>143</v>
      </c>
      <c r="C4" s="965"/>
      <c r="D4" s="965"/>
      <c r="E4" s="965"/>
      <c r="F4" s="965"/>
      <c r="G4" s="965"/>
      <c r="H4" s="140"/>
    </row>
    <row r="5" spans="1:8">
      <c r="B5" s="1161" t="s">
        <v>142</v>
      </c>
      <c r="C5" s="1162"/>
      <c r="D5" s="1162"/>
      <c r="E5" s="1162"/>
      <c r="F5" s="1162"/>
      <c r="G5" s="1162"/>
      <c r="H5" s="60"/>
    </row>
    <row r="6" spans="1:8" ht="32.25" customHeight="1">
      <c r="B6" s="1158" t="s">
        <v>332</v>
      </c>
      <c r="C6" s="1163"/>
      <c r="D6" s="1164" t="s">
        <v>141</v>
      </c>
      <c r="E6" s="1165"/>
      <c r="F6" s="1158" t="s">
        <v>350</v>
      </c>
      <c r="G6" s="1158" t="s">
        <v>140</v>
      </c>
      <c r="H6" s="38"/>
    </row>
    <row r="7" spans="1:8" ht="45.75" customHeight="1">
      <c r="B7" s="1163"/>
      <c r="C7" s="1163"/>
      <c r="D7" s="559" t="s">
        <v>139</v>
      </c>
      <c r="E7" s="559" t="s">
        <v>138</v>
      </c>
      <c r="F7" s="1158"/>
      <c r="G7" s="1158"/>
      <c r="H7" s="38"/>
    </row>
    <row r="8" spans="1:8" ht="15" customHeight="1">
      <c r="B8" s="1159" t="s">
        <v>137</v>
      </c>
      <c r="C8" s="1160"/>
      <c r="D8" s="708"/>
      <c r="E8" s="708"/>
      <c r="F8" s="709"/>
      <c r="G8" s="711"/>
      <c r="H8" s="38"/>
    </row>
    <row r="9" spans="1:8" ht="24.95" customHeight="1">
      <c r="A9" s="12">
        <v>3</v>
      </c>
      <c r="B9" s="1023" t="s">
        <v>136</v>
      </c>
      <c r="C9" s="1048"/>
      <c r="D9" s="430"/>
      <c r="E9" s="431"/>
      <c r="F9" s="736" t="s">
        <v>130</v>
      </c>
      <c r="G9" s="541"/>
      <c r="H9" s="38"/>
    </row>
    <row r="10" spans="1:8" ht="24.95" customHeight="1">
      <c r="A10" s="12">
        <v>4</v>
      </c>
      <c r="B10" s="1023" t="s">
        <v>135</v>
      </c>
      <c r="C10" s="941"/>
      <c r="D10" s="347"/>
      <c r="E10" s="432"/>
      <c r="F10" s="737" t="s">
        <v>130</v>
      </c>
      <c r="G10" s="541"/>
      <c r="H10" s="38"/>
    </row>
    <row r="11" spans="1:8" ht="24.95" customHeight="1">
      <c r="A11" s="12">
        <v>5</v>
      </c>
      <c r="B11" s="1023" t="s">
        <v>134</v>
      </c>
      <c r="C11" s="941"/>
      <c r="D11" s="347"/>
      <c r="E11" s="432"/>
      <c r="F11" s="737" t="s">
        <v>130</v>
      </c>
      <c r="G11" s="541"/>
      <c r="H11" s="38"/>
    </row>
    <row r="12" spans="1:8" ht="24.95" customHeight="1">
      <c r="A12" s="12">
        <v>6</v>
      </c>
      <c r="B12" s="1023" t="s">
        <v>133</v>
      </c>
      <c r="C12" s="941"/>
      <c r="D12" s="347"/>
      <c r="E12" s="432"/>
      <c r="F12" s="737" t="s">
        <v>130</v>
      </c>
      <c r="G12" s="541"/>
      <c r="H12" s="38"/>
    </row>
    <row r="13" spans="1:8" ht="24.95" customHeight="1">
      <c r="A13" s="12">
        <v>7</v>
      </c>
      <c r="B13" s="1023" t="s">
        <v>132</v>
      </c>
      <c r="C13" s="941"/>
      <c r="D13" s="347"/>
      <c r="E13" s="432"/>
      <c r="F13" s="737" t="s">
        <v>130</v>
      </c>
      <c r="G13" s="541"/>
      <c r="H13" s="38"/>
    </row>
    <row r="14" spans="1:8" ht="24.95" customHeight="1">
      <c r="A14" s="12">
        <v>8</v>
      </c>
      <c r="B14" s="1023" t="s">
        <v>131</v>
      </c>
      <c r="C14" s="941"/>
      <c r="D14" s="347"/>
      <c r="E14" s="432"/>
      <c r="F14" s="737" t="s">
        <v>130</v>
      </c>
      <c r="G14" s="541"/>
      <c r="H14" s="38"/>
    </row>
    <row r="15" spans="1:8" ht="24.95" customHeight="1">
      <c r="A15" s="12">
        <v>9</v>
      </c>
      <c r="B15" s="1113" t="s">
        <v>495</v>
      </c>
      <c r="C15" s="1156"/>
      <c r="D15" s="433">
        <f>SUM(D9:D14)</f>
        <v>0</v>
      </c>
      <c r="E15" s="434">
        <f>SUM(E9:E14)</f>
        <v>0</v>
      </c>
      <c r="F15" s="435"/>
      <c r="G15" s="712">
        <f>SUM(G9:G14)</f>
        <v>0</v>
      </c>
      <c r="H15" s="38"/>
    </row>
    <row r="16" spans="1:8" ht="24.95" customHeight="1">
      <c r="B16" s="1157" t="s">
        <v>129</v>
      </c>
      <c r="C16" s="1035"/>
      <c r="D16" s="436"/>
      <c r="E16" s="436"/>
      <c r="F16" s="437"/>
      <c r="G16" s="547"/>
      <c r="H16" s="38"/>
    </row>
    <row r="17" spans="1:9" ht="24.95" customHeight="1">
      <c r="A17" s="12">
        <v>10</v>
      </c>
      <c r="B17" s="1023" t="s">
        <v>128</v>
      </c>
      <c r="C17" s="941"/>
      <c r="D17" s="432"/>
      <c r="E17" s="432"/>
      <c r="F17" s="438"/>
      <c r="G17" s="541"/>
      <c r="H17" s="38"/>
    </row>
    <row r="18" spans="1:9" ht="24.95" customHeight="1">
      <c r="A18" s="12">
        <v>11</v>
      </c>
      <c r="B18" s="1023" t="s">
        <v>127</v>
      </c>
      <c r="C18" s="941"/>
      <c r="D18" s="432">
        <v>54</v>
      </c>
      <c r="E18" s="432">
        <v>55</v>
      </c>
      <c r="F18" s="438">
        <v>2749710</v>
      </c>
      <c r="G18" s="541">
        <v>10663</v>
      </c>
      <c r="H18" s="38"/>
    </row>
    <row r="19" spans="1:9" ht="24.95" customHeight="1">
      <c r="A19" s="12">
        <v>12</v>
      </c>
      <c r="B19" s="1023" t="s">
        <v>126</v>
      </c>
      <c r="C19" s="941"/>
      <c r="D19" s="432"/>
      <c r="E19" s="432"/>
      <c r="F19" s="438"/>
      <c r="G19" s="541"/>
      <c r="H19" s="38"/>
    </row>
    <row r="20" spans="1:9" ht="24.95" customHeight="1">
      <c r="A20" s="12">
        <v>13</v>
      </c>
      <c r="B20" s="1023" t="s">
        <v>125</v>
      </c>
      <c r="C20" s="941"/>
      <c r="D20" s="432">
        <v>1</v>
      </c>
      <c r="E20" s="432">
        <v>1</v>
      </c>
      <c r="F20" s="438">
        <v>2502080</v>
      </c>
      <c r="G20" s="541">
        <v>6543</v>
      </c>
      <c r="H20" s="38"/>
    </row>
    <row r="21" spans="1:9" ht="24.95" customHeight="1">
      <c r="A21" s="12">
        <v>14</v>
      </c>
      <c r="B21" s="1023" t="s">
        <v>124</v>
      </c>
      <c r="C21" s="941"/>
      <c r="D21" s="432"/>
      <c r="E21" s="432"/>
      <c r="F21" s="438"/>
      <c r="G21" s="541"/>
      <c r="H21" s="38"/>
    </row>
    <row r="22" spans="1:9" ht="24.95" customHeight="1">
      <c r="A22" s="12">
        <v>15</v>
      </c>
      <c r="B22" s="1180" t="s">
        <v>123</v>
      </c>
      <c r="C22" s="941"/>
      <c r="D22" s="432"/>
      <c r="E22" s="432"/>
      <c r="F22" s="438"/>
      <c r="G22" s="541"/>
      <c r="H22" s="38"/>
    </row>
    <row r="23" spans="1:9" ht="24.95" customHeight="1">
      <c r="A23" s="12">
        <v>16</v>
      </c>
      <c r="B23" s="1113" t="s">
        <v>494</v>
      </c>
      <c r="C23" s="1156"/>
      <c r="D23" s="433">
        <f>SUM(D17:D22)</f>
        <v>55</v>
      </c>
      <c r="E23" s="433">
        <f>SUM(E17:E22)</f>
        <v>56</v>
      </c>
      <c r="F23" s="433">
        <f>SUM(F17:F22)</f>
        <v>5251790</v>
      </c>
      <c r="G23" s="712">
        <f>SUM(G17:G22)</f>
        <v>17206</v>
      </c>
      <c r="H23" s="38"/>
    </row>
    <row r="24" spans="1:9" ht="24.95" customHeight="1">
      <c r="B24" s="1145" t="s">
        <v>351</v>
      </c>
      <c r="C24" s="1024"/>
      <c r="D24" s="980"/>
      <c r="E24" s="980"/>
      <c r="F24" s="941"/>
      <c r="G24" s="547"/>
      <c r="H24" s="38"/>
    </row>
    <row r="25" spans="1:9" ht="24.95" customHeight="1">
      <c r="A25" s="12">
        <v>17</v>
      </c>
      <c r="B25" s="1023" t="s">
        <v>122</v>
      </c>
      <c r="C25" s="980"/>
      <c r="D25" s="980"/>
      <c r="E25" s="980"/>
      <c r="F25" s="941"/>
      <c r="G25" s="541">
        <v>806</v>
      </c>
      <c r="H25" s="38"/>
    </row>
    <row r="26" spans="1:9" ht="24.95" customHeight="1">
      <c r="A26" s="12">
        <v>18</v>
      </c>
      <c r="B26" s="1023" t="s">
        <v>330</v>
      </c>
      <c r="C26" s="980"/>
      <c r="D26" s="980"/>
      <c r="E26" s="980"/>
      <c r="F26" s="941"/>
      <c r="G26" s="541"/>
      <c r="H26" s="38"/>
    </row>
    <row r="27" spans="1:9" ht="24.95" customHeight="1">
      <c r="A27" s="12">
        <v>19</v>
      </c>
      <c r="B27" s="1023" t="s">
        <v>121</v>
      </c>
      <c r="C27" s="980"/>
      <c r="D27" s="980"/>
      <c r="E27" s="980"/>
      <c r="F27" s="941"/>
      <c r="G27" s="541"/>
      <c r="H27" s="38"/>
    </row>
    <row r="28" spans="1:9" ht="24.95" customHeight="1">
      <c r="A28" s="12">
        <v>20</v>
      </c>
      <c r="B28" s="1023" t="s">
        <v>120</v>
      </c>
      <c r="C28" s="980"/>
      <c r="D28" s="980"/>
      <c r="E28" s="980"/>
      <c r="F28" s="941"/>
      <c r="G28" s="541"/>
      <c r="H28" s="38"/>
    </row>
    <row r="29" spans="1:9" s="153" customFormat="1" ht="24.95" customHeight="1">
      <c r="A29" s="12">
        <v>21</v>
      </c>
      <c r="B29" s="1023" t="s">
        <v>119</v>
      </c>
      <c r="C29" s="980"/>
      <c r="D29" s="980"/>
      <c r="E29" s="980"/>
      <c r="F29" s="941"/>
      <c r="G29" s="419"/>
    </row>
    <row r="30" spans="1:9" s="153" customFormat="1" ht="24.95" customHeight="1">
      <c r="A30" s="12">
        <v>22</v>
      </c>
      <c r="B30" s="1166" t="s">
        <v>535</v>
      </c>
      <c r="C30" s="1167"/>
      <c r="D30" s="1167"/>
      <c r="E30" s="1167"/>
      <c r="F30" s="1168"/>
      <c r="G30" s="713">
        <f>SUM(G15,G23,G25:G29)</f>
        <v>18012</v>
      </c>
      <c r="H30" s="224"/>
      <c r="I30" s="224"/>
    </row>
    <row r="31" spans="1:9" ht="24.95" customHeight="1">
      <c r="B31" s="1145" t="s">
        <v>352</v>
      </c>
      <c r="C31" s="980"/>
      <c r="D31" s="980"/>
      <c r="E31" s="980"/>
      <c r="F31" s="941"/>
      <c r="G31" s="547"/>
      <c r="H31" s="38"/>
    </row>
    <row r="32" spans="1:9" ht="24.95" customHeight="1">
      <c r="A32" s="12">
        <v>23</v>
      </c>
      <c r="B32" s="90" t="s">
        <v>118</v>
      </c>
      <c r="C32" s="533"/>
      <c r="D32" s="533"/>
      <c r="E32" s="533"/>
      <c r="F32" s="710"/>
      <c r="G32" s="541"/>
      <c r="H32" s="38"/>
    </row>
    <row r="33" spans="1:8" ht="24.95" customHeight="1">
      <c r="A33" s="12">
        <v>24</v>
      </c>
      <c r="B33" s="1047" t="s">
        <v>552</v>
      </c>
      <c r="C33" s="1169"/>
      <c r="D33" s="1169"/>
      <c r="E33" s="1169"/>
      <c r="F33" s="1170"/>
      <c r="G33" s="714"/>
      <c r="H33" s="38"/>
    </row>
    <row r="34" spans="1:8" ht="24.95" customHeight="1" thickBot="1">
      <c r="A34" s="12">
        <v>25</v>
      </c>
      <c r="B34" s="1171" t="s">
        <v>532</v>
      </c>
      <c r="C34" s="1167"/>
      <c r="D34" s="1167"/>
      <c r="E34" s="1167"/>
      <c r="F34" s="1168"/>
      <c r="G34" s="715">
        <f>SUM(G32:G33)</f>
        <v>0</v>
      </c>
      <c r="H34" s="38"/>
    </row>
    <row r="35" spans="1:8" ht="24.95" customHeight="1" thickTop="1">
      <c r="A35" s="12">
        <v>26</v>
      </c>
      <c r="B35" s="1172" t="s">
        <v>533</v>
      </c>
      <c r="C35" s="1173"/>
      <c r="D35" s="1173"/>
      <c r="E35" s="1173"/>
      <c r="F35" s="1174"/>
      <c r="G35" s="738">
        <f>SUM(G30,G34)</f>
        <v>18012</v>
      </c>
      <c r="H35" s="38"/>
    </row>
    <row r="36" spans="1:8" ht="24.75" customHeight="1">
      <c r="B36" s="1111"/>
      <c r="C36" s="1178"/>
      <c r="D36" s="1178"/>
      <c r="E36" s="1178"/>
      <c r="F36" s="1179"/>
      <c r="G36" s="743" t="s">
        <v>534</v>
      </c>
      <c r="H36" s="38"/>
    </row>
    <row r="37" spans="1:8" ht="24.95" customHeight="1">
      <c r="A37" s="83" t="s">
        <v>41</v>
      </c>
      <c r="B37" s="1175" t="s">
        <v>117</v>
      </c>
      <c r="C37" s="1176"/>
      <c r="D37" s="1176"/>
      <c r="E37" s="1176"/>
      <c r="F37" s="1177"/>
      <c r="G37" s="1177"/>
      <c r="H37" s="38"/>
    </row>
    <row r="38" spans="1:8" ht="12.75" customHeight="1">
      <c r="A38" s="83"/>
      <c r="B38" s="82"/>
      <c r="C38" s="81"/>
      <c r="D38" s="81"/>
      <c r="E38" s="81"/>
      <c r="G38" s="80"/>
      <c r="H38" s="38"/>
    </row>
    <row r="39" spans="1:8" s="39" customFormat="1">
      <c r="A39" s="334"/>
      <c r="B39" s="997" t="s">
        <v>40</v>
      </c>
      <c r="C39" s="1059"/>
      <c r="D39" s="1059"/>
      <c r="E39" s="38"/>
      <c r="F39" s="143"/>
      <c r="G39" s="38"/>
    </row>
    <row r="40" spans="1:8" s="39" customFormat="1" ht="16.5" customHeight="1">
      <c r="A40" s="332"/>
      <c r="B40" s="997" t="s">
        <v>14</v>
      </c>
      <c r="C40" s="1059"/>
      <c r="D40" s="38"/>
      <c r="E40" s="38"/>
      <c r="F40" s="927" t="s">
        <v>2</v>
      </c>
      <c r="G40" s="927"/>
      <c r="H40" s="79"/>
    </row>
    <row r="41" spans="1:8" s="39" customFormat="1">
      <c r="A41" s="8"/>
      <c r="B41" s="79"/>
      <c r="H41" s="79"/>
    </row>
    <row r="42" spans="1:8" s="39" customFormat="1">
      <c r="A42" s="8"/>
      <c r="B42" s="79"/>
      <c r="F42" s="2"/>
      <c r="G42" s="2"/>
      <c r="H42" s="79"/>
    </row>
    <row r="43" spans="1:8" s="39" customFormat="1">
      <c r="A43" s="8"/>
      <c r="B43" s="79"/>
      <c r="F43" s="2"/>
      <c r="G43" s="2"/>
      <c r="H43" s="79"/>
    </row>
    <row r="44" spans="1:8" s="39" customFormat="1">
      <c r="A44" s="8"/>
      <c r="B44" s="79"/>
      <c r="F44" s="2"/>
      <c r="G44" s="2"/>
      <c r="H44" s="79"/>
    </row>
    <row r="45" spans="1:8" s="39" customFormat="1">
      <c r="A45" s="8"/>
      <c r="B45" s="79"/>
      <c r="F45" s="2"/>
      <c r="G45" s="2"/>
      <c r="H45" s="79"/>
    </row>
    <row r="46" spans="1:8">
      <c r="F46" s="3"/>
      <c r="G46" s="3"/>
    </row>
    <row r="47" spans="1:8" s="143" customFormat="1">
      <c r="A47" s="12"/>
      <c r="C47" s="38"/>
      <c r="D47" s="38"/>
      <c r="E47" s="38"/>
      <c r="F47" s="3"/>
      <c r="G47" s="3"/>
    </row>
    <row r="48" spans="1:8" s="143" customFormat="1">
      <c r="A48" s="12"/>
      <c r="C48" s="38"/>
      <c r="D48" s="38"/>
      <c r="E48" s="38"/>
      <c r="F48" s="3"/>
      <c r="G48" s="3"/>
    </row>
    <row r="49" spans="1:7" s="143" customFormat="1">
      <c r="A49" s="12"/>
      <c r="C49" s="38"/>
      <c r="D49" s="38"/>
      <c r="E49" s="38"/>
      <c r="F49" s="3"/>
      <c r="G49" s="3"/>
    </row>
    <row r="50" spans="1:7" s="143" customFormat="1">
      <c r="A50" s="12"/>
      <c r="C50" s="38"/>
      <c r="D50" s="38"/>
      <c r="E50" s="38"/>
      <c r="F50" s="3"/>
      <c r="G50" s="3"/>
    </row>
    <row r="51" spans="1:7" s="143" customFormat="1">
      <c r="A51" s="12"/>
      <c r="C51" s="38"/>
      <c r="D51" s="38"/>
      <c r="E51" s="38"/>
      <c r="F51" s="3"/>
      <c r="G51" s="3"/>
    </row>
    <row r="52" spans="1:7" s="143" customFormat="1">
      <c r="A52" s="12"/>
      <c r="C52" s="38"/>
      <c r="D52" s="38"/>
      <c r="E52" s="38"/>
      <c r="F52" s="3"/>
      <c r="G52" s="3"/>
    </row>
    <row r="53" spans="1:7" s="143" customFormat="1">
      <c r="A53" s="12"/>
      <c r="C53" s="38"/>
      <c r="D53" s="38"/>
      <c r="E53" s="38"/>
      <c r="F53" s="3"/>
      <c r="G53" s="3"/>
    </row>
    <row r="54" spans="1:7" s="143" customFormat="1">
      <c r="A54" s="12"/>
      <c r="C54" s="38"/>
      <c r="D54" s="38"/>
      <c r="E54" s="38"/>
      <c r="F54" s="3"/>
      <c r="G54" s="3"/>
    </row>
    <row r="55" spans="1:7" s="143" customFormat="1">
      <c r="A55" s="12"/>
      <c r="C55" s="38"/>
      <c r="D55" s="38"/>
      <c r="E55" s="38"/>
      <c r="F55" s="3"/>
      <c r="G55" s="3"/>
    </row>
    <row r="56" spans="1:7" s="143" customFormat="1">
      <c r="A56" s="12"/>
      <c r="C56" s="38"/>
      <c r="D56" s="38"/>
      <c r="E56" s="38"/>
      <c r="F56" s="3"/>
      <c r="G56" s="3"/>
    </row>
    <row r="57" spans="1:7" s="143" customFormat="1">
      <c r="A57" s="12"/>
      <c r="C57" s="38"/>
      <c r="D57" s="38"/>
      <c r="E57" s="38"/>
      <c r="F57" s="3"/>
      <c r="G57" s="3"/>
    </row>
    <row r="58" spans="1:7" s="143" customFormat="1">
      <c r="A58" s="12"/>
      <c r="C58" s="38"/>
      <c r="D58" s="38"/>
      <c r="E58" s="38"/>
      <c r="F58" s="3"/>
      <c r="G58" s="3"/>
    </row>
    <row r="59" spans="1:7" s="143" customFormat="1">
      <c r="A59" s="12"/>
      <c r="C59" s="38"/>
      <c r="D59" s="38"/>
      <c r="E59" s="38"/>
      <c r="F59" s="38"/>
      <c r="G59" s="38"/>
    </row>
    <row r="60" spans="1:7" s="143" customFormat="1">
      <c r="A60" s="12"/>
      <c r="C60" s="38"/>
      <c r="D60" s="38"/>
      <c r="E60" s="38"/>
      <c r="F60" s="38"/>
      <c r="G60" s="38"/>
    </row>
    <row r="61" spans="1:7" s="143" customFormat="1">
      <c r="A61" s="12"/>
      <c r="C61" s="38"/>
      <c r="D61" s="38"/>
      <c r="E61" s="38"/>
      <c r="F61" s="3"/>
      <c r="G61" s="3"/>
    </row>
    <row r="66" spans="1:6" s="143" customFormat="1">
      <c r="A66" s="12"/>
      <c r="C66" s="38"/>
      <c r="D66" s="38"/>
      <c r="E66" s="38"/>
      <c r="F66" s="3"/>
    </row>
    <row r="67" spans="1:6" s="143" customFormat="1">
      <c r="A67" s="12"/>
      <c r="C67" s="38"/>
      <c r="D67" s="38"/>
      <c r="E67" s="38"/>
      <c r="F67" s="267" t="s">
        <v>1</v>
      </c>
    </row>
    <row r="68" spans="1:6" s="143" customFormat="1">
      <c r="A68" s="12"/>
      <c r="C68" s="38"/>
      <c r="D68" s="38"/>
      <c r="E68" s="38"/>
      <c r="F68" s="267" t="s">
        <v>0</v>
      </c>
    </row>
  </sheetData>
  <sheetProtection password="C810" sheet="1" objects="1" scenarios="1"/>
  <mergeCells count="41">
    <mergeCell ref="B21:C21"/>
    <mergeCell ref="B22:C22"/>
    <mergeCell ref="B24:F24"/>
    <mergeCell ref="B31:F31"/>
    <mergeCell ref="B25:F25"/>
    <mergeCell ref="B26:F26"/>
    <mergeCell ref="B27:F27"/>
    <mergeCell ref="B28:F28"/>
    <mergeCell ref="B29:F29"/>
    <mergeCell ref="B23:C23"/>
    <mergeCell ref="F40:G40"/>
    <mergeCell ref="B30:F30"/>
    <mergeCell ref="B33:F33"/>
    <mergeCell ref="B34:F34"/>
    <mergeCell ref="B35:F35"/>
    <mergeCell ref="B37:G37"/>
    <mergeCell ref="B39:D39"/>
    <mergeCell ref="B40:C40"/>
    <mergeCell ref="B36:F36"/>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B19:C19"/>
    <mergeCell ref="B20:C20"/>
    <mergeCell ref="B14:C14"/>
    <mergeCell ref="B17:C17"/>
    <mergeCell ref="B15:C15"/>
    <mergeCell ref="B16:C16"/>
    <mergeCell ref="B18:C18"/>
  </mergeCells>
  <printOptions horizontalCentered="1"/>
  <pageMargins left="0.5" right="0.5" top="0.5" bottom="0.35" header="0.3" footer="0.3"/>
  <pageSetup scale="81"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8" r:id="rId4"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4" zoomScale="130" zoomScaleNormal="100" zoomScaleSheetLayoutView="130" workbookViewId="0">
      <selection activeCell="E16" sqref="E16"/>
    </sheetView>
  </sheetViews>
  <sheetFormatPr defaultColWidth="2.7109375" defaultRowHeight="15"/>
  <cols>
    <col min="1" max="1" width="2.7109375" style="85" customWidth="1"/>
    <col min="2" max="2" width="15.5703125" style="84" customWidth="1"/>
    <col min="3" max="3" width="25.28515625" style="84" customWidth="1"/>
    <col min="4" max="4" width="22.5703125" style="84" customWidth="1"/>
    <col min="5" max="5" width="19.28515625" style="84" customWidth="1"/>
    <col min="6" max="250" width="9.140625" style="84" customWidth="1"/>
    <col min="251" max="16384" width="2.7109375" style="84"/>
  </cols>
  <sheetData>
    <row r="1" spans="1:8" s="51" customFormat="1">
      <c r="A1" s="721">
        <v>1</v>
      </c>
      <c r="B1" s="3"/>
      <c r="C1" s="971" t="s">
        <v>32</v>
      </c>
      <c r="D1" s="980"/>
      <c r="E1" s="874">
        <f>IF(Cover!D13&gt;0, Cover!D13, "")</f>
        <v>2015</v>
      </c>
    </row>
    <row r="2" spans="1:8" s="51" customFormat="1" ht="12.75">
      <c r="A2" s="85">
        <v>2</v>
      </c>
      <c r="B2" s="530" t="s">
        <v>164</v>
      </c>
      <c r="C2" s="942" t="str">
        <f>IF(Cover!A1&gt;0, Cover!A1, " ")</f>
        <v>EVERGREEN LAKE WATER SUPPLY CO INC</v>
      </c>
      <c r="D2" s="942"/>
      <c r="E2" s="942"/>
      <c r="F2" s="3"/>
      <c r="G2" s="3"/>
      <c r="H2" s="3"/>
    </row>
    <row r="3" spans="1:8" ht="24.95" customHeight="1">
      <c r="B3" s="1097" t="s">
        <v>163</v>
      </c>
      <c r="C3" s="1097"/>
      <c r="D3" s="1097"/>
      <c r="E3" s="1097"/>
    </row>
    <row r="4" spans="1:8" ht="10.5" customHeight="1">
      <c r="B4" s="1192"/>
      <c r="C4" s="1192"/>
      <c r="D4" s="1192"/>
      <c r="E4" s="1192"/>
    </row>
    <row r="5" spans="1:8" ht="54" customHeight="1">
      <c r="B5" s="1193" t="s">
        <v>353</v>
      </c>
      <c r="C5" s="1194"/>
      <c r="D5" s="1195"/>
      <c r="E5" s="539" t="s">
        <v>162</v>
      </c>
    </row>
    <row r="6" spans="1:8" ht="24.95" customHeight="1">
      <c r="B6" s="1188" t="s">
        <v>161</v>
      </c>
      <c r="C6" s="1189"/>
      <c r="D6" s="1190"/>
      <c r="E6" s="540"/>
    </row>
    <row r="7" spans="1:8" ht="24.95" customHeight="1">
      <c r="A7" s="85">
        <v>3</v>
      </c>
      <c r="B7" s="1023" t="s">
        <v>160</v>
      </c>
      <c r="C7" s="980"/>
      <c r="D7" s="941"/>
      <c r="E7" s="541">
        <v>6022</v>
      </c>
    </row>
    <row r="8" spans="1:8" ht="24.95" customHeight="1">
      <c r="A8" s="85">
        <v>4</v>
      </c>
      <c r="B8" s="1023" t="s">
        <v>159</v>
      </c>
      <c r="C8" s="980"/>
      <c r="D8" s="941"/>
      <c r="E8" s="542"/>
    </row>
    <row r="9" spans="1:8" ht="24.95" customHeight="1">
      <c r="A9" s="85">
        <v>5</v>
      </c>
      <c r="B9" s="1023" t="s">
        <v>158</v>
      </c>
      <c r="C9" s="980"/>
      <c r="D9" s="941"/>
      <c r="E9" s="542">
        <v>4831</v>
      </c>
    </row>
    <row r="10" spans="1:8" ht="24.95" customHeight="1">
      <c r="A10" s="85">
        <v>6</v>
      </c>
      <c r="B10" s="1023" t="s">
        <v>157</v>
      </c>
      <c r="C10" s="980"/>
      <c r="D10" s="941"/>
      <c r="E10" s="542">
        <v>2758</v>
      </c>
    </row>
    <row r="11" spans="1:8" ht="24.95" customHeight="1">
      <c r="A11" s="85">
        <v>7</v>
      </c>
      <c r="B11" s="1023" t="s">
        <v>412</v>
      </c>
      <c r="C11" s="1196"/>
      <c r="D11" s="1049"/>
      <c r="E11" s="543">
        <v>136</v>
      </c>
    </row>
    <row r="12" spans="1:8" ht="24.95" customHeight="1">
      <c r="A12" s="85">
        <v>8</v>
      </c>
      <c r="B12" s="1023" t="s">
        <v>156</v>
      </c>
      <c r="C12" s="980"/>
      <c r="D12" s="941"/>
      <c r="E12" s="543">
        <v>2209</v>
      </c>
    </row>
    <row r="13" spans="1:8" ht="24.95" customHeight="1">
      <c r="A13" s="85">
        <v>9</v>
      </c>
      <c r="B13" s="1023" t="s">
        <v>155</v>
      </c>
      <c r="C13" s="980"/>
      <c r="D13" s="941"/>
      <c r="E13" s="543">
        <v>38</v>
      </c>
    </row>
    <row r="14" spans="1:8" ht="24.95" customHeight="1">
      <c r="A14" s="85">
        <v>10</v>
      </c>
      <c r="B14" s="1023" t="s">
        <v>154</v>
      </c>
      <c r="C14" s="1026"/>
      <c r="D14" s="941"/>
      <c r="E14" s="543">
        <v>403</v>
      </c>
    </row>
    <row r="15" spans="1:8" ht="24.95" customHeight="1">
      <c r="A15" s="85">
        <v>11</v>
      </c>
      <c r="B15" s="1023" t="s">
        <v>411</v>
      </c>
      <c r="C15" s="1191"/>
      <c r="D15" s="1049"/>
      <c r="E15" s="544">
        <v>1275</v>
      </c>
    </row>
    <row r="16" spans="1:8" ht="24.95" customHeight="1" thickBot="1">
      <c r="A16" s="85">
        <v>12</v>
      </c>
      <c r="B16" s="1098" t="s">
        <v>153</v>
      </c>
      <c r="C16" s="1026"/>
      <c r="D16" s="941"/>
      <c r="E16" s="545">
        <f>SUM(E7:E15)</f>
        <v>17672</v>
      </c>
    </row>
    <row r="17" spans="1:7" ht="16.5" customHeight="1" thickTop="1">
      <c r="B17" s="1023"/>
      <c r="C17" s="899"/>
      <c r="D17" s="1048"/>
      <c r="E17" s="546" t="s">
        <v>152</v>
      </c>
    </row>
    <row r="18" spans="1:7" ht="24.95" customHeight="1">
      <c r="B18" s="1145" t="s">
        <v>151</v>
      </c>
      <c r="C18" s="1183"/>
      <c r="D18" s="1184"/>
      <c r="E18" s="547"/>
    </row>
    <row r="19" spans="1:7" ht="24.95" customHeight="1">
      <c r="A19" s="85">
        <v>13</v>
      </c>
      <c r="B19" s="1023" t="s">
        <v>150</v>
      </c>
      <c r="C19" s="899"/>
      <c r="D19" s="1048"/>
      <c r="E19" s="541"/>
    </row>
    <row r="20" spans="1:7" ht="24.95" customHeight="1">
      <c r="A20" s="85">
        <v>14</v>
      </c>
      <c r="B20" s="1023" t="s">
        <v>149</v>
      </c>
      <c r="C20" s="980"/>
      <c r="D20" s="941"/>
      <c r="E20" s="541">
        <v>891</v>
      </c>
    </row>
    <row r="21" spans="1:7" ht="24.95" customHeight="1">
      <c r="A21" s="85">
        <v>15</v>
      </c>
      <c r="B21" s="1023" t="s">
        <v>148</v>
      </c>
      <c r="C21" s="980"/>
      <c r="D21" s="941"/>
      <c r="E21" s="542"/>
    </row>
    <row r="22" spans="1:7" ht="24.95" customHeight="1">
      <c r="A22" s="85">
        <v>16</v>
      </c>
      <c r="B22" s="1023" t="s">
        <v>410</v>
      </c>
      <c r="C22" s="1197"/>
      <c r="D22" s="1198"/>
      <c r="E22" s="542"/>
    </row>
    <row r="23" spans="1:7" ht="24.95" customHeight="1">
      <c r="A23" s="85">
        <v>17</v>
      </c>
      <c r="B23" s="1023" t="s">
        <v>147</v>
      </c>
      <c r="C23" s="980"/>
      <c r="D23" s="941"/>
      <c r="E23" s="542"/>
    </row>
    <row r="24" spans="1:7" ht="24.95" customHeight="1">
      <c r="A24" s="85">
        <v>18</v>
      </c>
      <c r="B24" s="1023" t="s">
        <v>146</v>
      </c>
      <c r="C24" s="980"/>
      <c r="D24" s="941"/>
      <c r="E24" s="542"/>
    </row>
    <row r="25" spans="1:7" ht="24.95" customHeight="1">
      <c r="A25" s="85">
        <v>19</v>
      </c>
      <c r="B25" s="1023" t="s">
        <v>145</v>
      </c>
      <c r="C25" s="980"/>
      <c r="D25" s="941"/>
      <c r="E25" s="548"/>
    </row>
    <row r="26" spans="1:7" ht="24.95" customHeight="1" thickBot="1">
      <c r="A26" s="85">
        <v>20</v>
      </c>
      <c r="B26" s="1098" t="s">
        <v>144</v>
      </c>
      <c r="C26" s="980"/>
      <c r="D26" s="941"/>
      <c r="E26" s="545">
        <f>SUM(E19:E25)</f>
        <v>891</v>
      </c>
    </row>
    <row r="27" spans="1:7" ht="15.75" thickTop="1">
      <c r="B27" s="1185"/>
      <c r="C27" s="1186"/>
      <c r="D27" s="1187"/>
      <c r="E27" s="549" t="s">
        <v>66</v>
      </c>
    </row>
    <row r="28" spans="1:7" ht="6.75" customHeight="1">
      <c r="B28" s="308"/>
      <c r="C28" s="308"/>
      <c r="D28" s="308"/>
      <c r="E28" s="335"/>
    </row>
    <row r="29" spans="1:7" s="86" customFormat="1" ht="18.75" customHeight="1">
      <c r="A29" s="334"/>
      <c r="B29" s="997" t="s">
        <v>40</v>
      </c>
      <c r="C29" s="1055"/>
      <c r="D29" s="1055"/>
      <c r="E29" s="303"/>
    </row>
    <row r="30" spans="1:7" s="86" customFormat="1">
      <c r="A30" s="332"/>
      <c r="B30" s="997" t="s">
        <v>14</v>
      </c>
      <c r="C30" s="1055"/>
      <c r="D30" s="149"/>
      <c r="E30" s="149"/>
    </row>
    <row r="31" spans="1:7" s="86" customFormat="1" ht="11.25" customHeight="1">
      <c r="A31" s="85"/>
      <c r="B31" s="84"/>
      <c r="C31" s="84"/>
      <c r="D31" s="1181" t="s">
        <v>2</v>
      </c>
      <c r="E31" s="1182"/>
      <c r="F31" s="88"/>
      <c r="G31" s="88"/>
    </row>
    <row r="32" spans="1:7" s="86" customFormat="1">
      <c r="A32" s="87"/>
    </row>
    <row r="33" spans="1:5" s="86" customFormat="1">
      <c r="A33" s="87"/>
      <c r="D33" s="54"/>
      <c r="E33" s="54"/>
    </row>
    <row r="34" spans="1:5" s="86" customFormat="1">
      <c r="A34" s="87"/>
      <c r="D34" s="54"/>
      <c r="E34" s="54"/>
    </row>
    <row r="35" spans="1:5">
      <c r="D35" s="51"/>
      <c r="E35" s="51"/>
    </row>
    <row r="36" spans="1:5">
      <c r="D36" s="51"/>
      <c r="E36" s="51"/>
    </row>
    <row r="37" spans="1:5">
      <c r="D37" s="51"/>
      <c r="E37" s="51"/>
    </row>
    <row r="38" spans="1:5">
      <c r="D38" s="51"/>
      <c r="E38" s="51"/>
    </row>
    <row r="39" spans="1:5">
      <c r="D39" s="51"/>
      <c r="E39" s="51"/>
    </row>
    <row r="40" spans="1:5">
      <c r="D40" s="51"/>
      <c r="E40" s="51"/>
    </row>
    <row r="41" spans="1:5">
      <c r="D41" s="51"/>
      <c r="E41" s="51"/>
    </row>
    <row r="42" spans="1:5">
      <c r="D42" s="51"/>
      <c r="E42" s="51"/>
    </row>
    <row r="43" spans="1:5">
      <c r="D43" s="51"/>
      <c r="E43" s="51"/>
    </row>
    <row r="44" spans="1:5">
      <c r="D44" s="51"/>
      <c r="E44" s="51"/>
    </row>
    <row r="45" spans="1:5">
      <c r="D45" s="51"/>
      <c r="E45" s="51"/>
    </row>
    <row r="46" spans="1:5">
      <c r="D46" s="51"/>
      <c r="E46" s="51"/>
    </row>
    <row r="47" spans="1:5">
      <c r="D47" s="51"/>
      <c r="E47" s="51"/>
    </row>
    <row r="48" spans="1:5">
      <c r="D48" s="51"/>
      <c r="E48" s="51"/>
    </row>
    <row r="49" spans="4:5">
      <c r="D49" s="51"/>
      <c r="E49" s="51"/>
    </row>
    <row r="59" spans="4:5">
      <c r="D59" s="84" t="s">
        <v>1</v>
      </c>
    </row>
    <row r="60" spans="4:5">
      <c r="D60" s="84" t="s">
        <v>0</v>
      </c>
    </row>
  </sheetData>
  <sheetProtection password="C810" sheet="1" objects="1" scenarios="1"/>
  <mergeCells count="30">
    <mergeCell ref="B20:D20"/>
    <mergeCell ref="B21:D21"/>
    <mergeCell ref="B22:D22"/>
    <mergeCell ref="B23:D23"/>
    <mergeCell ref="B24:D24"/>
    <mergeCell ref="B3:E3"/>
    <mergeCell ref="B4:E4"/>
    <mergeCell ref="B5:D5"/>
    <mergeCell ref="B17:D17"/>
    <mergeCell ref="B8:D8"/>
    <mergeCell ref="B9:D9"/>
    <mergeCell ref="B10:D10"/>
    <mergeCell ref="B11:D11"/>
    <mergeCell ref="B13:D13"/>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s>
  <printOptions horizontalCentered="1"/>
  <pageMargins left="0.5" right="0.5" top="0.7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17" zoomScaleNormal="100" zoomScaleSheetLayoutView="100" workbookViewId="0">
      <selection activeCell="Q34" sqref="Q34"/>
    </sheetView>
  </sheetViews>
  <sheetFormatPr defaultRowHeight="15"/>
  <cols>
    <col min="1" max="1" width="2" style="132" customWidth="1"/>
    <col min="2" max="2" width="3.42578125" style="12" bestFit="1" customWidth="1"/>
    <col min="3" max="3" width="15.28515625" style="137" customWidth="1"/>
    <col min="4" max="4" width="6.42578125" style="249" customWidth="1"/>
    <col min="5" max="5" width="12.28515625" style="248" customWidth="1"/>
    <col min="6" max="6" width="7.140625" style="248" customWidth="1"/>
    <col min="7" max="10" width="15.7109375" style="137" customWidth="1"/>
    <col min="11" max="11" width="16.5703125" style="38" customWidth="1"/>
    <col min="12" max="12" width="1.42578125" style="143" customWidth="1"/>
    <col min="13" max="13" width="3.42578125" style="60" customWidth="1"/>
    <col min="14" max="14" width="3.140625" style="60" customWidth="1"/>
    <col min="15" max="15" width="9.140625" style="143"/>
    <col min="16" max="16384" width="9.140625" style="38"/>
  </cols>
  <sheetData>
    <row r="1" spans="1:14">
      <c r="B1" s="395"/>
      <c r="C1" s="1216" t="s">
        <v>178</v>
      </c>
      <c r="D1" s="1216"/>
      <c r="E1" s="1216"/>
      <c r="F1" s="1216"/>
      <c r="G1" s="1216"/>
      <c r="H1" s="1216"/>
      <c r="I1" s="1216"/>
      <c r="J1" s="1216"/>
      <c r="K1" s="1216"/>
      <c r="M1" s="63">
        <v>2</v>
      </c>
      <c r="N1" s="63">
        <v>1</v>
      </c>
    </row>
    <row r="2" spans="1:14" ht="15.75" customHeight="1">
      <c r="B2" s="395"/>
      <c r="C2" s="1161" t="s">
        <v>177</v>
      </c>
      <c r="D2" s="1161"/>
      <c r="E2" s="1161"/>
      <c r="F2" s="1161"/>
      <c r="G2" s="1162"/>
      <c r="H2" s="1162"/>
      <c r="I2" s="1162"/>
      <c r="J2" s="1162"/>
      <c r="K2" s="1162"/>
      <c r="M2" s="1246" t="s">
        <v>31</v>
      </c>
      <c r="N2" s="1066" t="s">
        <v>32</v>
      </c>
    </row>
    <row r="3" spans="1:14" ht="13.5" customHeight="1">
      <c r="B3" s="395"/>
      <c r="C3" s="1236" t="s">
        <v>476</v>
      </c>
      <c r="D3" s="1237"/>
      <c r="E3" s="1237"/>
      <c r="F3" s="1237"/>
      <c r="G3" s="1237"/>
      <c r="H3" s="1237"/>
      <c r="I3" s="1237"/>
      <c r="J3" s="1237"/>
      <c r="K3" s="1238"/>
      <c r="M3" s="1247"/>
      <c r="N3" s="1066"/>
    </row>
    <row r="4" spans="1:14" s="299" customFormat="1" ht="24.95" customHeight="1">
      <c r="A4" s="352"/>
      <c r="B4" s="395"/>
      <c r="C4" s="1239"/>
      <c r="D4" s="1240"/>
      <c r="E4" s="1240"/>
      <c r="F4" s="1240"/>
      <c r="G4" s="1240"/>
      <c r="H4" s="1240"/>
      <c r="I4" s="1240"/>
      <c r="J4" s="1240"/>
      <c r="K4" s="1241"/>
      <c r="M4" s="1247"/>
      <c r="N4" s="1066"/>
    </row>
    <row r="5" spans="1:14" ht="30.75" customHeight="1">
      <c r="B5" s="64">
        <v>3</v>
      </c>
      <c r="C5" s="1223" t="s">
        <v>384</v>
      </c>
      <c r="D5" s="1224"/>
      <c r="E5" s="1224"/>
      <c r="F5" s="1224"/>
      <c r="G5" s="1224"/>
      <c r="H5" s="1224"/>
      <c r="I5" s="1224"/>
      <c r="J5" s="1224"/>
      <c r="K5" s="850">
        <v>1</v>
      </c>
      <c r="M5" s="1247"/>
      <c r="N5" s="1066"/>
    </row>
    <row r="6" spans="1:14" ht="45" customHeight="1">
      <c r="B6" s="64">
        <v>4</v>
      </c>
      <c r="C6" s="1220" t="s">
        <v>499</v>
      </c>
      <c r="D6" s="1043"/>
      <c r="E6" s="1043"/>
      <c r="F6" s="1043"/>
      <c r="G6" s="1217" t="s">
        <v>477</v>
      </c>
      <c r="H6" s="1218"/>
      <c r="I6" s="1218"/>
      <c r="J6" s="1219"/>
      <c r="K6" s="1204" t="s">
        <v>461</v>
      </c>
      <c r="M6" s="1063" t="str">
        <f>IF(Cover!A1&gt;0, Cover!A1, "")</f>
        <v>EVERGREEN LAKE WATER SUPPLY CO INC</v>
      </c>
      <c r="N6" s="1066"/>
    </row>
    <row r="7" spans="1:14" ht="15" customHeight="1">
      <c r="B7" s="395"/>
      <c r="C7" s="1221"/>
      <c r="D7" s="908"/>
      <c r="E7" s="908"/>
      <c r="F7" s="908"/>
      <c r="G7" s="517" t="s">
        <v>644</v>
      </c>
      <c r="H7" s="517"/>
      <c r="I7" s="517"/>
      <c r="J7" s="517"/>
      <c r="K7" s="1205"/>
      <c r="M7" s="1248"/>
      <c r="N7" s="1066"/>
    </row>
    <row r="8" spans="1:14" ht="15" customHeight="1">
      <c r="B8" s="395"/>
      <c r="C8" s="1221"/>
      <c r="D8" s="908"/>
      <c r="E8" s="908"/>
      <c r="F8" s="908"/>
      <c r="G8" s="517"/>
      <c r="H8" s="517"/>
      <c r="I8" s="517"/>
      <c r="J8" s="517"/>
      <c r="K8" s="1205"/>
      <c r="M8" s="1248"/>
      <c r="N8" s="1066"/>
    </row>
    <row r="9" spans="1:14" ht="15" customHeight="1">
      <c r="B9" s="395"/>
      <c r="C9" s="1222"/>
      <c r="D9" s="978"/>
      <c r="E9" s="978"/>
      <c r="F9" s="978"/>
      <c r="G9" s="444" t="s">
        <v>176</v>
      </c>
      <c r="H9" s="444" t="s">
        <v>175</v>
      </c>
      <c r="I9" s="444" t="s">
        <v>174</v>
      </c>
      <c r="J9" s="444" t="s">
        <v>243</v>
      </c>
      <c r="K9" s="1206"/>
      <c r="M9" s="1248"/>
      <c r="N9" s="1066"/>
    </row>
    <row r="10" spans="1:14" ht="20.100000000000001" customHeight="1">
      <c r="B10" s="395">
        <v>5</v>
      </c>
      <c r="C10" s="1210" t="s">
        <v>413</v>
      </c>
      <c r="D10" s="1211"/>
      <c r="E10" s="1211"/>
      <c r="F10" s="1212"/>
      <c r="G10" s="442"/>
      <c r="H10" s="442"/>
      <c r="I10" s="442"/>
      <c r="J10" s="442"/>
      <c r="K10" s="439">
        <f>SUM(G10:J10)</f>
        <v>0</v>
      </c>
      <c r="M10" s="1248"/>
      <c r="N10" s="1066"/>
    </row>
    <row r="11" spans="1:14" ht="20.100000000000001" customHeight="1">
      <c r="B11" s="395">
        <v>6</v>
      </c>
      <c r="C11" s="1213" t="s">
        <v>414</v>
      </c>
      <c r="D11" s="1214"/>
      <c r="E11" s="1214"/>
      <c r="F11" s="1215"/>
      <c r="G11" s="442"/>
      <c r="H11" s="442"/>
      <c r="I11" s="442"/>
      <c r="J11" s="442"/>
      <c r="K11" s="439">
        <f>SUM(G11:J11)</f>
        <v>0</v>
      </c>
      <c r="M11" s="1248"/>
      <c r="N11" s="1066"/>
    </row>
    <row r="12" spans="1:14" ht="20.100000000000001" customHeight="1">
      <c r="B12" s="395">
        <v>7</v>
      </c>
      <c r="C12" s="1213" t="s">
        <v>415</v>
      </c>
      <c r="D12" s="1214"/>
      <c r="E12" s="1214"/>
      <c r="F12" s="1215"/>
      <c r="G12" s="442"/>
      <c r="H12" s="442"/>
      <c r="I12" s="442"/>
      <c r="J12" s="442"/>
      <c r="K12" s="439">
        <f>SUM(G12:J12)</f>
        <v>0</v>
      </c>
      <c r="M12" s="1248"/>
      <c r="N12" s="1066"/>
    </row>
    <row r="13" spans="1:14" ht="20.100000000000001" customHeight="1">
      <c r="B13" s="395">
        <v>8</v>
      </c>
      <c r="C13" s="1199" t="s">
        <v>416</v>
      </c>
      <c r="D13" s="1200"/>
      <c r="E13" s="1200"/>
      <c r="F13" s="1201"/>
      <c r="G13" s="442"/>
      <c r="H13" s="442"/>
      <c r="I13" s="442"/>
      <c r="J13" s="442"/>
      <c r="K13" s="439">
        <f>SUM(G13:J13)</f>
        <v>0</v>
      </c>
      <c r="M13" s="1248"/>
      <c r="N13" s="1066"/>
    </row>
    <row r="14" spans="1:14" ht="20.100000000000001" customHeight="1">
      <c r="B14" s="395">
        <v>9</v>
      </c>
      <c r="C14" s="1199" t="s">
        <v>417</v>
      </c>
      <c r="D14" s="1200"/>
      <c r="E14" s="1200"/>
      <c r="F14" s="1201"/>
      <c r="G14" s="442"/>
      <c r="H14" s="442"/>
      <c r="I14" s="442"/>
      <c r="J14" s="442"/>
      <c r="K14" s="439">
        <f t="shared" ref="K14:K21" si="0">SUM(G14:J14)</f>
        <v>0</v>
      </c>
      <c r="M14" s="1248"/>
      <c r="N14" s="1066"/>
    </row>
    <row r="15" spans="1:14" ht="20.100000000000001" customHeight="1">
      <c r="B15" s="395">
        <v>10</v>
      </c>
      <c r="C15" s="1199" t="s">
        <v>418</v>
      </c>
      <c r="D15" s="1200"/>
      <c r="E15" s="1200"/>
      <c r="F15" s="1201"/>
      <c r="G15" s="442">
        <v>272624</v>
      </c>
      <c r="H15" s="442"/>
      <c r="I15" s="442"/>
      <c r="J15" s="442"/>
      <c r="K15" s="439">
        <f t="shared" si="0"/>
        <v>272624</v>
      </c>
      <c r="M15" s="1248"/>
      <c r="N15" s="1066"/>
    </row>
    <row r="16" spans="1:14" ht="20.100000000000001" customHeight="1">
      <c r="A16" s="352"/>
      <c r="B16" s="395">
        <v>11</v>
      </c>
      <c r="C16" s="1199" t="s">
        <v>419</v>
      </c>
      <c r="D16" s="1200"/>
      <c r="E16" s="1200"/>
      <c r="F16" s="1201"/>
      <c r="G16" s="442">
        <v>489622</v>
      </c>
      <c r="H16" s="442"/>
      <c r="I16" s="442"/>
      <c r="J16" s="442"/>
      <c r="K16" s="439">
        <f t="shared" si="0"/>
        <v>489622</v>
      </c>
      <c r="M16" s="1248"/>
      <c r="N16" s="1066"/>
    </row>
    <row r="17" spans="1:14" ht="20.100000000000001" customHeight="1">
      <c r="B17" s="395">
        <v>12</v>
      </c>
      <c r="C17" s="1199" t="s">
        <v>420</v>
      </c>
      <c r="D17" s="1200"/>
      <c r="E17" s="1200"/>
      <c r="F17" s="1201"/>
      <c r="G17" s="442">
        <v>643538</v>
      </c>
      <c r="H17" s="442"/>
      <c r="I17" s="442"/>
      <c r="J17" s="442"/>
      <c r="K17" s="439">
        <f t="shared" si="0"/>
        <v>643538</v>
      </c>
      <c r="M17" s="1248"/>
      <c r="N17" s="1066"/>
    </row>
    <row r="18" spans="1:14" ht="20.100000000000001" customHeight="1">
      <c r="B18" s="395">
        <v>13</v>
      </c>
      <c r="C18" s="1199" t="s">
        <v>421</v>
      </c>
      <c r="D18" s="1200"/>
      <c r="E18" s="1200"/>
      <c r="F18" s="1201"/>
      <c r="G18" s="442">
        <v>544375</v>
      </c>
      <c r="H18" s="442"/>
      <c r="I18" s="442"/>
      <c r="J18" s="442"/>
      <c r="K18" s="439">
        <f t="shared" si="0"/>
        <v>544375</v>
      </c>
      <c r="M18" s="1248"/>
      <c r="N18" s="1066"/>
    </row>
    <row r="19" spans="1:14" ht="20.100000000000001" customHeight="1">
      <c r="B19" s="395">
        <v>14</v>
      </c>
      <c r="C19" s="1199" t="s">
        <v>422</v>
      </c>
      <c r="D19" s="1200"/>
      <c r="E19" s="1200"/>
      <c r="F19" s="1201"/>
      <c r="G19" s="442">
        <v>452180</v>
      </c>
      <c r="H19" s="442"/>
      <c r="I19" s="442"/>
      <c r="J19" s="442"/>
      <c r="K19" s="439">
        <f t="shared" si="0"/>
        <v>452180</v>
      </c>
      <c r="M19" s="1248"/>
      <c r="N19" s="1066"/>
    </row>
    <row r="20" spans="1:14" ht="20.100000000000001" customHeight="1">
      <c r="B20" s="395">
        <v>15</v>
      </c>
      <c r="C20" s="1199" t="s">
        <v>423</v>
      </c>
      <c r="D20" s="1200"/>
      <c r="E20" s="1200"/>
      <c r="F20" s="1201"/>
      <c r="G20" s="442">
        <v>425867</v>
      </c>
      <c r="H20" s="442"/>
      <c r="I20" s="442"/>
      <c r="J20" s="442"/>
      <c r="K20" s="439">
        <f t="shared" si="0"/>
        <v>425867</v>
      </c>
      <c r="M20" s="1248"/>
      <c r="N20" s="1066"/>
    </row>
    <row r="21" spans="1:14" ht="20.100000000000001" customHeight="1">
      <c r="B21" s="395">
        <v>16</v>
      </c>
      <c r="C21" s="1199" t="s">
        <v>424</v>
      </c>
      <c r="D21" s="1202"/>
      <c r="E21" s="1202"/>
      <c r="F21" s="1203"/>
      <c r="G21" s="442">
        <v>483006</v>
      </c>
      <c r="H21" s="442"/>
      <c r="I21" s="442"/>
      <c r="J21" s="442"/>
      <c r="K21" s="440">
        <f t="shared" si="0"/>
        <v>483006</v>
      </c>
      <c r="M21" s="1248"/>
      <c r="N21" s="1066"/>
    </row>
    <row r="22" spans="1:14" ht="20.100000000000001" customHeight="1">
      <c r="B22" s="395">
        <v>17</v>
      </c>
      <c r="C22" s="1253" t="s">
        <v>385</v>
      </c>
      <c r="D22" s="1254"/>
      <c r="E22" s="1254"/>
      <c r="F22" s="1255"/>
      <c r="G22" s="443">
        <f>SUM(G10:G21)</f>
        <v>3311212</v>
      </c>
      <c r="H22" s="443">
        <f>SUM(H10:H21)</f>
        <v>0</v>
      </c>
      <c r="I22" s="443">
        <f>SUM(I10:I21)</f>
        <v>0</v>
      </c>
      <c r="J22" s="443">
        <f>SUM(J10:J21)</f>
        <v>0</v>
      </c>
      <c r="K22" s="441">
        <f>SUM(K10:K21)</f>
        <v>3311212</v>
      </c>
      <c r="M22" s="1248"/>
      <c r="N22" s="1066"/>
    </row>
    <row r="23" spans="1:14" ht="8.25" customHeight="1">
      <c r="B23" s="395"/>
      <c r="C23" s="1162"/>
      <c r="D23" s="1162"/>
      <c r="E23" s="1162"/>
      <c r="F23" s="1162"/>
      <c r="G23" s="1162"/>
      <c r="H23" s="1162"/>
      <c r="I23" s="1162"/>
      <c r="J23" s="1162"/>
      <c r="K23" s="1162"/>
      <c r="M23" s="1248"/>
      <c r="N23" s="1066"/>
    </row>
    <row r="24" spans="1:14" ht="19.5" customHeight="1">
      <c r="B24" s="395">
        <v>18</v>
      </c>
      <c r="C24" s="1068" t="s">
        <v>173</v>
      </c>
      <c r="D24" s="1068"/>
      <c r="E24" s="1214"/>
      <c r="F24" s="1214"/>
      <c r="G24" s="1215"/>
      <c r="H24" s="516">
        <v>20757</v>
      </c>
      <c r="I24" s="461" t="s">
        <v>172</v>
      </c>
      <c r="J24" s="291">
        <v>9087</v>
      </c>
      <c r="K24" s="90"/>
      <c r="M24" s="1248"/>
      <c r="N24" s="1066"/>
    </row>
    <row r="25" spans="1:14" ht="8.25" customHeight="1">
      <c r="B25" s="395"/>
      <c r="C25" s="899"/>
      <c r="D25" s="899"/>
      <c r="E25" s="899"/>
      <c r="F25" s="899"/>
      <c r="G25" s="899"/>
      <c r="H25" s="899"/>
      <c r="I25" s="899"/>
      <c r="J25" s="899"/>
      <c r="K25" s="899"/>
      <c r="M25" s="1248"/>
      <c r="N25" s="1066"/>
    </row>
    <row r="26" spans="1:14" ht="19.5" customHeight="1">
      <c r="B26" s="395">
        <v>19</v>
      </c>
      <c r="C26" s="1068" t="s">
        <v>171</v>
      </c>
      <c r="D26" s="1068"/>
      <c r="E26" s="1068"/>
      <c r="F26" s="1068"/>
      <c r="G26" s="1245"/>
      <c r="H26" s="1214"/>
      <c r="I26" s="1215"/>
      <c r="J26" s="1243"/>
      <c r="K26" s="1244"/>
      <c r="M26" s="1248"/>
      <c r="N26" s="1066"/>
    </row>
    <row r="27" spans="1:14" ht="8.25" customHeight="1">
      <c r="B27" s="395"/>
      <c r="C27" s="899"/>
      <c r="D27" s="899"/>
      <c r="E27" s="899"/>
      <c r="F27" s="899"/>
      <c r="G27" s="899"/>
      <c r="H27" s="899"/>
      <c r="I27" s="899"/>
      <c r="J27" s="899"/>
      <c r="K27" s="899"/>
      <c r="M27" s="1248"/>
      <c r="N27" s="1066"/>
    </row>
    <row r="28" spans="1:14" ht="19.5" customHeight="1">
      <c r="B28" s="395"/>
      <c r="C28" s="1207" t="s">
        <v>170</v>
      </c>
      <c r="D28" s="1208"/>
      <c r="E28" s="1208"/>
      <c r="F28" s="1208"/>
      <c r="G28" s="1208"/>
      <c r="H28" s="1208"/>
      <c r="I28" s="1208"/>
      <c r="J28" s="1208"/>
      <c r="K28" s="1209"/>
      <c r="M28" s="1248"/>
      <c r="N28" s="1066"/>
    </row>
    <row r="29" spans="1:14" ht="21" customHeight="1">
      <c r="B29" s="395"/>
      <c r="C29" s="1234" t="s">
        <v>169</v>
      </c>
      <c r="D29" s="1234"/>
      <c r="E29" s="1242"/>
      <c r="F29" s="1242"/>
      <c r="G29" s="1234" t="s">
        <v>168</v>
      </c>
      <c r="H29" s="1234"/>
      <c r="I29" s="1234"/>
      <c r="J29" s="553" t="s">
        <v>167</v>
      </c>
      <c r="K29" s="553" t="s">
        <v>166</v>
      </c>
      <c r="M29" s="1248"/>
      <c r="N29" s="1066"/>
    </row>
    <row r="30" spans="1:14" ht="20.100000000000001" customHeight="1">
      <c r="B30" s="395">
        <v>20</v>
      </c>
      <c r="C30" s="1230"/>
      <c r="D30" s="1231"/>
      <c r="E30" s="1231"/>
      <c r="F30" s="1232"/>
      <c r="G30" s="1230"/>
      <c r="H30" s="1235"/>
      <c r="I30" s="1235"/>
      <c r="J30" s="351"/>
      <c r="K30" s="550"/>
      <c r="M30" s="1248"/>
      <c r="N30" s="1066"/>
    </row>
    <row r="31" spans="1:14" ht="20.100000000000001" customHeight="1">
      <c r="A31" s="1225" t="s">
        <v>165</v>
      </c>
      <c r="B31" s="395">
        <v>21</v>
      </c>
      <c r="C31" s="1230"/>
      <c r="D31" s="1231"/>
      <c r="E31" s="1231"/>
      <c r="F31" s="1232"/>
      <c r="G31" s="1230"/>
      <c r="H31" s="1235"/>
      <c r="I31" s="1235"/>
      <c r="J31" s="351"/>
      <c r="K31" s="550"/>
      <c r="M31" s="1248"/>
      <c r="N31" s="1066"/>
    </row>
    <row r="32" spans="1:14" ht="20.100000000000001" customHeight="1">
      <c r="A32" s="1226"/>
      <c r="B32" s="395">
        <v>22</v>
      </c>
      <c r="C32" s="1230"/>
      <c r="D32" s="1231"/>
      <c r="E32" s="1231"/>
      <c r="F32" s="1232"/>
      <c r="G32" s="1230"/>
      <c r="H32" s="1235"/>
      <c r="I32" s="1235"/>
      <c r="J32" s="351"/>
      <c r="K32" s="550"/>
      <c r="M32" s="1248"/>
      <c r="N32" s="1066"/>
    </row>
    <row r="33" spans="1:15" ht="20.100000000000001" customHeight="1">
      <c r="A33" s="1226"/>
      <c r="B33" s="395">
        <v>23</v>
      </c>
      <c r="C33" s="1249"/>
      <c r="D33" s="1251"/>
      <c r="E33" s="1251"/>
      <c r="F33" s="1252"/>
      <c r="G33" s="1249"/>
      <c r="H33" s="1250"/>
      <c r="I33" s="1250"/>
      <c r="J33" s="551"/>
      <c r="K33" s="552"/>
      <c r="M33" s="1248"/>
      <c r="N33" s="1233">
        <f>IF(Cover!D13&gt;0, Cover!D13, "")</f>
        <v>2015</v>
      </c>
    </row>
    <row r="34" spans="1:15" ht="8.25" customHeight="1">
      <c r="A34" s="1226"/>
      <c r="B34" s="298"/>
      <c r="C34" s="267"/>
      <c r="D34" s="267"/>
      <c r="E34" s="267"/>
      <c r="F34" s="267"/>
      <c r="G34" s="271"/>
      <c r="H34" s="271"/>
      <c r="I34" s="271"/>
      <c r="J34" s="30"/>
      <c r="K34" s="154"/>
      <c r="M34" s="1248"/>
      <c r="N34" s="1092"/>
    </row>
    <row r="35" spans="1:15">
      <c r="A35" s="1226"/>
      <c r="B35" s="334"/>
      <c r="C35" s="310" t="s">
        <v>40</v>
      </c>
      <c r="D35" s="89"/>
      <c r="E35" s="89"/>
      <c r="F35" s="89"/>
      <c r="G35" s="62"/>
      <c r="H35" s="62"/>
      <c r="I35" s="62"/>
      <c r="J35" s="155"/>
      <c r="K35" s="283"/>
      <c r="L35" s="69"/>
      <c r="M35" s="143"/>
      <c r="N35" s="38"/>
      <c r="O35" s="38"/>
    </row>
    <row r="36" spans="1:15" ht="12.75" customHeight="1">
      <c r="A36" s="1226"/>
      <c r="B36" s="332"/>
      <c r="C36" s="310" t="s">
        <v>14</v>
      </c>
      <c r="D36" s="266"/>
      <c r="E36" s="266"/>
      <c r="F36" s="266"/>
      <c r="G36" s="267"/>
      <c r="H36" s="267"/>
      <c r="I36" s="267"/>
      <c r="J36" s="1228" t="s">
        <v>2</v>
      </c>
      <c r="K36" s="1229"/>
    </row>
    <row r="37" spans="1:15" s="39" customFormat="1">
      <c r="A37" s="132"/>
      <c r="B37" s="1227"/>
      <c r="C37" s="963"/>
      <c r="D37" s="963"/>
      <c r="E37" s="963"/>
      <c r="F37" s="963"/>
      <c r="G37" s="963"/>
      <c r="H37" s="963"/>
      <c r="I37" s="963"/>
      <c r="J37" s="963"/>
      <c r="K37" s="963"/>
      <c r="L37" s="963"/>
      <c r="M37" s="963"/>
      <c r="N37" s="963"/>
      <c r="O37" s="79"/>
    </row>
    <row r="38" spans="1:15" s="39" customFormat="1">
      <c r="A38" s="219"/>
      <c r="B38" s="8"/>
      <c r="C38" s="142"/>
      <c r="D38" s="229"/>
      <c r="E38" s="229"/>
      <c r="F38" s="229"/>
      <c r="G38" s="142"/>
      <c r="H38" s="142"/>
      <c r="I38" s="142"/>
      <c r="J38" s="2"/>
      <c r="K38" s="2"/>
      <c r="L38" s="79"/>
      <c r="M38" s="40"/>
      <c r="N38" s="40"/>
      <c r="O38" s="79"/>
    </row>
    <row r="39" spans="1:15" s="39" customFormat="1">
      <c r="A39" s="219"/>
      <c r="B39" s="8"/>
      <c r="C39" s="142"/>
      <c r="D39" s="229"/>
      <c r="E39" s="229"/>
      <c r="F39" s="229"/>
      <c r="G39" s="142"/>
      <c r="H39" s="142"/>
      <c r="I39" s="142"/>
      <c r="J39" s="2"/>
      <c r="K39" s="2"/>
      <c r="L39" s="79"/>
      <c r="M39" s="40"/>
      <c r="N39" s="40"/>
      <c r="O39" s="79"/>
    </row>
    <row r="40" spans="1:15" s="39" customFormat="1">
      <c r="A40" s="219"/>
      <c r="B40" s="8"/>
      <c r="C40" s="142"/>
      <c r="D40" s="229"/>
      <c r="E40" s="229"/>
      <c r="F40" s="229"/>
      <c r="G40" s="142"/>
      <c r="H40" s="142"/>
      <c r="I40" s="142"/>
      <c r="J40" s="2"/>
      <c r="K40" s="2"/>
      <c r="L40" s="79"/>
      <c r="M40" s="40"/>
      <c r="N40" s="40"/>
      <c r="O40" s="79"/>
    </row>
    <row r="41" spans="1:15" s="39" customFormat="1">
      <c r="A41" s="353"/>
      <c r="B41" s="8"/>
      <c r="C41" s="142"/>
      <c r="D41" s="229"/>
      <c r="E41" s="229"/>
      <c r="F41" s="229"/>
      <c r="G41" s="142"/>
      <c r="H41" s="142"/>
      <c r="I41" s="142"/>
      <c r="J41" s="2"/>
      <c r="K41" s="2"/>
      <c r="L41" s="79"/>
      <c r="M41" s="40"/>
      <c r="N41" s="40"/>
      <c r="O41" s="79"/>
    </row>
    <row r="42" spans="1:15" s="39" customFormat="1">
      <c r="A42" s="219"/>
      <c r="B42" s="8"/>
      <c r="C42" s="142"/>
      <c r="D42" s="229"/>
      <c r="E42" s="229"/>
      <c r="F42" s="229"/>
      <c r="G42" s="142"/>
      <c r="H42" s="142"/>
      <c r="I42" s="142"/>
      <c r="J42" s="2"/>
      <c r="K42" s="2"/>
      <c r="L42" s="79"/>
      <c r="M42" s="40"/>
      <c r="N42" s="40"/>
      <c r="O42" s="79"/>
    </row>
    <row r="43" spans="1:15" s="39" customFormat="1">
      <c r="A43" s="219"/>
      <c r="B43" s="8"/>
      <c r="C43" s="142"/>
      <c r="D43" s="229"/>
      <c r="E43" s="229"/>
      <c r="F43" s="229"/>
      <c r="G43" s="142"/>
      <c r="H43" s="142"/>
      <c r="I43" s="142"/>
      <c r="J43" s="2"/>
      <c r="K43" s="2"/>
      <c r="L43" s="79"/>
      <c r="M43" s="40"/>
      <c r="N43" s="40"/>
      <c r="O43" s="79"/>
    </row>
    <row r="44" spans="1:15" s="39" customFormat="1">
      <c r="A44" s="219"/>
      <c r="B44" s="8"/>
      <c r="C44" s="142"/>
      <c r="D44" s="229"/>
      <c r="E44" s="229"/>
      <c r="F44" s="229"/>
      <c r="G44" s="142"/>
      <c r="H44" s="142"/>
      <c r="I44" s="142"/>
      <c r="J44" s="2"/>
      <c r="K44" s="2"/>
      <c r="L44" s="79"/>
      <c r="M44" s="40"/>
      <c r="N44" s="40"/>
      <c r="O44" s="79"/>
    </row>
    <row r="45" spans="1:15" s="39" customFormat="1" ht="12.75" customHeight="1">
      <c r="A45" s="219"/>
      <c r="B45" s="8"/>
      <c r="C45" s="142"/>
      <c r="D45" s="229"/>
      <c r="E45" s="229"/>
      <c r="F45" s="229"/>
      <c r="G45" s="142"/>
      <c r="H45" s="142"/>
      <c r="I45" s="142"/>
      <c r="J45" s="2"/>
      <c r="K45" s="2"/>
      <c r="L45" s="79"/>
      <c r="M45" s="40"/>
      <c r="N45" s="40"/>
      <c r="O45" s="79"/>
    </row>
    <row r="46" spans="1:15" s="39" customFormat="1">
      <c r="A46" s="219"/>
      <c r="B46" s="8"/>
      <c r="C46" s="142"/>
      <c r="D46" s="229"/>
      <c r="E46" s="229"/>
      <c r="F46" s="229"/>
      <c r="G46" s="142"/>
      <c r="H46" s="142"/>
      <c r="I46" s="142"/>
      <c r="J46" s="2"/>
      <c r="K46" s="2"/>
      <c r="L46" s="79"/>
      <c r="M46" s="40"/>
      <c r="N46" s="40"/>
      <c r="O46" s="79"/>
    </row>
    <row r="47" spans="1:15">
      <c r="J47" s="3"/>
      <c r="K47" s="3"/>
    </row>
    <row r="48" spans="1:15">
      <c r="J48" s="3"/>
      <c r="K48" s="3"/>
    </row>
    <row r="49" spans="4:13">
      <c r="D49" s="304" t="s">
        <v>377</v>
      </c>
      <c r="J49" s="3"/>
      <c r="K49" s="3"/>
    </row>
    <row r="50" spans="4:13">
      <c r="D50" s="304" t="s">
        <v>378</v>
      </c>
      <c r="J50" s="3"/>
      <c r="K50" s="3"/>
    </row>
    <row r="51" spans="4:13">
      <c r="J51" s="3"/>
      <c r="K51" s="3"/>
    </row>
    <row r="52" spans="4:13">
      <c r="J52" s="3"/>
      <c r="K52" s="3"/>
    </row>
    <row r="53" spans="4:13">
      <c r="J53" s="3"/>
      <c r="K53" s="3"/>
    </row>
    <row r="54" spans="4:13">
      <c r="J54" s="3"/>
      <c r="K54" s="3"/>
    </row>
    <row r="59" spans="4:13">
      <c r="M59" s="61"/>
    </row>
    <row r="64" spans="4:13">
      <c r="K64" s="38" t="s">
        <v>1</v>
      </c>
    </row>
    <row r="65" spans="11:11">
      <c r="K65" s="38" t="s">
        <v>0</v>
      </c>
    </row>
  </sheetData>
  <sheetProtection password="C810" sheet="1" objects="1" scenarios="1"/>
  <mergeCells count="44">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C1:K1"/>
    <mergeCell ref="C2:K2"/>
    <mergeCell ref="G6:J6"/>
    <mergeCell ref="C6:F9"/>
    <mergeCell ref="C5:J5"/>
    <mergeCell ref="C20:F20"/>
    <mergeCell ref="C21:F21"/>
    <mergeCell ref="K6:K9"/>
    <mergeCell ref="C27:K27"/>
    <mergeCell ref="C28:K28"/>
    <mergeCell ref="C10:F10"/>
    <mergeCell ref="C11:F11"/>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6" r:id="rId4"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5" name="Drop Down 3">
              <controlPr defaultSize="0" autoLine="0" autoPict="0">
                <anchor>
                  <from>
                    <xdr:col>9</xdr:col>
                    <xdr:colOff>742950</xdr:colOff>
                    <xdr:row>4</xdr:row>
                    <xdr:rowOff>57150</xdr:rowOff>
                  </from>
                  <to>
                    <xdr:col>10</xdr:col>
                    <xdr:colOff>1066800</xdr:colOff>
                    <xdr:row>4</xdr:row>
                    <xdr:rowOff>352425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7"/>
  <sheetViews>
    <sheetView showGridLines="0" view="pageBreakPreview" zoomScaleNormal="100" zoomScaleSheetLayoutView="100" workbookViewId="0">
      <selection activeCell="G45" sqref="G45"/>
    </sheetView>
  </sheetViews>
  <sheetFormatPr defaultRowHeight="15"/>
  <cols>
    <col min="1" max="1" width="3" style="180" bestFit="1" customWidth="1"/>
    <col min="2" max="2" width="9.140625" style="157"/>
    <col min="3" max="3" width="19.85546875" style="157" customWidth="1"/>
    <col min="4" max="4" width="5" style="157" customWidth="1"/>
    <col min="5" max="5" width="5.140625" style="157" customWidth="1"/>
    <col min="6" max="6" width="9.7109375" style="157" customWidth="1"/>
    <col min="7" max="7" width="8.42578125" style="157" customWidth="1"/>
    <col min="8" max="8" width="8.5703125" style="157" customWidth="1"/>
    <col min="9" max="10" width="7.85546875" style="157" customWidth="1"/>
    <col min="11" max="12" width="9" style="157" customWidth="1"/>
    <col min="13" max="13" width="9.7109375" style="158" customWidth="1"/>
    <col min="14" max="14" width="9.7109375" style="157" customWidth="1"/>
    <col min="15" max="15" width="10.42578125" style="157" customWidth="1"/>
    <col min="16" max="16" width="3.85546875" style="157" customWidth="1"/>
    <col min="17" max="17" width="4" style="157" customWidth="1"/>
    <col min="18" max="16384" width="9.140625" style="157"/>
  </cols>
  <sheetData>
    <row r="1" spans="1:20" s="161" customFormat="1">
      <c r="A1" s="7">
        <v>1</v>
      </c>
      <c r="B1" s="827"/>
      <c r="C1" s="827"/>
      <c r="D1" s="827"/>
      <c r="E1" s="827"/>
      <c r="F1" s="827"/>
      <c r="G1" s="827"/>
      <c r="H1" s="827"/>
      <c r="I1" s="827"/>
      <c r="J1" s="1256" t="s">
        <v>372</v>
      </c>
      <c r="K1" s="1257"/>
      <c r="L1" s="1257"/>
      <c r="M1" s="1257"/>
      <c r="N1" s="1257"/>
      <c r="O1" s="877">
        <f>IF(Cover!D13&gt;0,Cover!D13,"")</f>
        <v>2015</v>
      </c>
    </row>
    <row r="2" spans="1:20" s="161" customFormat="1">
      <c r="A2" s="7">
        <v>2</v>
      </c>
      <c r="B2" s="1256" t="s">
        <v>368</v>
      </c>
      <c r="C2" s="1315"/>
      <c r="D2" s="1258" t="str">
        <f>IF(Cover!A1&gt;0,Cover!A1,"")</f>
        <v>EVERGREEN LAKE WATER SUPPLY CO INC</v>
      </c>
      <c r="E2" s="1259"/>
      <c r="F2" s="1258"/>
      <c r="G2" s="1258"/>
      <c r="H2" s="1258"/>
      <c r="I2" s="1258"/>
      <c r="J2" s="1258"/>
      <c r="K2" s="1258"/>
      <c r="L2" s="1258"/>
      <c r="M2" s="1258"/>
      <c r="N2" s="1258"/>
      <c r="O2" s="1258"/>
    </row>
    <row r="3" spans="1:20" ht="20.25" customHeight="1">
      <c r="A3" s="504">
        <v>3</v>
      </c>
      <c r="B3" s="1309" t="s">
        <v>574</v>
      </c>
      <c r="C3" s="1306"/>
      <c r="D3" s="1310"/>
      <c r="E3" s="1311"/>
      <c r="F3" s="848"/>
      <c r="G3" s="156"/>
      <c r="H3" s="156"/>
      <c r="I3" s="156"/>
      <c r="J3" s="156"/>
      <c r="K3" s="156"/>
      <c r="L3" s="156"/>
      <c r="M3" s="847"/>
      <c r="N3" s="156"/>
      <c r="O3" s="156"/>
    </row>
    <row r="4" spans="1:20" ht="7.5" customHeight="1">
      <c r="A4" s="843"/>
      <c r="B4" s="844"/>
      <c r="C4" s="845"/>
      <c r="D4" s="846"/>
      <c r="E4" s="833"/>
      <c r="F4" s="161"/>
      <c r="M4" s="180"/>
    </row>
    <row r="5" spans="1:20" ht="15" customHeight="1">
      <c r="A5" s="496"/>
      <c r="B5" s="144"/>
      <c r="C5" s="1288" t="s">
        <v>237</v>
      </c>
      <c r="D5" s="1289"/>
      <c r="E5" s="1289"/>
      <c r="F5" s="1289"/>
      <c r="G5" s="177"/>
      <c r="H5" s="177"/>
      <c r="I5" s="1305" t="s">
        <v>236</v>
      </c>
      <c r="J5" s="1306"/>
      <c r="K5" s="1306"/>
      <c r="L5" s="1306"/>
      <c r="M5" s="1306"/>
      <c r="N5" s="1307"/>
      <c r="O5" s="1307"/>
      <c r="P5" s="159"/>
      <c r="Q5" s="159"/>
      <c r="R5" s="143"/>
      <c r="S5" s="143"/>
      <c r="T5" s="143"/>
    </row>
    <row r="6" spans="1:20" ht="63.75" customHeight="1">
      <c r="A6" s="496"/>
      <c r="B6" s="1296" t="s">
        <v>235</v>
      </c>
      <c r="C6" s="1297"/>
      <c r="D6" s="1296" t="s">
        <v>603</v>
      </c>
      <c r="E6" s="1297"/>
      <c r="F6" s="1303" t="s">
        <v>564</v>
      </c>
      <c r="G6" s="1303" t="s">
        <v>565</v>
      </c>
      <c r="H6" s="751" t="s">
        <v>566</v>
      </c>
      <c r="I6" s="751" t="s">
        <v>567</v>
      </c>
      <c r="J6" s="751" t="s">
        <v>568</v>
      </c>
      <c r="K6" s="1303" t="s">
        <v>569</v>
      </c>
      <c r="L6" s="1303" t="s">
        <v>570</v>
      </c>
      <c r="M6" s="1303" t="s">
        <v>571</v>
      </c>
      <c r="N6" s="1303" t="s">
        <v>572</v>
      </c>
      <c r="O6" s="1303" t="s">
        <v>573</v>
      </c>
      <c r="P6" s="1287"/>
      <c r="Q6" s="1286"/>
    </row>
    <row r="7" spans="1:20" ht="18" customHeight="1">
      <c r="A7" s="496"/>
      <c r="B7" s="1298"/>
      <c r="C7" s="1299"/>
      <c r="D7" s="1298"/>
      <c r="E7" s="1299"/>
      <c r="F7" s="1304"/>
      <c r="G7" s="1304"/>
      <c r="H7" s="1300" t="s">
        <v>234</v>
      </c>
      <c r="I7" s="1301"/>
      <c r="J7" s="1302"/>
      <c r="K7" s="1304"/>
      <c r="L7" s="1304"/>
      <c r="M7" s="1304"/>
      <c r="N7" s="1304"/>
      <c r="O7" s="1304"/>
      <c r="P7" s="1287"/>
      <c r="Q7" s="1286"/>
    </row>
    <row r="8" spans="1:20" ht="17.45" customHeight="1">
      <c r="A8" s="298"/>
      <c r="B8" s="1273" t="s">
        <v>233</v>
      </c>
      <c r="C8" s="1227"/>
      <c r="D8" s="1308"/>
      <c r="E8" s="1308"/>
      <c r="F8" s="752"/>
      <c r="G8" s="752"/>
      <c r="H8" s="826"/>
      <c r="I8" s="753"/>
      <c r="J8" s="753"/>
      <c r="K8" s="623"/>
      <c r="L8" s="624"/>
      <c r="M8" s="624"/>
      <c r="N8" s="624"/>
      <c r="O8" s="842"/>
      <c r="P8" s="1287"/>
      <c r="Q8" s="1286"/>
    </row>
    <row r="9" spans="1:20" ht="17.45" customHeight="1">
      <c r="A9" s="884">
        <v>4</v>
      </c>
      <c r="B9" s="1269" t="s">
        <v>232</v>
      </c>
      <c r="C9" s="1270"/>
      <c r="D9" s="1271">
        <v>301</v>
      </c>
      <c r="E9" s="1272"/>
      <c r="F9" s="754"/>
      <c r="G9" s="754"/>
      <c r="H9" s="755"/>
      <c r="I9" s="755"/>
      <c r="J9" s="755"/>
      <c r="K9" s="756">
        <f>F9+G9-H9</f>
        <v>0</v>
      </c>
      <c r="L9" s="755"/>
      <c r="M9" s="757"/>
      <c r="N9" s="755"/>
      <c r="O9" s="758">
        <f>L9-H9-I9+J9+N9</f>
        <v>0</v>
      </c>
      <c r="P9" s="1287"/>
      <c r="Q9" s="1286"/>
    </row>
    <row r="10" spans="1:20" ht="17.45" customHeight="1">
      <c r="A10" s="884">
        <v>5</v>
      </c>
      <c r="B10" s="1269" t="s">
        <v>231</v>
      </c>
      <c r="C10" s="1270"/>
      <c r="D10" s="1271">
        <v>302</v>
      </c>
      <c r="E10" s="1272"/>
      <c r="F10" s="759"/>
      <c r="G10" s="759"/>
      <c r="H10" s="760"/>
      <c r="I10" s="760"/>
      <c r="J10" s="760"/>
      <c r="K10" s="756">
        <f>F10+G10-H10</f>
        <v>0</v>
      </c>
      <c r="L10" s="760"/>
      <c r="M10" s="761"/>
      <c r="N10" s="755"/>
      <c r="O10" s="762">
        <f>L10-H10-I10+J10+N10</f>
        <v>0</v>
      </c>
      <c r="P10" s="1287"/>
      <c r="Q10" s="1286"/>
    </row>
    <row r="11" spans="1:20" ht="17.45" customHeight="1">
      <c r="A11" s="884">
        <v>6</v>
      </c>
      <c r="B11" s="1269" t="s">
        <v>230</v>
      </c>
      <c r="C11" s="1270"/>
      <c r="D11" s="1271">
        <v>303</v>
      </c>
      <c r="E11" s="1272"/>
      <c r="F11" s="759"/>
      <c r="G11" s="759"/>
      <c r="H11" s="760"/>
      <c r="I11" s="760"/>
      <c r="J11" s="760"/>
      <c r="K11" s="756">
        <f>F11+G11-H11</f>
        <v>0</v>
      </c>
      <c r="L11" s="760"/>
      <c r="M11" s="761"/>
      <c r="N11" s="755"/>
      <c r="O11" s="762">
        <f>L11-H11-I11+J11+N11</f>
        <v>0</v>
      </c>
      <c r="P11" s="1287"/>
      <c r="Q11" s="1286"/>
    </row>
    <row r="12" spans="1:20" ht="17.45" customHeight="1">
      <c r="A12" s="884"/>
      <c r="B12" s="1273" t="s">
        <v>229</v>
      </c>
      <c r="C12" s="1227"/>
      <c r="D12" s="906"/>
      <c r="E12" s="906"/>
      <c r="F12" s="764"/>
      <c r="G12" s="764"/>
      <c r="H12" s="765"/>
      <c r="I12" s="765"/>
      <c r="J12" s="765"/>
      <c r="K12" s="766"/>
      <c r="L12" s="765"/>
      <c r="M12" s="767"/>
      <c r="N12" s="765"/>
      <c r="O12" s="768"/>
      <c r="P12" s="1287"/>
      <c r="Q12" s="1286"/>
    </row>
    <row r="13" spans="1:20" ht="17.45" customHeight="1">
      <c r="A13" s="884">
        <v>7</v>
      </c>
      <c r="B13" s="1269" t="s">
        <v>211</v>
      </c>
      <c r="C13" s="1270"/>
      <c r="D13" s="1271">
        <v>310</v>
      </c>
      <c r="E13" s="1272"/>
      <c r="F13" s="754"/>
      <c r="G13" s="754"/>
      <c r="H13" s="755"/>
      <c r="I13" s="755"/>
      <c r="J13" s="755"/>
      <c r="K13" s="756">
        <f t="shared" ref="K13:K20" si="0">F13+G13-H13</f>
        <v>0</v>
      </c>
      <c r="L13" s="755"/>
      <c r="M13" s="757"/>
      <c r="N13" s="755"/>
      <c r="O13" s="758">
        <f t="shared" ref="O13:O20" si="1">L13-H13-I13+J13+N13</f>
        <v>0</v>
      </c>
      <c r="P13" s="1287"/>
      <c r="Q13" s="1286"/>
    </row>
    <row r="14" spans="1:20" ht="17.45" customHeight="1">
      <c r="A14" s="884">
        <v>8</v>
      </c>
      <c r="B14" s="1269" t="s">
        <v>210</v>
      </c>
      <c r="C14" s="1270"/>
      <c r="D14" s="1271">
        <v>311</v>
      </c>
      <c r="E14" s="1272"/>
      <c r="F14" s="759"/>
      <c r="G14" s="759"/>
      <c r="H14" s="760"/>
      <c r="I14" s="760"/>
      <c r="J14" s="760"/>
      <c r="K14" s="756">
        <f t="shared" si="0"/>
        <v>0</v>
      </c>
      <c r="L14" s="760"/>
      <c r="M14" s="761"/>
      <c r="N14" s="755"/>
      <c r="O14" s="758">
        <f t="shared" si="1"/>
        <v>0</v>
      </c>
      <c r="P14" s="1287"/>
      <c r="Q14" s="1286"/>
    </row>
    <row r="15" spans="1:20" ht="17.45" customHeight="1">
      <c r="A15" s="884">
        <v>9</v>
      </c>
      <c r="B15" s="1269" t="s">
        <v>228</v>
      </c>
      <c r="C15" s="1270"/>
      <c r="D15" s="1271">
        <v>312</v>
      </c>
      <c r="E15" s="1272"/>
      <c r="F15" s="759">
        <v>13200</v>
      </c>
      <c r="G15" s="759"/>
      <c r="H15" s="760"/>
      <c r="I15" s="760"/>
      <c r="J15" s="760"/>
      <c r="K15" s="756">
        <f t="shared" si="0"/>
        <v>13200</v>
      </c>
      <c r="L15" s="760">
        <v>11198</v>
      </c>
      <c r="M15" s="761">
        <v>0.02</v>
      </c>
      <c r="N15" s="755">
        <v>264</v>
      </c>
      <c r="O15" s="762">
        <f t="shared" si="1"/>
        <v>11462</v>
      </c>
      <c r="P15" s="1287"/>
      <c r="Q15" s="1286"/>
    </row>
    <row r="16" spans="1:20" ht="17.45" customHeight="1">
      <c r="A16" s="884">
        <v>10</v>
      </c>
      <c r="B16" s="1269" t="s">
        <v>227</v>
      </c>
      <c r="C16" s="1270"/>
      <c r="D16" s="1271">
        <v>313</v>
      </c>
      <c r="E16" s="1272"/>
      <c r="F16" s="759"/>
      <c r="G16" s="759"/>
      <c r="H16" s="760"/>
      <c r="I16" s="760"/>
      <c r="J16" s="760"/>
      <c r="K16" s="756">
        <f t="shared" si="0"/>
        <v>0</v>
      </c>
      <c r="L16" s="760"/>
      <c r="M16" s="761"/>
      <c r="N16" s="755"/>
      <c r="O16" s="762">
        <f t="shared" si="1"/>
        <v>0</v>
      </c>
      <c r="P16" s="1287"/>
      <c r="Q16" s="1286"/>
    </row>
    <row r="17" spans="1:17" ht="17.45" customHeight="1">
      <c r="A17" s="884">
        <v>11</v>
      </c>
      <c r="B17" s="1269" t="s">
        <v>226</v>
      </c>
      <c r="C17" s="1270"/>
      <c r="D17" s="1271">
        <v>314</v>
      </c>
      <c r="E17" s="1272"/>
      <c r="F17" s="759">
        <v>7500</v>
      </c>
      <c r="G17" s="759"/>
      <c r="H17" s="760"/>
      <c r="I17" s="760"/>
      <c r="J17" s="760"/>
      <c r="K17" s="756">
        <f t="shared" si="0"/>
        <v>7500</v>
      </c>
      <c r="L17" s="760">
        <v>6350</v>
      </c>
      <c r="M17" s="761">
        <v>0.02</v>
      </c>
      <c r="N17" s="755">
        <v>150</v>
      </c>
      <c r="O17" s="762">
        <f t="shared" si="1"/>
        <v>6500</v>
      </c>
      <c r="P17" s="1287"/>
      <c r="Q17" s="1286"/>
    </row>
    <row r="18" spans="1:17" ht="17.45" customHeight="1">
      <c r="A18" s="884">
        <v>12</v>
      </c>
      <c r="B18" s="1269" t="s">
        <v>225</v>
      </c>
      <c r="C18" s="1270"/>
      <c r="D18" s="1271">
        <v>315</v>
      </c>
      <c r="E18" s="1272"/>
      <c r="F18" s="759"/>
      <c r="G18" s="759"/>
      <c r="H18" s="760"/>
      <c r="I18" s="760"/>
      <c r="J18" s="760"/>
      <c r="K18" s="756">
        <f t="shared" si="0"/>
        <v>0</v>
      </c>
      <c r="L18" s="760"/>
      <c r="M18" s="761"/>
      <c r="N18" s="755"/>
      <c r="O18" s="762">
        <f t="shared" si="1"/>
        <v>0</v>
      </c>
      <c r="P18" s="1287"/>
      <c r="Q18" s="1286"/>
    </row>
    <row r="19" spans="1:17" ht="17.45" customHeight="1">
      <c r="A19" s="884">
        <v>13</v>
      </c>
      <c r="B19" s="1269" t="s">
        <v>224</v>
      </c>
      <c r="C19" s="1270"/>
      <c r="D19" s="1271">
        <v>316</v>
      </c>
      <c r="E19" s="1272"/>
      <c r="F19" s="759"/>
      <c r="G19" s="759"/>
      <c r="H19" s="755"/>
      <c r="I19" s="755"/>
      <c r="J19" s="755"/>
      <c r="K19" s="756">
        <f t="shared" si="0"/>
        <v>0</v>
      </c>
      <c r="L19" s="755"/>
      <c r="M19" s="757"/>
      <c r="N19" s="755"/>
      <c r="O19" s="762">
        <f t="shared" si="1"/>
        <v>0</v>
      </c>
      <c r="P19" s="1287"/>
      <c r="Q19" s="1286"/>
    </row>
    <row r="20" spans="1:17" ht="17.45" customHeight="1">
      <c r="A20" s="884">
        <v>14</v>
      </c>
      <c r="B20" s="1269" t="s">
        <v>223</v>
      </c>
      <c r="C20" s="1270"/>
      <c r="D20" s="1271">
        <v>317</v>
      </c>
      <c r="E20" s="1272"/>
      <c r="F20" s="759"/>
      <c r="G20" s="759"/>
      <c r="H20" s="755"/>
      <c r="I20" s="755"/>
      <c r="J20" s="755"/>
      <c r="K20" s="756">
        <f t="shared" si="0"/>
        <v>0</v>
      </c>
      <c r="L20" s="755"/>
      <c r="M20" s="757"/>
      <c r="N20" s="755"/>
      <c r="O20" s="762">
        <f t="shared" si="1"/>
        <v>0</v>
      </c>
      <c r="P20" s="1287"/>
      <c r="Q20" s="1286"/>
    </row>
    <row r="21" spans="1:17" ht="17.45" customHeight="1">
      <c r="A21" s="884"/>
      <c r="B21" s="1273" t="s">
        <v>222</v>
      </c>
      <c r="C21" s="1227"/>
      <c r="D21" s="906"/>
      <c r="E21" s="906"/>
      <c r="F21" s="764"/>
      <c r="G21" s="764"/>
      <c r="H21" s="765"/>
      <c r="I21" s="765"/>
      <c r="J21" s="765"/>
      <c r="K21" s="766"/>
      <c r="L21" s="765"/>
      <c r="M21" s="767"/>
      <c r="N21" s="765"/>
      <c r="O21" s="768"/>
      <c r="P21" s="1287"/>
      <c r="Q21" s="1286"/>
    </row>
    <row r="22" spans="1:17" ht="17.45" customHeight="1">
      <c r="A22" s="884">
        <v>15</v>
      </c>
      <c r="B22" s="1269" t="s">
        <v>211</v>
      </c>
      <c r="C22" s="1270"/>
      <c r="D22" s="1271">
        <v>320</v>
      </c>
      <c r="E22" s="1272"/>
      <c r="F22" s="759"/>
      <c r="G22" s="759"/>
      <c r="H22" s="760"/>
      <c r="I22" s="760"/>
      <c r="J22" s="760"/>
      <c r="K22" s="769">
        <f t="shared" ref="K22:K30" si="2">F22+G22-H22</f>
        <v>0</v>
      </c>
      <c r="L22" s="760"/>
      <c r="M22" s="761"/>
      <c r="N22" s="760"/>
      <c r="O22" s="758">
        <f t="shared" ref="O22:O30" si="3">L22-H22-I22+J22+N22</f>
        <v>0</v>
      </c>
      <c r="P22" s="1287"/>
      <c r="Q22" s="1286"/>
    </row>
    <row r="23" spans="1:17" ht="17.45" customHeight="1">
      <c r="A23" s="884">
        <v>16</v>
      </c>
      <c r="B23" s="1269" t="s">
        <v>210</v>
      </c>
      <c r="C23" s="1270"/>
      <c r="D23" s="1271">
        <v>321</v>
      </c>
      <c r="E23" s="1272"/>
      <c r="F23" s="759">
        <v>2200</v>
      </c>
      <c r="G23" s="759"/>
      <c r="H23" s="755"/>
      <c r="I23" s="755"/>
      <c r="J23" s="755"/>
      <c r="K23" s="756">
        <f t="shared" si="2"/>
        <v>2200</v>
      </c>
      <c r="L23" s="755">
        <v>2200</v>
      </c>
      <c r="M23" s="757"/>
      <c r="N23" s="755"/>
      <c r="O23" s="762">
        <f t="shared" si="3"/>
        <v>2200</v>
      </c>
      <c r="P23" s="1287"/>
      <c r="Q23" s="1286"/>
    </row>
    <row r="24" spans="1:17" ht="17.45" customHeight="1">
      <c r="A24" s="884">
        <v>17</v>
      </c>
      <c r="B24" s="1269" t="s">
        <v>221</v>
      </c>
      <c r="C24" s="1270"/>
      <c r="D24" s="1271">
        <v>322</v>
      </c>
      <c r="E24" s="1272"/>
      <c r="F24" s="759"/>
      <c r="G24" s="759"/>
      <c r="H24" s="755"/>
      <c r="I24" s="755"/>
      <c r="J24" s="755"/>
      <c r="K24" s="756">
        <f t="shared" si="2"/>
        <v>0</v>
      </c>
      <c r="L24" s="755"/>
      <c r="M24" s="757"/>
      <c r="N24" s="755"/>
      <c r="O24" s="762">
        <f t="shared" si="3"/>
        <v>0</v>
      </c>
      <c r="P24" s="1287"/>
      <c r="Q24" s="1286"/>
    </row>
    <row r="25" spans="1:17" ht="17.45" customHeight="1">
      <c r="A25" s="884">
        <v>18</v>
      </c>
      <c r="B25" s="1269" t="s">
        <v>220</v>
      </c>
      <c r="C25" s="1270"/>
      <c r="D25" s="1271">
        <v>323</v>
      </c>
      <c r="E25" s="1272"/>
      <c r="F25" s="759"/>
      <c r="G25" s="759"/>
      <c r="H25" s="755"/>
      <c r="I25" s="755"/>
      <c r="J25" s="755"/>
      <c r="K25" s="756">
        <f t="shared" si="2"/>
        <v>0</v>
      </c>
      <c r="L25" s="755"/>
      <c r="M25" s="757"/>
      <c r="N25" s="755"/>
      <c r="O25" s="762">
        <f t="shared" si="3"/>
        <v>0</v>
      </c>
      <c r="P25" s="1287"/>
      <c r="Q25" s="1286"/>
    </row>
    <row r="26" spans="1:17" ht="17.45" customHeight="1">
      <c r="A26" s="884">
        <v>19</v>
      </c>
      <c r="B26" s="1269" t="s">
        <v>219</v>
      </c>
      <c r="C26" s="1270"/>
      <c r="D26" s="1271">
        <v>325.10000000000002</v>
      </c>
      <c r="E26" s="1272"/>
      <c r="F26" s="759">
        <v>17662</v>
      </c>
      <c r="G26" s="759"/>
      <c r="H26" s="755"/>
      <c r="I26" s="755"/>
      <c r="J26" s="755"/>
      <c r="K26" s="756">
        <f t="shared" si="2"/>
        <v>17662</v>
      </c>
      <c r="L26" s="755">
        <v>14128</v>
      </c>
      <c r="M26" s="757">
        <v>0.05</v>
      </c>
      <c r="N26" s="755">
        <v>883</v>
      </c>
      <c r="O26" s="762">
        <f t="shared" si="3"/>
        <v>15011</v>
      </c>
      <c r="P26" s="1287"/>
      <c r="Q26" s="1286"/>
    </row>
    <row r="27" spans="1:17" ht="17.45" customHeight="1">
      <c r="A27" s="884">
        <v>20</v>
      </c>
      <c r="B27" s="1269" t="s">
        <v>218</v>
      </c>
      <c r="C27" s="1270"/>
      <c r="D27" s="1271">
        <v>325.2</v>
      </c>
      <c r="E27" s="1272"/>
      <c r="F27" s="759"/>
      <c r="G27" s="759"/>
      <c r="H27" s="755"/>
      <c r="I27" s="755"/>
      <c r="J27" s="755"/>
      <c r="K27" s="756">
        <f t="shared" si="2"/>
        <v>0</v>
      </c>
      <c r="L27" s="755"/>
      <c r="M27" s="757"/>
      <c r="N27" s="755"/>
      <c r="O27" s="762">
        <f t="shared" si="3"/>
        <v>0</v>
      </c>
      <c r="P27" s="1287"/>
      <c r="Q27" s="1286"/>
    </row>
    <row r="28" spans="1:17" ht="17.45" customHeight="1">
      <c r="A28" s="884">
        <v>21</v>
      </c>
      <c r="B28" s="1269" t="s">
        <v>217</v>
      </c>
      <c r="C28" s="1270"/>
      <c r="D28" s="1271">
        <v>326</v>
      </c>
      <c r="E28" s="1272"/>
      <c r="F28" s="759"/>
      <c r="G28" s="759"/>
      <c r="H28" s="755"/>
      <c r="I28" s="755"/>
      <c r="J28" s="755"/>
      <c r="K28" s="756">
        <f t="shared" si="2"/>
        <v>0</v>
      </c>
      <c r="L28" s="755"/>
      <c r="M28" s="757"/>
      <c r="N28" s="755"/>
      <c r="O28" s="762">
        <f t="shared" si="3"/>
        <v>0</v>
      </c>
      <c r="P28" s="1287"/>
      <c r="Q28" s="1286"/>
    </row>
    <row r="29" spans="1:17" ht="17.45" customHeight="1">
      <c r="A29" s="884">
        <v>22</v>
      </c>
      <c r="B29" s="1269" t="s">
        <v>216</v>
      </c>
      <c r="C29" s="1270"/>
      <c r="D29" s="1271">
        <v>327</v>
      </c>
      <c r="E29" s="1272"/>
      <c r="F29" s="759"/>
      <c r="G29" s="759"/>
      <c r="H29" s="755"/>
      <c r="I29" s="755"/>
      <c r="J29" s="755"/>
      <c r="K29" s="756">
        <f t="shared" si="2"/>
        <v>0</v>
      </c>
      <c r="L29" s="755"/>
      <c r="M29" s="757"/>
      <c r="N29" s="755"/>
      <c r="O29" s="762">
        <f t="shared" si="3"/>
        <v>0</v>
      </c>
      <c r="P29" s="1287"/>
      <c r="Q29" s="1286"/>
    </row>
    <row r="30" spans="1:17" ht="17.45" customHeight="1">
      <c r="A30" s="884">
        <v>23</v>
      </c>
      <c r="B30" s="1274" t="s">
        <v>215</v>
      </c>
      <c r="C30" s="1275"/>
      <c r="D30" s="1276">
        <v>328</v>
      </c>
      <c r="E30" s="1277"/>
      <c r="F30" s="759"/>
      <c r="G30" s="759"/>
      <c r="H30" s="755"/>
      <c r="I30" s="755"/>
      <c r="J30" s="755"/>
      <c r="K30" s="756">
        <f t="shared" si="2"/>
        <v>0</v>
      </c>
      <c r="L30" s="755"/>
      <c r="M30" s="757"/>
      <c r="N30" s="755"/>
      <c r="O30" s="762">
        <f t="shared" si="3"/>
        <v>0</v>
      </c>
      <c r="P30" s="1287"/>
      <c r="Q30" s="1286"/>
    </row>
    <row r="31" spans="1:17" s="830" customFormat="1" ht="27.75" customHeight="1">
      <c r="A31" s="906" t="s">
        <v>431</v>
      </c>
      <c r="B31" s="906"/>
      <c r="C31" s="906"/>
      <c r="D31" s="906"/>
      <c r="E31" s="906"/>
      <c r="F31" s="906"/>
      <c r="G31" s="906"/>
      <c r="H31" s="906"/>
      <c r="I31" s="906"/>
      <c r="J31" s="906"/>
      <c r="K31" s="906"/>
      <c r="L31" s="906"/>
      <c r="M31" s="906"/>
      <c r="N31" s="906"/>
      <c r="O31" s="906"/>
      <c r="P31" s="1287"/>
      <c r="Q31" s="1286"/>
    </row>
    <row r="32" spans="1:17" ht="18" customHeight="1">
      <c r="A32" s="746"/>
      <c r="B32" s="1273" t="s">
        <v>214</v>
      </c>
      <c r="C32" s="1227"/>
      <c r="D32" s="906"/>
      <c r="E32" s="906"/>
      <c r="F32" s="764"/>
      <c r="G32" s="764"/>
      <c r="H32" s="765"/>
      <c r="I32" s="765"/>
      <c r="J32" s="765"/>
      <c r="K32" s="766"/>
      <c r="L32" s="765"/>
      <c r="M32" s="767"/>
      <c r="N32" s="765"/>
      <c r="O32" s="768"/>
      <c r="P32" s="1287"/>
      <c r="Q32" s="1286"/>
    </row>
    <row r="33" spans="1:17" ht="17.45" customHeight="1">
      <c r="A33" s="884">
        <v>24</v>
      </c>
      <c r="B33" s="1269" t="s">
        <v>211</v>
      </c>
      <c r="C33" s="1270"/>
      <c r="D33" s="1271">
        <v>330</v>
      </c>
      <c r="E33" s="1272"/>
      <c r="F33" s="759"/>
      <c r="G33" s="759"/>
      <c r="H33" s="760"/>
      <c r="I33" s="760"/>
      <c r="J33" s="760"/>
      <c r="K33" s="769">
        <f>F33+G33-H33</f>
        <v>0</v>
      </c>
      <c r="L33" s="760"/>
      <c r="M33" s="761"/>
      <c r="N33" s="760"/>
      <c r="O33" s="758">
        <f>L33-H33-I33+J33+N33</f>
        <v>0</v>
      </c>
      <c r="P33" s="1287"/>
      <c r="Q33" s="1286"/>
    </row>
    <row r="34" spans="1:17" ht="17.45" customHeight="1">
      <c r="A34" s="884">
        <v>25</v>
      </c>
      <c r="B34" s="1269" t="s">
        <v>210</v>
      </c>
      <c r="C34" s="1270"/>
      <c r="D34" s="1271">
        <v>331</v>
      </c>
      <c r="E34" s="1272"/>
      <c r="F34" s="759"/>
      <c r="G34" s="759"/>
      <c r="H34" s="755"/>
      <c r="I34" s="755"/>
      <c r="J34" s="755"/>
      <c r="K34" s="756">
        <f>F34+G34-H34</f>
        <v>0</v>
      </c>
      <c r="L34" s="755"/>
      <c r="M34" s="757"/>
      <c r="N34" s="755"/>
      <c r="O34" s="762">
        <f>L34-H34-I34+J34+N34</f>
        <v>0</v>
      </c>
      <c r="P34" s="1287"/>
      <c r="Q34" s="1286"/>
    </row>
    <row r="35" spans="1:17" ht="17.45" customHeight="1">
      <c r="A35" s="884">
        <v>26</v>
      </c>
      <c r="B35" s="1269" t="s">
        <v>213</v>
      </c>
      <c r="C35" s="1270"/>
      <c r="D35" s="1271">
        <v>332</v>
      </c>
      <c r="E35" s="1272"/>
      <c r="F35" s="759"/>
      <c r="G35" s="759"/>
      <c r="H35" s="755"/>
      <c r="I35" s="755"/>
      <c r="J35" s="755"/>
      <c r="K35" s="756">
        <f>F35+G35-H35</f>
        <v>0</v>
      </c>
      <c r="L35" s="755"/>
      <c r="M35" s="757"/>
      <c r="N35" s="755"/>
      <c r="O35" s="762">
        <f>L35-H35-I35+J35+N35</f>
        <v>0</v>
      </c>
      <c r="P35" s="1287"/>
      <c r="Q35" s="1286"/>
    </row>
    <row r="36" spans="1:17" ht="17.45" customHeight="1">
      <c r="A36" s="884"/>
      <c r="B36" s="1273" t="s">
        <v>212</v>
      </c>
      <c r="C36" s="1227"/>
      <c r="D36" s="906"/>
      <c r="E36" s="906"/>
      <c r="F36" s="764"/>
      <c r="G36" s="764"/>
      <c r="H36" s="765"/>
      <c r="I36" s="765"/>
      <c r="J36" s="765"/>
      <c r="K36" s="766"/>
      <c r="L36" s="765"/>
      <c r="M36" s="767"/>
      <c r="N36" s="765"/>
      <c r="O36" s="768"/>
      <c r="P36" s="1287"/>
      <c r="Q36" s="1286"/>
    </row>
    <row r="37" spans="1:17" ht="17.45" customHeight="1">
      <c r="A37" s="884">
        <v>27</v>
      </c>
      <c r="B37" s="1269" t="s">
        <v>211</v>
      </c>
      <c r="C37" s="1270"/>
      <c r="D37" s="1271">
        <v>340</v>
      </c>
      <c r="E37" s="1272"/>
      <c r="F37" s="759"/>
      <c r="G37" s="759"/>
      <c r="H37" s="760"/>
      <c r="I37" s="760"/>
      <c r="J37" s="760"/>
      <c r="K37" s="769">
        <f t="shared" ref="K37:K46" si="4">F37+G37-H37</f>
        <v>0</v>
      </c>
      <c r="L37" s="760"/>
      <c r="M37" s="761"/>
      <c r="N37" s="760"/>
      <c r="O37" s="762">
        <f t="shared" ref="O37:O46" si="5">L37-H37-I37+J37+N37</f>
        <v>0</v>
      </c>
      <c r="P37" s="1287"/>
      <c r="Q37" s="1286"/>
    </row>
    <row r="38" spans="1:17" ht="17.45" customHeight="1">
      <c r="A38" s="884">
        <v>28</v>
      </c>
      <c r="B38" s="1269" t="s">
        <v>210</v>
      </c>
      <c r="C38" s="1270"/>
      <c r="D38" s="1271">
        <v>341</v>
      </c>
      <c r="E38" s="1272"/>
      <c r="F38" s="759"/>
      <c r="G38" s="759"/>
      <c r="H38" s="755"/>
      <c r="I38" s="755"/>
      <c r="J38" s="755"/>
      <c r="K38" s="756">
        <f t="shared" si="4"/>
        <v>0</v>
      </c>
      <c r="L38" s="755"/>
      <c r="M38" s="757"/>
      <c r="N38" s="755"/>
      <c r="O38" s="762">
        <f t="shared" si="5"/>
        <v>0</v>
      </c>
      <c r="P38" s="1287"/>
      <c r="Q38" s="1286"/>
    </row>
    <row r="39" spans="1:17" ht="17.45" customHeight="1">
      <c r="A39" s="884">
        <v>29</v>
      </c>
      <c r="B39" s="1269" t="s">
        <v>209</v>
      </c>
      <c r="C39" s="1270"/>
      <c r="D39" s="1271">
        <v>342</v>
      </c>
      <c r="E39" s="1272"/>
      <c r="F39" s="759"/>
      <c r="G39" s="759"/>
      <c r="H39" s="755"/>
      <c r="I39" s="755"/>
      <c r="J39" s="755"/>
      <c r="K39" s="756">
        <f t="shared" si="4"/>
        <v>0</v>
      </c>
      <c r="L39" s="755"/>
      <c r="M39" s="757"/>
      <c r="N39" s="755"/>
      <c r="O39" s="762">
        <f t="shared" si="5"/>
        <v>0</v>
      </c>
      <c r="P39" s="1287"/>
      <c r="Q39" s="1286"/>
    </row>
    <row r="40" spans="1:17" ht="17.45" customHeight="1">
      <c r="A40" s="884">
        <v>30</v>
      </c>
      <c r="B40" s="1269" t="s">
        <v>208</v>
      </c>
      <c r="C40" s="1270"/>
      <c r="D40" s="1271">
        <v>343</v>
      </c>
      <c r="E40" s="1272"/>
      <c r="F40" s="759">
        <v>75500</v>
      </c>
      <c r="G40" s="759"/>
      <c r="H40" s="755"/>
      <c r="I40" s="755"/>
      <c r="J40" s="755"/>
      <c r="K40" s="756">
        <f t="shared" si="4"/>
        <v>75500</v>
      </c>
      <c r="L40" s="755">
        <v>60134</v>
      </c>
      <c r="M40" s="757">
        <v>0.02</v>
      </c>
      <c r="N40" s="755">
        <v>1510</v>
      </c>
      <c r="O40" s="762">
        <f t="shared" si="5"/>
        <v>61644</v>
      </c>
      <c r="P40" s="1287"/>
      <c r="Q40" s="1286"/>
    </row>
    <row r="41" spans="1:17" ht="17.45" customHeight="1">
      <c r="A41" s="884">
        <v>31</v>
      </c>
      <c r="B41" s="1269" t="s">
        <v>207</v>
      </c>
      <c r="C41" s="1270"/>
      <c r="D41" s="1271">
        <v>344</v>
      </c>
      <c r="E41" s="1272"/>
      <c r="F41" s="759"/>
      <c r="G41" s="759"/>
      <c r="H41" s="755"/>
      <c r="I41" s="755"/>
      <c r="J41" s="755"/>
      <c r="K41" s="756">
        <f t="shared" si="4"/>
        <v>0</v>
      </c>
      <c r="L41" s="755"/>
      <c r="M41" s="757"/>
      <c r="N41" s="755"/>
      <c r="O41" s="762">
        <f t="shared" si="5"/>
        <v>0</v>
      </c>
      <c r="P41" s="1287"/>
      <c r="Q41" s="1286"/>
    </row>
    <row r="42" spans="1:17" ht="17.45" customHeight="1">
      <c r="A42" s="884">
        <v>32</v>
      </c>
      <c r="B42" s="1269" t="s">
        <v>206</v>
      </c>
      <c r="C42" s="1270"/>
      <c r="D42" s="1271">
        <v>345</v>
      </c>
      <c r="E42" s="1272"/>
      <c r="F42" s="759"/>
      <c r="G42" s="759"/>
      <c r="H42" s="755"/>
      <c r="I42" s="755"/>
      <c r="J42" s="755"/>
      <c r="K42" s="756">
        <f t="shared" si="4"/>
        <v>0</v>
      </c>
      <c r="L42" s="755"/>
      <c r="M42" s="757"/>
      <c r="N42" s="755"/>
      <c r="O42" s="762">
        <f t="shared" si="5"/>
        <v>0</v>
      </c>
      <c r="P42" s="1287"/>
      <c r="Q42" s="1286"/>
    </row>
    <row r="43" spans="1:17" ht="17.45" customHeight="1">
      <c r="A43" s="884">
        <v>33</v>
      </c>
      <c r="B43" s="1269" t="s">
        <v>205</v>
      </c>
      <c r="C43" s="1270"/>
      <c r="D43" s="1271">
        <v>346</v>
      </c>
      <c r="E43" s="1272"/>
      <c r="F43" s="759"/>
      <c r="G43" s="759"/>
      <c r="H43" s="755"/>
      <c r="I43" s="755"/>
      <c r="J43" s="755"/>
      <c r="K43" s="756">
        <f t="shared" si="4"/>
        <v>0</v>
      </c>
      <c r="L43" s="755"/>
      <c r="M43" s="757"/>
      <c r="N43" s="755"/>
      <c r="O43" s="762">
        <f t="shared" si="5"/>
        <v>0</v>
      </c>
      <c r="P43" s="1287"/>
      <c r="Q43" s="1286"/>
    </row>
    <row r="44" spans="1:17" ht="17.45" customHeight="1">
      <c r="A44" s="884">
        <v>34</v>
      </c>
      <c r="B44" s="1269" t="s">
        <v>204</v>
      </c>
      <c r="C44" s="1270"/>
      <c r="D44" s="1271">
        <v>347</v>
      </c>
      <c r="E44" s="1272"/>
      <c r="F44" s="759">
        <v>3656</v>
      </c>
      <c r="G44" s="759">
        <v>12996</v>
      </c>
      <c r="H44" s="755"/>
      <c r="I44" s="755"/>
      <c r="J44" s="755"/>
      <c r="K44" s="756">
        <f t="shared" si="4"/>
        <v>16652</v>
      </c>
      <c r="L44" s="755">
        <v>2181</v>
      </c>
      <c r="M44" s="757">
        <v>0</v>
      </c>
      <c r="N44" s="755"/>
      <c r="O44" s="762">
        <f t="shared" si="5"/>
        <v>2181</v>
      </c>
      <c r="P44" s="1287"/>
      <c r="Q44" s="1286"/>
    </row>
    <row r="45" spans="1:17" ht="17.25" customHeight="1">
      <c r="A45" s="884">
        <v>35</v>
      </c>
      <c r="B45" s="1269" t="s">
        <v>203</v>
      </c>
      <c r="C45" s="1270"/>
      <c r="D45" s="1271">
        <v>348</v>
      </c>
      <c r="E45" s="1272"/>
      <c r="F45" s="759"/>
      <c r="G45" s="759"/>
      <c r="H45" s="755"/>
      <c r="I45" s="755"/>
      <c r="J45" s="755"/>
      <c r="K45" s="756">
        <f t="shared" si="4"/>
        <v>0</v>
      </c>
      <c r="L45" s="755"/>
      <c r="M45" s="757"/>
      <c r="N45" s="755"/>
      <c r="O45" s="762">
        <f t="shared" si="5"/>
        <v>0</v>
      </c>
      <c r="P45" s="1287"/>
      <c r="Q45" s="1286"/>
    </row>
    <row r="46" spans="1:17" ht="25.5" customHeight="1">
      <c r="A46" s="29">
        <v>36</v>
      </c>
      <c r="B46" s="1285" t="s">
        <v>202</v>
      </c>
      <c r="C46" s="1270"/>
      <c r="D46" s="1271">
        <v>349</v>
      </c>
      <c r="E46" s="1272"/>
      <c r="F46" s="754"/>
      <c r="G46" s="754"/>
      <c r="H46" s="755"/>
      <c r="I46" s="755"/>
      <c r="J46" s="755"/>
      <c r="K46" s="756">
        <f t="shared" si="4"/>
        <v>0</v>
      </c>
      <c r="L46" s="755"/>
      <c r="M46" s="757" t="s">
        <v>5</v>
      </c>
      <c r="N46" s="755"/>
      <c r="O46" s="762">
        <f t="shared" si="5"/>
        <v>0</v>
      </c>
    </row>
    <row r="47" spans="1:17" ht="17.45" customHeight="1">
      <c r="A47" s="298"/>
      <c r="B47" s="1273" t="s">
        <v>201</v>
      </c>
      <c r="C47" s="1227"/>
      <c r="D47" s="835" t="s">
        <v>200</v>
      </c>
      <c r="E47" s="834" t="s">
        <v>199</v>
      </c>
      <c r="F47" s="825"/>
      <c r="G47" s="764"/>
      <c r="H47" s="765"/>
      <c r="I47" s="765"/>
      <c r="J47" s="765"/>
      <c r="K47" s="766"/>
      <c r="L47" s="765"/>
      <c r="M47" s="767"/>
      <c r="N47" s="765"/>
      <c r="O47" s="768"/>
    </row>
    <row r="48" spans="1:17" ht="17.45" customHeight="1">
      <c r="A48" s="884">
        <v>37</v>
      </c>
      <c r="B48" s="1269" t="s">
        <v>198</v>
      </c>
      <c r="C48" s="1270"/>
      <c r="D48" s="749">
        <v>389</v>
      </c>
      <c r="E48" s="770">
        <v>370</v>
      </c>
      <c r="F48" s="759">
        <v>4165</v>
      </c>
      <c r="G48" s="759"/>
      <c r="H48" s="760"/>
      <c r="I48" s="760"/>
      <c r="J48" s="760"/>
      <c r="K48" s="769">
        <f t="shared" ref="K48:K61" si="6">F48+G48-H48</f>
        <v>4165</v>
      </c>
      <c r="L48" s="760"/>
      <c r="M48" s="761">
        <v>0</v>
      </c>
      <c r="N48" s="760"/>
      <c r="O48" s="762">
        <f t="shared" ref="O48:O61" si="7">L48-H48-I48+J48+N48</f>
        <v>0</v>
      </c>
    </row>
    <row r="49" spans="1:16" ht="17.45" customHeight="1">
      <c r="A49" s="884">
        <v>38</v>
      </c>
      <c r="B49" s="1269" t="s">
        <v>197</v>
      </c>
      <c r="C49" s="1270"/>
      <c r="D49" s="749">
        <v>390</v>
      </c>
      <c r="E49" s="770">
        <v>371</v>
      </c>
      <c r="F49" s="754"/>
      <c r="G49" s="754"/>
      <c r="H49" s="755"/>
      <c r="I49" s="755"/>
      <c r="J49" s="755"/>
      <c r="K49" s="756">
        <f t="shared" si="6"/>
        <v>0</v>
      </c>
      <c r="L49" s="755"/>
      <c r="M49" s="757"/>
      <c r="N49" s="755"/>
      <c r="O49" s="762">
        <f t="shared" si="7"/>
        <v>0</v>
      </c>
    </row>
    <row r="50" spans="1:16" ht="17.45" customHeight="1">
      <c r="A50" s="884">
        <v>39</v>
      </c>
      <c r="B50" s="1269" t="s">
        <v>196</v>
      </c>
      <c r="C50" s="1270"/>
      <c r="D50" s="749">
        <v>391</v>
      </c>
      <c r="E50" s="770">
        <v>372</v>
      </c>
      <c r="F50" s="754"/>
      <c r="G50" s="754"/>
      <c r="H50" s="755"/>
      <c r="I50" s="755"/>
      <c r="J50" s="755"/>
      <c r="K50" s="756">
        <f t="shared" si="6"/>
        <v>0</v>
      </c>
      <c r="L50" s="755"/>
      <c r="M50" s="757"/>
      <c r="N50" s="755"/>
      <c r="O50" s="762">
        <f t="shared" si="7"/>
        <v>0</v>
      </c>
    </row>
    <row r="51" spans="1:16" ht="24" customHeight="1">
      <c r="A51" s="29">
        <v>40</v>
      </c>
      <c r="B51" s="1283" t="s">
        <v>195</v>
      </c>
      <c r="C51" s="1284"/>
      <c r="D51" s="749">
        <v>391.1</v>
      </c>
      <c r="E51" s="770">
        <v>372.1</v>
      </c>
      <c r="F51" s="754"/>
      <c r="G51" s="754"/>
      <c r="H51" s="755"/>
      <c r="I51" s="755"/>
      <c r="J51" s="755"/>
      <c r="K51" s="756">
        <f t="shared" si="6"/>
        <v>0</v>
      </c>
      <c r="L51" s="755"/>
      <c r="M51" s="757"/>
      <c r="N51" s="755"/>
      <c r="O51" s="762">
        <f t="shared" si="7"/>
        <v>0</v>
      </c>
    </row>
    <row r="52" spans="1:16" ht="17.45" customHeight="1">
      <c r="A52" s="884">
        <v>41</v>
      </c>
      <c r="B52" s="1269" t="s">
        <v>194</v>
      </c>
      <c r="C52" s="1270"/>
      <c r="D52" s="749">
        <v>392</v>
      </c>
      <c r="E52" s="770">
        <v>373</v>
      </c>
      <c r="F52" s="754"/>
      <c r="G52" s="754"/>
      <c r="H52" s="755"/>
      <c r="I52" s="755"/>
      <c r="J52" s="755"/>
      <c r="K52" s="756">
        <f t="shared" si="6"/>
        <v>0</v>
      </c>
      <c r="L52" s="755"/>
      <c r="M52" s="757"/>
      <c r="N52" s="755"/>
      <c r="O52" s="762">
        <f t="shared" si="7"/>
        <v>0</v>
      </c>
    </row>
    <row r="53" spans="1:16" ht="17.45" customHeight="1">
      <c r="A53" s="884">
        <v>42</v>
      </c>
      <c r="B53" s="1269" t="s">
        <v>193</v>
      </c>
      <c r="C53" s="1270"/>
      <c r="D53" s="749" t="s">
        <v>192</v>
      </c>
      <c r="E53" s="749">
        <v>379</v>
      </c>
      <c r="F53" s="754"/>
      <c r="G53" s="754"/>
      <c r="H53" s="755"/>
      <c r="I53" s="755"/>
      <c r="J53" s="755"/>
      <c r="K53" s="756">
        <f t="shared" si="6"/>
        <v>0</v>
      </c>
      <c r="L53" s="755"/>
      <c r="M53" s="757"/>
      <c r="N53" s="755"/>
      <c r="O53" s="762">
        <f t="shared" si="7"/>
        <v>0</v>
      </c>
    </row>
    <row r="54" spans="1:16" ht="17.45" customHeight="1">
      <c r="A54" s="884">
        <v>43</v>
      </c>
      <c r="B54" s="1274" t="s">
        <v>191</v>
      </c>
      <c r="C54" s="1275"/>
      <c r="D54" s="750">
        <v>393</v>
      </c>
      <c r="E54" s="750" t="s">
        <v>184</v>
      </c>
      <c r="F54" s="754"/>
      <c r="G54" s="754"/>
      <c r="H54" s="755"/>
      <c r="I54" s="755"/>
      <c r="J54" s="755"/>
      <c r="K54" s="756">
        <f t="shared" si="6"/>
        <v>0</v>
      </c>
      <c r="L54" s="755"/>
      <c r="M54" s="757"/>
      <c r="N54" s="755"/>
      <c r="O54" s="762">
        <f t="shared" si="7"/>
        <v>0</v>
      </c>
    </row>
    <row r="55" spans="1:16" s="830" customFormat="1" ht="20.100000000000001" customHeight="1">
      <c r="A55" s="829"/>
      <c r="B55" s="1312" t="s">
        <v>432</v>
      </c>
      <c r="C55" s="1313"/>
      <c r="D55" s="1313"/>
      <c r="E55" s="1313"/>
      <c r="F55" s="1313"/>
      <c r="G55" s="1313"/>
      <c r="H55" s="1313"/>
      <c r="I55" s="1313"/>
      <c r="J55" s="1313"/>
      <c r="K55" s="1313"/>
      <c r="L55" s="1313"/>
      <c r="M55" s="1313"/>
      <c r="N55" s="1313"/>
      <c r="O55" s="1313"/>
    </row>
    <row r="56" spans="1:16" ht="20.100000000000001" customHeight="1">
      <c r="A56" s="884">
        <v>44</v>
      </c>
      <c r="B56" s="1269" t="s">
        <v>553</v>
      </c>
      <c r="C56" s="1270"/>
      <c r="D56" s="749">
        <v>394</v>
      </c>
      <c r="E56" s="750" t="s">
        <v>184</v>
      </c>
      <c r="F56" s="771"/>
      <c r="G56" s="754"/>
      <c r="H56" s="755"/>
      <c r="I56" s="755"/>
      <c r="J56" s="755"/>
      <c r="K56" s="756">
        <f t="shared" ref="K56" si="8">F56+G56-H56</f>
        <v>0</v>
      </c>
      <c r="L56" s="755"/>
      <c r="M56" s="757"/>
      <c r="N56" s="755"/>
      <c r="O56" s="762">
        <f t="shared" ref="O56" si="9">L56-H56-I56+J56+N56</f>
        <v>0</v>
      </c>
    </row>
    <row r="57" spans="1:16" ht="18" customHeight="1">
      <c r="A57" s="884">
        <v>45</v>
      </c>
      <c r="B57" s="1269" t="s">
        <v>189</v>
      </c>
      <c r="C57" s="1270"/>
      <c r="D57" s="749">
        <v>395</v>
      </c>
      <c r="E57" s="750" t="s">
        <v>184</v>
      </c>
      <c r="F57" s="754"/>
      <c r="G57" s="754"/>
      <c r="H57" s="755"/>
      <c r="I57" s="755"/>
      <c r="J57" s="755"/>
      <c r="K57" s="756">
        <f t="shared" si="6"/>
        <v>0</v>
      </c>
      <c r="L57" s="755"/>
      <c r="M57" s="757"/>
      <c r="N57" s="755"/>
      <c r="O57" s="762">
        <f t="shared" si="7"/>
        <v>0</v>
      </c>
    </row>
    <row r="58" spans="1:16" ht="18" customHeight="1">
      <c r="A58" s="884">
        <v>46</v>
      </c>
      <c r="B58" s="1269" t="s">
        <v>188</v>
      </c>
      <c r="C58" s="1270"/>
      <c r="D58" s="749">
        <v>396</v>
      </c>
      <c r="E58" s="750" t="s">
        <v>184</v>
      </c>
      <c r="F58" s="754"/>
      <c r="G58" s="754"/>
      <c r="H58" s="755"/>
      <c r="I58" s="755"/>
      <c r="J58" s="755"/>
      <c r="K58" s="756">
        <f t="shared" si="6"/>
        <v>0</v>
      </c>
      <c r="L58" s="755"/>
      <c r="M58" s="757"/>
      <c r="N58" s="755"/>
      <c r="O58" s="762">
        <f t="shared" si="7"/>
        <v>0</v>
      </c>
    </row>
    <row r="59" spans="1:16" ht="18" customHeight="1">
      <c r="A59" s="884">
        <v>47</v>
      </c>
      <c r="B59" s="1269" t="s">
        <v>187</v>
      </c>
      <c r="C59" s="1270"/>
      <c r="D59" s="749">
        <v>397</v>
      </c>
      <c r="E59" s="750" t="s">
        <v>184</v>
      </c>
      <c r="F59" s="754"/>
      <c r="G59" s="754"/>
      <c r="H59" s="755"/>
      <c r="I59" s="755"/>
      <c r="J59" s="755"/>
      <c r="K59" s="756">
        <f t="shared" si="6"/>
        <v>0</v>
      </c>
      <c r="L59" s="755"/>
      <c r="M59" s="757"/>
      <c r="N59" s="755"/>
      <c r="O59" s="762">
        <f t="shared" si="7"/>
        <v>0</v>
      </c>
    </row>
    <row r="60" spans="1:16" ht="18" customHeight="1">
      <c r="A60" s="884">
        <v>48</v>
      </c>
      <c r="B60" s="1269" t="s">
        <v>186</v>
      </c>
      <c r="C60" s="1270"/>
      <c r="D60" s="749">
        <v>398</v>
      </c>
      <c r="E60" s="750" t="s">
        <v>184</v>
      </c>
      <c r="F60" s="754"/>
      <c r="G60" s="754"/>
      <c r="H60" s="755"/>
      <c r="I60" s="755"/>
      <c r="J60" s="755"/>
      <c r="K60" s="756">
        <f t="shared" si="6"/>
        <v>0</v>
      </c>
      <c r="L60" s="755"/>
      <c r="M60" s="757"/>
      <c r="N60" s="755"/>
      <c r="O60" s="762">
        <f t="shared" si="7"/>
        <v>0</v>
      </c>
    </row>
    <row r="61" spans="1:16" ht="18" customHeight="1">
      <c r="A61" s="884">
        <v>49</v>
      </c>
      <c r="B61" s="1269" t="s">
        <v>185</v>
      </c>
      <c r="C61" s="1270"/>
      <c r="D61" s="749">
        <v>399</v>
      </c>
      <c r="E61" s="750" t="s">
        <v>184</v>
      </c>
      <c r="F61" s="772"/>
      <c r="G61" s="772"/>
      <c r="H61" s="755"/>
      <c r="I61" s="755"/>
      <c r="J61" s="755"/>
      <c r="K61" s="756">
        <f t="shared" si="6"/>
        <v>0</v>
      </c>
      <c r="L61" s="773"/>
      <c r="M61" s="774"/>
      <c r="N61" s="755"/>
      <c r="O61" s="762">
        <f t="shared" si="7"/>
        <v>0</v>
      </c>
    </row>
    <row r="62" spans="1:16" ht="18" customHeight="1" thickBot="1">
      <c r="A62" s="884">
        <v>50</v>
      </c>
      <c r="B62" s="1274" t="s">
        <v>183</v>
      </c>
      <c r="C62" s="1280"/>
      <c r="D62" s="1281" t="s">
        <v>182</v>
      </c>
      <c r="E62" s="1282"/>
      <c r="F62" s="775">
        <f t="shared" ref="F62:K62" si="10">SUM(F9:F61)</f>
        <v>123883</v>
      </c>
      <c r="G62" s="776">
        <f t="shared" si="10"/>
        <v>12996</v>
      </c>
      <c r="H62" s="775">
        <f t="shared" si="10"/>
        <v>0</v>
      </c>
      <c r="I62" s="775">
        <f t="shared" si="10"/>
        <v>0</v>
      </c>
      <c r="J62" s="775">
        <f t="shared" si="10"/>
        <v>0</v>
      </c>
      <c r="K62" s="776">
        <f t="shared" si="10"/>
        <v>136879</v>
      </c>
      <c r="L62" s="775">
        <f>SUM(L9:L61)</f>
        <v>96191</v>
      </c>
      <c r="M62" s="777"/>
      <c r="N62" s="775">
        <f>SUM(N9:N61)</f>
        <v>2807</v>
      </c>
      <c r="O62" s="778">
        <f>SUM(O9:O61)</f>
        <v>98998</v>
      </c>
    </row>
    <row r="63" spans="1:16" ht="17.25" customHeight="1" thickTop="1">
      <c r="A63" s="746"/>
      <c r="B63" s="1279"/>
      <c r="C63" s="1279"/>
      <c r="D63" s="745"/>
      <c r="E63" s="91"/>
      <c r="F63" s="1290" t="s">
        <v>181</v>
      </c>
      <c r="G63" s="1291"/>
      <c r="H63" s="1292"/>
      <c r="I63" s="779"/>
      <c r="J63" s="780"/>
      <c r="K63" s="554" t="s">
        <v>328</v>
      </c>
      <c r="L63" s="1293" t="s">
        <v>354</v>
      </c>
      <c r="M63" s="1294"/>
      <c r="N63" s="1295"/>
      <c r="O63" s="554" t="s">
        <v>180</v>
      </c>
      <c r="P63" s="160"/>
    </row>
    <row r="64" spans="1:16" ht="15" customHeight="1">
      <c r="A64" s="496"/>
      <c r="B64" s="748"/>
      <c r="C64" s="748"/>
      <c r="D64" s="745"/>
      <c r="E64" s="745"/>
      <c r="F64" s="748"/>
      <c r="G64" s="745"/>
      <c r="H64" s="745"/>
      <c r="I64" s="745"/>
      <c r="J64" s="745"/>
      <c r="K64" s="781"/>
      <c r="L64" s="288"/>
      <c r="M64" s="745"/>
      <c r="N64" s="782"/>
      <c r="O64" s="747"/>
      <c r="P64" s="160"/>
    </row>
    <row r="65" spans="1:20" ht="20.25" customHeight="1">
      <c r="A65" s="498"/>
      <c r="B65" s="1316" t="s">
        <v>40</v>
      </c>
      <c r="C65" s="1317"/>
      <c r="D65" s="1317"/>
      <c r="E65" s="1317"/>
      <c r="F65" s="1317"/>
      <c r="G65" s="748"/>
      <c r="H65" s="745"/>
      <c r="I65" s="162"/>
      <c r="J65" s="160"/>
      <c r="K65" s="160"/>
      <c r="L65" s="160"/>
      <c r="M65" s="160"/>
      <c r="N65" s="782"/>
      <c r="O65" s="782"/>
    </row>
    <row r="66" spans="1:20">
      <c r="A66" s="499"/>
      <c r="B66" s="1316" t="s">
        <v>14</v>
      </c>
      <c r="C66" s="1317"/>
      <c r="D66" s="745"/>
      <c r="E66" s="745"/>
      <c r="F66" s="748"/>
      <c r="G66" s="748"/>
      <c r="H66" s="745"/>
      <c r="I66" s="162"/>
      <c r="J66" s="160"/>
      <c r="K66" s="160"/>
      <c r="L66" s="1278" t="s">
        <v>2</v>
      </c>
      <c r="M66" s="1278"/>
      <c r="N66" s="1278"/>
      <c r="O66" s="160"/>
      <c r="P66" s="160"/>
    </row>
    <row r="67" spans="1:20" ht="15.75" customHeight="1">
      <c r="A67" s="496"/>
      <c r="B67" s="748"/>
      <c r="C67" s="748"/>
      <c r="D67" s="745"/>
      <c r="E67" s="745"/>
      <c r="F67" s="748"/>
      <c r="G67" s="748"/>
      <c r="H67" s="745"/>
      <c r="I67" s="162"/>
      <c r="J67" s="160"/>
      <c r="K67" s="160"/>
      <c r="L67" s="160"/>
      <c r="M67" s="163"/>
      <c r="N67" s="160"/>
      <c r="O67" s="160"/>
      <c r="P67" s="160"/>
    </row>
    <row r="68" spans="1:20" ht="12" customHeight="1">
      <c r="A68" s="505" t="s">
        <v>41</v>
      </c>
      <c r="B68" s="1318" t="s">
        <v>270</v>
      </c>
      <c r="C68" s="1319"/>
      <c r="D68" s="1319"/>
      <c r="E68" s="1319"/>
      <c r="F68" s="1319"/>
      <c r="G68" s="1319"/>
      <c r="H68" s="1319"/>
      <c r="I68" s="1319"/>
      <c r="J68" s="1319"/>
      <c r="K68" s="1319"/>
      <c r="L68" s="1319"/>
      <c r="M68" s="1319"/>
      <c r="N68" s="1319"/>
      <c r="O68" s="160"/>
    </row>
    <row r="69" spans="1:20" ht="12" customHeight="1">
      <c r="A69" s="29" t="s">
        <v>16</v>
      </c>
      <c r="B69" s="1318" t="s">
        <v>355</v>
      </c>
      <c r="C69" s="1319"/>
      <c r="D69" s="1319"/>
      <c r="E69" s="1319"/>
      <c r="F69" s="1319"/>
      <c r="G69" s="1319"/>
      <c r="H69" s="1319"/>
      <c r="I69" s="1319"/>
      <c r="J69" s="1319"/>
      <c r="K69" s="1319"/>
      <c r="L69" s="1319"/>
      <c r="M69" s="1319"/>
      <c r="N69" s="1319"/>
      <c r="O69" s="1319"/>
    </row>
    <row r="70" spans="1:20" ht="12" customHeight="1">
      <c r="A70" s="107" t="s">
        <v>16</v>
      </c>
      <c r="B70" s="1279" t="s">
        <v>179</v>
      </c>
      <c r="C70" s="1319"/>
      <c r="D70" s="1319"/>
      <c r="E70" s="1319"/>
      <c r="F70" s="1319"/>
      <c r="G70" s="1319"/>
      <c r="H70" s="1319"/>
      <c r="I70" s="1319"/>
      <c r="J70" s="1319"/>
      <c r="K70" s="1319"/>
      <c r="L70" s="1319"/>
      <c r="M70" s="1319"/>
      <c r="N70" s="162"/>
      <c r="O70" s="160"/>
    </row>
    <row r="71" spans="1:20" ht="7.5" customHeight="1">
      <c r="A71" s="107"/>
      <c r="B71" s="748"/>
      <c r="C71" s="745"/>
      <c r="D71" s="745"/>
      <c r="E71" s="748"/>
      <c r="F71" s="748"/>
      <c r="G71" s="745"/>
      <c r="H71" s="162"/>
      <c r="I71" s="160"/>
      <c r="J71" s="160"/>
      <c r="K71" s="160"/>
      <c r="L71" s="160"/>
      <c r="M71" s="163"/>
      <c r="N71" s="160"/>
      <c r="O71" s="160"/>
    </row>
    <row r="72" spans="1:20" ht="15" customHeight="1">
      <c r="B72" s="1320" t="s">
        <v>558</v>
      </c>
      <c r="C72" s="1320"/>
      <c r="D72" s="1320"/>
      <c r="E72" s="1320"/>
      <c r="F72" s="1320"/>
      <c r="G72" s="1320"/>
      <c r="H72" s="1320"/>
      <c r="I72" s="1321"/>
      <c r="J72" s="1321"/>
      <c r="K72" s="1321"/>
      <c r="L72" s="1321"/>
      <c r="M72" s="1321"/>
      <c r="N72" s="1321"/>
      <c r="O72" s="1321"/>
      <c r="P72" s="164"/>
      <c r="Q72" s="160"/>
      <c r="R72" s="160"/>
      <c r="S72" s="160"/>
      <c r="T72" s="160"/>
    </row>
    <row r="73" spans="1:20" ht="12" customHeight="1">
      <c r="B73" s="1320"/>
      <c r="C73" s="1320"/>
      <c r="D73" s="1320"/>
      <c r="E73" s="1320"/>
      <c r="F73" s="1320"/>
      <c r="G73" s="1320"/>
      <c r="H73" s="1320"/>
      <c r="I73" s="1321"/>
      <c r="J73" s="1321"/>
      <c r="K73" s="1321"/>
      <c r="L73" s="1321"/>
      <c r="M73" s="1321"/>
      <c r="N73" s="1321"/>
      <c r="O73" s="1321"/>
      <c r="P73" s="79"/>
      <c r="Q73" s="164"/>
    </row>
    <row r="74" spans="1:20" s="788" customFormat="1" ht="6" customHeight="1" thickBot="1">
      <c r="A74" s="783"/>
      <c r="B74" s="784"/>
      <c r="C74" s="784"/>
      <c r="D74" s="784"/>
      <c r="E74" s="784"/>
      <c r="F74" s="784"/>
      <c r="G74" s="784"/>
      <c r="H74" s="784"/>
      <c r="I74" s="785"/>
      <c r="J74" s="785"/>
      <c r="K74" s="785"/>
      <c r="L74" s="785"/>
      <c r="M74" s="785"/>
      <c r="N74" s="785"/>
      <c r="O74" s="785"/>
      <c r="P74" s="786"/>
      <c r="Q74" s="787"/>
    </row>
    <row r="75" spans="1:20" ht="17.25" customHeight="1">
      <c r="A75" s="398"/>
      <c r="B75" s="1260" t="s">
        <v>559</v>
      </c>
      <c r="C75" s="1261"/>
      <c r="D75" s="1261"/>
      <c r="E75" s="1261"/>
      <c r="F75" s="1261"/>
      <c r="G75" s="1261"/>
      <c r="H75" s="1261"/>
      <c r="I75" s="1261"/>
      <c r="J75" s="1261"/>
      <c r="K75" s="1261"/>
      <c r="L75" s="1261"/>
      <c r="M75" s="1261"/>
      <c r="N75" s="1261"/>
      <c r="O75" s="1262"/>
    </row>
    <row r="76" spans="1:20">
      <c r="A76" s="398"/>
      <c r="B76" s="1263"/>
      <c r="C76" s="1264"/>
      <c r="D76" s="1264"/>
      <c r="E76" s="1264"/>
      <c r="F76" s="1264"/>
      <c r="G76" s="1264"/>
      <c r="H76" s="1264"/>
      <c r="I76" s="1264"/>
      <c r="J76" s="1264"/>
      <c r="K76" s="1264"/>
      <c r="L76" s="1264"/>
      <c r="M76" s="1264"/>
      <c r="N76" s="1264"/>
      <c r="O76" s="1265"/>
    </row>
    <row r="77" spans="1:20">
      <c r="A77" s="398"/>
      <c r="B77" s="1263"/>
      <c r="C77" s="1264"/>
      <c r="D77" s="1264"/>
      <c r="E77" s="1264"/>
      <c r="F77" s="1264"/>
      <c r="G77" s="1264"/>
      <c r="H77" s="1264"/>
      <c r="I77" s="1264"/>
      <c r="J77" s="1264"/>
      <c r="K77" s="1264"/>
      <c r="L77" s="1264"/>
      <c r="M77" s="1264"/>
      <c r="N77" s="1264"/>
      <c r="O77" s="1265"/>
    </row>
    <row r="78" spans="1:20">
      <c r="A78" s="398"/>
      <c r="B78" s="1263"/>
      <c r="C78" s="1264"/>
      <c r="D78" s="1264"/>
      <c r="E78" s="1264"/>
      <c r="F78" s="1264"/>
      <c r="G78" s="1264"/>
      <c r="H78" s="1264"/>
      <c r="I78" s="1264"/>
      <c r="J78" s="1264"/>
      <c r="K78" s="1264"/>
      <c r="L78" s="1264"/>
      <c r="M78" s="1264"/>
      <c r="N78" s="1264"/>
      <c r="O78" s="1265"/>
    </row>
    <row r="79" spans="1:20">
      <c r="A79" s="398"/>
      <c r="B79" s="1263"/>
      <c r="C79" s="1264"/>
      <c r="D79" s="1264"/>
      <c r="E79" s="1264"/>
      <c r="F79" s="1264"/>
      <c r="G79" s="1264"/>
      <c r="H79" s="1264"/>
      <c r="I79" s="1264"/>
      <c r="J79" s="1264"/>
      <c r="K79" s="1264"/>
      <c r="L79" s="1264"/>
      <c r="M79" s="1264"/>
      <c r="N79" s="1264"/>
      <c r="O79" s="1265"/>
    </row>
    <row r="80" spans="1:20">
      <c r="A80" s="398"/>
      <c r="B80" s="1263"/>
      <c r="C80" s="1264"/>
      <c r="D80" s="1264"/>
      <c r="E80" s="1264"/>
      <c r="F80" s="1264"/>
      <c r="G80" s="1264"/>
      <c r="H80" s="1264"/>
      <c r="I80" s="1264"/>
      <c r="J80" s="1264"/>
      <c r="K80" s="1264"/>
      <c r="L80" s="1264"/>
      <c r="M80" s="1264"/>
      <c r="N80" s="1264"/>
      <c r="O80" s="1265"/>
    </row>
    <row r="81" spans="1:15">
      <c r="A81" s="398"/>
      <c r="B81" s="1263"/>
      <c r="C81" s="1264"/>
      <c r="D81" s="1264"/>
      <c r="E81" s="1264"/>
      <c r="F81" s="1264"/>
      <c r="G81" s="1264"/>
      <c r="H81" s="1264"/>
      <c r="I81" s="1264"/>
      <c r="J81" s="1264"/>
      <c r="K81" s="1264"/>
      <c r="L81" s="1264"/>
      <c r="M81" s="1264"/>
      <c r="N81" s="1264"/>
      <c r="O81" s="1265"/>
    </row>
    <row r="82" spans="1:15" ht="15.75" thickBot="1">
      <c r="A82" s="398"/>
      <c r="B82" s="1266"/>
      <c r="C82" s="1267"/>
      <c r="D82" s="1267"/>
      <c r="E82" s="1267"/>
      <c r="F82" s="1267"/>
      <c r="G82" s="1267"/>
      <c r="H82" s="1267"/>
      <c r="I82" s="1267"/>
      <c r="J82" s="1267"/>
      <c r="K82" s="1267"/>
      <c r="L82" s="1267"/>
      <c r="M82" s="1267"/>
      <c r="N82" s="1267"/>
      <c r="O82" s="1268"/>
    </row>
    <row r="83" spans="1:15">
      <c r="A83" s="398"/>
      <c r="B83" s="84"/>
      <c r="C83" s="84"/>
      <c r="D83" s="84"/>
      <c r="E83" s="84"/>
      <c r="F83" s="84"/>
      <c r="G83" s="84"/>
      <c r="H83" s="84"/>
      <c r="I83" s="84"/>
      <c r="J83" s="84"/>
      <c r="K83" s="84"/>
      <c r="L83" s="84"/>
      <c r="M83" s="398"/>
      <c r="N83" s="84"/>
      <c r="O83" s="84"/>
    </row>
    <row r="84" spans="1:15" s="512" customFormat="1" ht="14.1" customHeight="1">
      <c r="A84" s="1314" t="s">
        <v>433</v>
      </c>
      <c r="B84" s="1314"/>
      <c r="C84" s="1314"/>
      <c r="D84" s="1314"/>
      <c r="E84" s="1314"/>
      <c r="F84" s="1314"/>
      <c r="G84" s="1314"/>
      <c r="H84" s="1314"/>
      <c r="I84" s="1314"/>
      <c r="J84" s="1314"/>
      <c r="K84" s="1314"/>
      <c r="L84" s="1314"/>
      <c r="M84" s="1314"/>
      <c r="N84" s="1314"/>
      <c r="O84" s="1314"/>
    </row>
    <row r="85" spans="1:15">
      <c r="N85" s="38"/>
    </row>
    <row r="87" spans="1:15">
      <c r="N87" s="38"/>
    </row>
    <row r="93" spans="1:15">
      <c r="N93" s="38"/>
    </row>
    <row r="94" spans="1:15">
      <c r="N94" s="38"/>
    </row>
    <row r="96" spans="1:15">
      <c r="K96" s="157" t="s">
        <v>1</v>
      </c>
      <c r="N96" s="38"/>
    </row>
    <row r="97" spans="11:11">
      <c r="K97" s="157" t="s">
        <v>0</v>
      </c>
    </row>
  </sheetData>
  <sheetProtection password="C810" sheet="1" objects="1" scenarios="1"/>
  <mergeCells count="124">
    <mergeCell ref="B3:E3"/>
    <mergeCell ref="B55:O55"/>
    <mergeCell ref="B56:C56"/>
    <mergeCell ref="A84:O84"/>
    <mergeCell ref="B2:C2"/>
    <mergeCell ref="B65:F65"/>
    <mergeCell ref="B66:C66"/>
    <mergeCell ref="B68:N68"/>
    <mergeCell ref="B69:O69"/>
    <mergeCell ref="B70:M70"/>
    <mergeCell ref="B13:C13"/>
    <mergeCell ref="D13:E13"/>
    <mergeCell ref="B14:C14"/>
    <mergeCell ref="D14:E14"/>
    <mergeCell ref="B21:C21"/>
    <mergeCell ref="D21:E21"/>
    <mergeCell ref="D10:E10"/>
    <mergeCell ref="B72:O73"/>
    <mergeCell ref="B15:C15"/>
    <mergeCell ref="D15:E15"/>
    <mergeCell ref="B16:C16"/>
    <mergeCell ref="D16:E16"/>
    <mergeCell ref="B17:C17"/>
    <mergeCell ref="D17:E17"/>
    <mergeCell ref="Q6:Q45"/>
    <mergeCell ref="P6:P45"/>
    <mergeCell ref="C5:F5"/>
    <mergeCell ref="F63:H63"/>
    <mergeCell ref="L63:N63"/>
    <mergeCell ref="B6:C7"/>
    <mergeCell ref="B49:C49"/>
    <mergeCell ref="H7:J7"/>
    <mergeCell ref="F6:F7"/>
    <mergeCell ref="D6:E7"/>
    <mergeCell ref="I5:O5"/>
    <mergeCell ref="B11:C11"/>
    <mergeCell ref="D11:E11"/>
    <mergeCell ref="B8:C8"/>
    <mergeCell ref="D8:E8"/>
    <mergeCell ref="B9:C9"/>
    <mergeCell ref="D9:E9"/>
    <mergeCell ref="B10:C10"/>
    <mergeCell ref="K6:K7"/>
    <mergeCell ref="L6:L7"/>
    <mergeCell ref="M6:M7"/>
    <mergeCell ref="N6:N7"/>
    <mergeCell ref="O6:O7"/>
    <mergeCell ref="G6:G7"/>
    <mergeCell ref="D12:E12"/>
    <mergeCell ref="B22:C22"/>
    <mergeCell ref="D22:E22"/>
    <mergeCell ref="B23:C23"/>
    <mergeCell ref="D23:E23"/>
    <mergeCell ref="B18:C18"/>
    <mergeCell ref="D18:E18"/>
    <mergeCell ref="B19:C19"/>
    <mergeCell ref="D19:E19"/>
    <mergeCell ref="B20:C20"/>
    <mergeCell ref="D20:E20"/>
    <mergeCell ref="B12:C12"/>
    <mergeCell ref="B33:C33"/>
    <mergeCell ref="D33:E33"/>
    <mergeCell ref="B24:C24"/>
    <mergeCell ref="D24:E24"/>
    <mergeCell ref="B28:C28"/>
    <mergeCell ref="D28:E28"/>
    <mergeCell ref="B29:C29"/>
    <mergeCell ref="D29:E29"/>
    <mergeCell ref="B25:C25"/>
    <mergeCell ref="D25:E25"/>
    <mergeCell ref="B26:C26"/>
    <mergeCell ref="D26:E26"/>
    <mergeCell ref="B27:C27"/>
    <mergeCell ref="D27:E27"/>
    <mergeCell ref="A31:O31"/>
    <mergeCell ref="B32:C32"/>
    <mergeCell ref="D32:E32"/>
    <mergeCell ref="B48:C48"/>
    <mergeCell ref="B53:C53"/>
    <mergeCell ref="B63:C63"/>
    <mergeCell ref="B54:C54"/>
    <mergeCell ref="B39:C39"/>
    <mergeCell ref="D39:E39"/>
    <mergeCell ref="B37:C37"/>
    <mergeCell ref="D37:E37"/>
    <mergeCell ref="B38:C38"/>
    <mergeCell ref="D38:E38"/>
    <mergeCell ref="B59:C59"/>
    <mergeCell ref="B60:C60"/>
    <mergeCell ref="B61:C61"/>
    <mergeCell ref="B58:C58"/>
    <mergeCell ref="B62:C62"/>
    <mergeCell ref="D62:E62"/>
    <mergeCell ref="B50:C50"/>
    <mergeCell ref="B51:C51"/>
    <mergeCell ref="B52:C52"/>
    <mergeCell ref="D45:E45"/>
    <mergeCell ref="B57:C57"/>
    <mergeCell ref="B46:C46"/>
    <mergeCell ref="B47:C47"/>
    <mergeCell ref="J1:N1"/>
    <mergeCell ref="D2:O2"/>
    <mergeCell ref="B75:O82"/>
    <mergeCell ref="B40:C40"/>
    <mergeCell ref="D40:E40"/>
    <mergeCell ref="B41:C41"/>
    <mergeCell ref="D41:E41"/>
    <mergeCell ref="B42:C42"/>
    <mergeCell ref="D46:E46"/>
    <mergeCell ref="D42:E42"/>
    <mergeCell ref="B43:C43"/>
    <mergeCell ref="D43:E43"/>
    <mergeCell ref="B44:C44"/>
    <mergeCell ref="D44:E44"/>
    <mergeCell ref="B45:C45"/>
    <mergeCell ref="B34:C34"/>
    <mergeCell ref="D34:E34"/>
    <mergeCell ref="B35:C35"/>
    <mergeCell ref="D35:E35"/>
    <mergeCell ref="B36:C36"/>
    <mergeCell ref="D36:E36"/>
    <mergeCell ref="B30:C30"/>
    <mergeCell ref="D30:E30"/>
    <mergeCell ref="L66:N66"/>
  </mergeCells>
  <dataValidations disablePrompts="1" xWindow="909" yWindow="529" count="1">
    <dataValidation allowBlank="1" showInputMessage="1" prompt="This field is to be used when filing under seal." sqref="L66:N66"/>
  </dataValidations>
  <pageMargins left="0.25" right="0.25" top="0.45" bottom="0.45" header="0.3" footer="0.3"/>
  <pageSetup scale="94" orientation="landscape" r:id="rId1"/>
  <rowBreaks count="2" manualBreakCount="2">
    <brk id="31" max="16383" man="1"/>
    <brk id="55"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7410" r:id="rId4" name="Drop Down 2">
              <controlPr defaultSize="0" autoLine="0" autoPict="0">
                <anchor>
                  <from>
                    <xdr:col>11</xdr:col>
                    <xdr:colOff>238125</xdr:colOff>
                    <xdr:row>64</xdr:row>
                    <xdr:rowOff>0</xdr:rowOff>
                  </from>
                  <to>
                    <xdr:col>13</xdr:col>
                    <xdr:colOff>381000</xdr:colOff>
                    <xdr:row>64</xdr:row>
                    <xdr:rowOff>247650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H7" sqref="H7"/>
    </sheetView>
  </sheetViews>
  <sheetFormatPr defaultRowHeight="15"/>
  <cols>
    <col min="1" max="1" width="2.7109375" style="12" customWidth="1"/>
    <col min="2" max="2" width="29.85546875" style="38" customWidth="1"/>
    <col min="3" max="3" width="10.85546875" style="38" customWidth="1"/>
    <col min="4" max="4" width="19.7109375" style="38" customWidth="1"/>
    <col min="5" max="8" width="15.7109375" style="38" customWidth="1"/>
    <col min="9" max="16384" width="9.140625" style="38"/>
  </cols>
  <sheetData>
    <row r="1" spans="1:16" s="3" customFormat="1" ht="15" customHeight="1">
      <c r="A1" s="12">
        <v>1</v>
      </c>
      <c r="B1" s="12"/>
      <c r="C1" s="306"/>
      <c r="D1" s="306"/>
      <c r="E1" s="971" t="s">
        <v>32</v>
      </c>
      <c r="F1" s="900"/>
      <c r="G1" s="900"/>
      <c r="H1" s="874">
        <f>IF(Cover!D13&gt;0, Cover!D13, "")</f>
        <v>2015</v>
      </c>
      <c r="I1" s="137"/>
      <c r="J1" s="137"/>
      <c r="K1" s="137"/>
      <c r="L1" s="137"/>
      <c r="N1" s="37"/>
      <c r="O1" s="37"/>
      <c r="P1" s="37"/>
    </row>
    <row r="2" spans="1:16" s="3" customFormat="1">
      <c r="A2" s="12">
        <v>2</v>
      </c>
      <c r="B2" s="875" t="s">
        <v>31</v>
      </c>
      <c r="C2" s="1326" t="str">
        <f>IF(Cover!A1&gt;0, Cover!A1, "")</f>
        <v>EVERGREEN LAKE WATER SUPPLY CO INC</v>
      </c>
      <c r="D2" s="1327"/>
      <c r="E2" s="1327"/>
      <c r="F2" s="1327"/>
      <c r="G2" s="1327"/>
      <c r="H2" s="1327"/>
      <c r="I2" s="24"/>
      <c r="J2" s="24"/>
      <c r="K2" s="24"/>
      <c r="L2" s="24"/>
      <c r="M2" s="24"/>
      <c r="N2" s="24"/>
      <c r="O2" s="24"/>
      <c r="P2" s="24"/>
    </row>
    <row r="3" spans="1:16" s="3" customFormat="1" ht="14.25" customHeight="1">
      <c r="A3" s="228"/>
      <c r="B3" s="1331"/>
      <c r="C3" s="1331"/>
      <c r="D3" s="1331"/>
      <c r="E3" s="1331"/>
      <c r="F3" s="1331"/>
      <c r="G3" s="1331"/>
      <c r="H3" s="1332"/>
      <c r="I3" s="24"/>
      <c r="J3" s="24"/>
      <c r="K3" s="24"/>
      <c r="L3" s="24"/>
      <c r="M3" s="24"/>
      <c r="N3" s="24"/>
      <c r="O3" s="24"/>
      <c r="P3" s="24"/>
    </row>
    <row r="4" spans="1:16" s="292" customFormat="1" ht="31.5" customHeight="1">
      <c r="A4" s="64"/>
      <c r="B4" s="1330" t="s">
        <v>356</v>
      </c>
      <c r="C4" s="1330"/>
      <c r="D4" s="1330"/>
      <c r="E4" s="970"/>
      <c r="F4" s="970"/>
      <c r="G4" s="970"/>
      <c r="H4" s="970"/>
    </row>
    <row r="5" spans="1:16" ht="58.5" customHeight="1">
      <c r="B5" s="1056" t="s">
        <v>462</v>
      </c>
      <c r="C5" s="1333"/>
      <c r="D5" s="558" t="s">
        <v>463</v>
      </c>
      <c r="E5" s="559" t="s">
        <v>386</v>
      </c>
      <c r="F5" s="559" t="s">
        <v>387</v>
      </c>
      <c r="G5" s="559" t="s">
        <v>388</v>
      </c>
      <c r="H5" s="559" t="s">
        <v>389</v>
      </c>
    </row>
    <row r="6" spans="1:16" ht="35.1" customHeight="1">
      <c r="A6" s="306">
        <v>3</v>
      </c>
      <c r="B6" s="1322" t="s">
        <v>652</v>
      </c>
      <c r="C6" s="1323"/>
      <c r="D6" s="474" t="s">
        <v>653</v>
      </c>
      <c r="E6" s="233" t="s">
        <v>654</v>
      </c>
      <c r="F6" s="223">
        <v>40787</v>
      </c>
      <c r="G6" s="223">
        <v>40787</v>
      </c>
      <c r="H6" s="223">
        <v>40787</v>
      </c>
    </row>
    <row r="7" spans="1:16" ht="35.1" customHeight="1">
      <c r="A7" s="306">
        <v>4</v>
      </c>
      <c r="B7" s="1322"/>
      <c r="C7" s="1323"/>
      <c r="D7" s="474"/>
      <c r="E7" s="233"/>
      <c r="F7" s="223"/>
      <c r="G7" s="223"/>
      <c r="H7" s="223"/>
    </row>
    <row r="8" spans="1:16" ht="35.1" customHeight="1">
      <c r="A8" s="306">
        <v>5</v>
      </c>
      <c r="B8" s="1322"/>
      <c r="C8" s="1323"/>
      <c r="D8" s="474"/>
      <c r="E8" s="233"/>
      <c r="F8" s="223"/>
      <c r="G8" s="223"/>
      <c r="H8" s="223"/>
    </row>
    <row r="9" spans="1:16" ht="35.1" customHeight="1">
      <c r="A9" s="306">
        <v>6</v>
      </c>
      <c r="B9" s="1322"/>
      <c r="C9" s="1323"/>
      <c r="D9" s="474"/>
      <c r="E9" s="233"/>
      <c r="F9" s="223"/>
      <c r="G9" s="223"/>
      <c r="H9" s="223"/>
    </row>
    <row r="10" spans="1:16" ht="35.1" customHeight="1">
      <c r="A10" s="306">
        <v>7</v>
      </c>
      <c r="B10" s="1322"/>
      <c r="C10" s="1323"/>
      <c r="D10" s="474"/>
      <c r="E10" s="233"/>
      <c r="F10" s="223"/>
      <c r="G10" s="223"/>
      <c r="H10" s="223"/>
    </row>
    <row r="11" spans="1:16" ht="35.1" customHeight="1">
      <c r="A11" s="306">
        <v>8</v>
      </c>
      <c r="B11" s="1322"/>
      <c r="C11" s="1323"/>
      <c r="D11" s="474"/>
      <c r="E11" s="233"/>
      <c r="F11" s="223"/>
      <c r="G11" s="223"/>
      <c r="H11" s="223"/>
    </row>
    <row r="12" spans="1:16" ht="35.1" customHeight="1">
      <c r="A12" s="306">
        <v>9</v>
      </c>
      <c r="B12" s="1322"/>
      <c r="C12" s="1323"/>
      <c r="D12" s="474"/>
      <c r="E12" s="233"/>
      <c r="F12" s="223"/>
      <c r="G12" s="223"/>
      <c r="H12" s="223"/>
    </row>
    <row r="13" spans="1:16" ht="35.1" customHeight="1">
      <c r="A13" s="306">
        <v>10</v>
      </c>
      <c r="B13" s="1322"/>
      <c r="C13" s="1323"/>
      <c r="D13" s="474"/>
      <c r="E13" s="233"/>
      <c r="F13" s="223"/>
      <c r="G13" s="223"/>
      <c r="H13" s="223"/>
    </row>
    <row r="14" spans="1:16" ht="35.1" customHeight="1">
      <c r="A14" s="306">
        <v>11</v>
      </c>
      <c r="B14" s="1322"/>
      <c r="C14" s="1323"/>
      <c r="D14" s="474"/>
      <c r="E14" s="233"/>
      <c r="F14" s="223"/>
      <c r="G14" s="223"/>
      <c r="H14" s="223"/>
    </row>
    <row r="15" spans="1:16" ht="35.1" customHeight="1">
      <c r="A15" s="306">
        <v>12</v>
      </c>
      <c r="B15" s="1324"/>
      <c r="C15" s="1325"/>
      <c r="D15" s="555"/>
      <c r="E15" s="556"/>
      <c r="F15" s="557"/>
      <c r="G15" s="557"/>
      <c r="H15" s="557"/>
    </row>
    <row r="16" spans="1:16" ht="30" customHeight="1">
      <c r="A16" s="1116" t="s">
        <v>371</v>
      </c>
      <c r="B16" s="1086"/>
      <c r="C16" s="1086"/>
      <c r="D16" s="1086"/>
      <c r="E16" s="1086"/>
      <c r="F16" s="1086"/>
      <c r="G16" s="1086"/>
      <c r="H16" s="1086"/>
    </row>
    <row r="17" spans="1:8" ht="12" customHeight="1">
      <c r="A17" s="1328"/>
      <c r="B17" s="279"/>
      <c r="C17" s="309"/>
      <c r="D17" s="309"/>
      <c r="E17" s="143"/>
      <c r="F17" s="143"/>
      <c r="G17" s="143"/>
      <c r="H17" s="143"/>
    </row>
    <row r="18" spans="1:8" ht="26.25" customHeight="1">
      <c r="A18" s="1328"/>
    </row>
    <row r="19" spans="1:8" ht="16.5" customHeight="1">
      <c r="A19" s="1328"/>
      <c r="G19" s="1229" t="s">
        <v>2</v>
      </c>
      <c r="H19" s="1329"/>
    </row>
    <row r="20" spans="1:8" s="39" customFormat="1">
      <c r="A20" s="8"/>
    </row>
    <row r="21" spans="1:8" s="39" customFormat="1" ht="12.75" customHeight="1">
      <c r="A21" s="8"/>
    </row>
    <row r="29" spans="1:8">
      <c r="G29" s="3" t="s">
        <v>1</v>
      </c>
    </row>
    <row r="30" spans="1:8">
      <c r="G30" s="3" t="s">
        <v>0</v>
      </c>
    </row>
    <row r="31" spans="1:8">
      <c r="G31" s="3"/>
    </row>
    <row r="54" spans="1:1">
      <c r="A54" s="38"/>
    </row>
  </sheetData>
  <sheetProtection password="C810" sheet="1" objects="1" scenarios="1"/>
  <mergeCells count="18">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 ref="B15:C15"/>
    <mergeCell ref="C2:H2"/>
    <mergeCell ref="A16:A19"/>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8434" r:id="rId4"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C15" sqref="C15"/>
    </sheetView>
  </sheetViews>
  <sheetFormatPr defaultRowHeight="15"/>
  <cols>
    <col min="1" max="1" width="2.7109375" style="84" customWidth="1"/>
    <col min="2" max="2" width="37.85546875" style="84" customWidth="1"/>
    <col min="3" max="3" width="21.5703125" style="84" customWidth="1"/>
    <col min="4" max="6" width="20.7109375" style="84" customWidth="1"/>
    <col min="7" max="7" width="2" style="143" customWidth="1"/>
    <col min="8" max="8" width="3.140625" style="60" bestFit="1" customWidth="1"/>
    <col min="9" max="9" width="3.140625" style="60" customWidth="1"/>
    <col min="10" max="16384" width="9.140625" style="84"/>
  </cols>
  <sheetData>
    <row r="1" spans="1:14" s="3" customFormat="1" ht="15" customHeight="1">
      <c r="A1" s="12">
        <v>1</v>
      </c>
      <c r="B1" s="12"/>
      <c r="C1" s="971" t="s">
        <v>32</v>
      </c>
      <c r="D1" s="900"/>
      <c r="E1" s="900"/>
      <c r="F1" s="874">
        <f>IF(Cover!D13&gt;0, Cover!D13, "")</f>
        <v>2015</v>
      </c>
      <c r="G1" s="137"/>
      <c r="H1" s="137"/>
      <c r="I1" s="137"/>
      <c r="J1" s="137"/>
      <c r="L1" s="37"/>
      <c r="M1" s="37"/>
      <c r="N1" s="37"/>
    </row>
    <row r="2" spans="1:14" s="3" customFormat="1" ht="12.75">
      <c r="A2" s="12">
        <v>2</v>
      </c>
      <c r="B2" s="875" t="s">
        <v>31</v>
      </c>
      <c r="C2" s="934" t="str">
        <f>IF(Cover!A1&gt;0, Cover!A1, "")</f>
        <v>EVERGREEN LAKE WATER SUPPLY CO INC</v>
      </c>
      <c r="D2" s="934"/>
      <c r="E2" s="934"/>
      <c r="F2" s="934"/>
      <c r="G2" s="24"/>
      <c r="H2" s="24"/>
      <c r="I2" s="24"/>
      <c r="J2" s="24"/>
      <c r="K2" s="24"/>
      <c r="L2" s="24"/>
      <c r="M2" s="24"/>
      <c r="N2" s="24"/>
    </row>
    <row r="3" spans="1:14" s="292" customFormat="1" ht="32.25" customHeight="1">
      <c r="A3" s="64"/>
      <c r="B3" s="1330" t="s">
        <v>357</v>
      </c>
      <c r="C3" s="1330"/>
      <c r="D3" s="1330"/>
      <c r="E3" s="1330"/>
      <c r="F3" s="1330"/>
      <c r="H3" s="307"/>
      <c r="I3" s="1066"/>
    </row>
    <row r="4" spans="1:14" s="106" customFormat="1" ht="17.25" customHeight="1">
      <c r="A4" s="12">
        <v>3</v>
      </c>
      <c r="B4" s="1334" t="s">
        <v>390</v>
      </c>
      <c r="C4" s="560" t="s">
        <v>244</v>
      </c>
      <c r="D4" s="560" t="s">
        <v>244</v>
      </c>
      <c r="E4" s="560" t="s">
        <v>244</v>
      </c>
      <c r="F4" s="560" t="s">
        <v>244</v>
      </c>
      <c r="G4" s="143"/>
      <c r="H4" s="93"/>
      <c r="I4" s="1066"/>
    </row>
    <row r="5" spans="1:14" s="106" customFormat="1" ht="24.95" customHeight="1">
      <c r="A5" s="12"/>
      <c r="B5" s="1335"/>
      <c r="C5" s="212" t="s">
        <v>646</v>
      </c>
      <c r="D5" s="212"/>
      <c r="E5" s="212"/>
      <c r="F5" s="212"/>
      <c r="G5" s="143"/>
      <c r="H5" s="93"/>
      <c r="I5" s="1066"/>
    </row>
    <row r="6" spans="1:14" s="106" customFormat="1" ht="24.95" customHeight="1">
      <c r="A6" s="12"/>
      <c r="B6" s="1335"/>
      <c r="C6" s="234"/>
      <c r="D6" s="234"/>
      <c r="E6" s="234"/>
      <c r="F6" s="234"/>
      <c r="G6" s="143"/>
      <c r="H6" s="93"/>
      <c r="I6" s="1066"/>
    </row>
    <row r="7" spans="1:14" s="38" customFormat="1" ht="24.95" customHeight="1">
      <c r="A7" s="12"/>
      <c r="B7" s="1336"/>
      <c r="C7" s="312" t="s">
        <v>176</v>
      </c>
      <c r="D7" s="312" t="s">
        <v>175</v>
      </c>
      <c r="E7" s="312" t="s">
        <v>174</v>
      </c>
      <c r="F7" s="312" t="s">
        <v>243</v>
      </c>
      <c r="G7" s="143"/>
      <c r="H7" s="70"/>
      <c r="I7" s="1066"/>
    </row>
    <row r="8" spans="1:14" s="145" customFormat="1" ht="32.1" customHeight="1">
      <c r="A8" s="77">
        <v>4</v>
      </c>
      <c r="B8" s="561" t="s">
        <v>242</v>
      </c>
      <c r="C8" s="471">
        <v>1969</v>
      </c>
      <c r="D8" s="471"/>
      <c r="E8" s="471"/>
      <c r="F8" s="723"/>
      <c r="H8" s="70"/>
      <c r="I8" s="1066"/>
    </row>
    <row r="9" spans="1:14" s="145" customFormat="1" ht="32.1" customHeight="1">
      <c r="A9" s="306">
        <v>5</v>
      </c>
      <c r="B9" s="561" t="s">
        <v>241</v>
      </c>
      <c r="C9" s="471" t="s">
        <v>647</v>
      </c>
      <c r="D9" s="471"/>
      <c r="E9" s="471"/>
      <c r="F9" s="471"/>
      <c r="H9" s="70"/>
      <c r="I9" s="1066"/>
    </row>
    <row r="10" spans="1:14" s="145" customFormat="1" ht="32.1" customHeight="1">
      <c r="A10" s="306">
        <v>6</v>
      </c>
      <c r="B10" s="561" t="s">
        <v>358</v>
      </c>
      <c r="C10" s="471" t="s">
        <v>648</v>
      </c>
      <c r="D10" s="471"/>
      <c r="E10" s="471"/>
      <c r="F10" s="471"/>
      <c r="H10" s="70"/>
      <c r="I10" s="1066"/>
    </row>
    <row r="11" spans="1:14" s="145" customFormat="1" ht="32.1" customHeight="1">
      <c r="A11" s="306">
        <v>7</v>
      </c>
      <c r="B11" s="561" t="s">
        <v>240</v>
      </c>
      <c r="C11" s="471" t="s">
        <v>649</v>
      </c>
      <c r="D11" s="471"/>
      <c r="E11" s="471"/>
      <c r="F11" s="471"/>
      <c r="H11" s="70"/>
      <c r="I11" s="1066"/>
    </row>
    <row r="12" spans="1:14" s="145" customFormat="1" ht="32.1" customHeight="1">
      <c r="A12" s="306">
        <v>8</v>
      </c>
      <c r="B12" s="561" t="s">
        <v>239</v>
      </c>
      <c r="C12" s="472" t="s">
        <v>650</v>
      </c>
      <c r="D12" s="472"/>
      <c r="E12" s="472"/>
      <c r="F12" s="472"/>
      <c r="H12" s="70"/>
      <c r="I12" s="1066"/>
    </row>
    <row r="13" spans="1:14" s="143" customFormat="1" ht="23.25" customHeight="1">
      <c r="A13" s="306"/>
      <c r="B13" s="562" t="s">
        <v>155</v>
      </c>
      <c r="C13" s="470"/>
      <c r="D13" s="470"/>
      <c r="E13" s="470"/>
      <c r="F13" s="470"/>
      <c r="H13" s="92"/>
      <c r="I13" s="1066"/>
    </row>
    <row r="14" spans="1:14" s="145" customFormat="1" ht="32.1" customHeight="1">
      <c r="A14" s="306">
        <v>9</v>
      </c>
      <c r="B14" s="561" t="s">
        <v>238</v>
      </c>
      <c r="C14" s="471" t="s">
        <v>655</v>
      </c>
      <c r="D14" s="471"/>
      <c r="E14" s="471"/>
      <c r="F14" s="471"/>
      <c r="H14" s="70"/>
      <c r="I14" s="1066"/>
    </row>
    <row r="15" spans="1:14" s="145" customFormat="1" ht="32.1" customHeight="1">
      <c r="A15" s="306">
        <v>10</v>
      </c>
      <c r="B15" s="561" t="s">
        <v>359</v>
      </c>
      <c r="C15" s="473"/>
      <c r="D15" s="473"/>
      <c r="E15" s="473"/>
      <c r="F15" s="473"/>
      <c r="H15" s="70"/>
      <c r="I15" s="1066"/>
    </row>
    <row r="16" spans="1:14" s="145" customFormat="1" ht="32.1" customHeight="1">
      <c r="A16" s="306">
        <v>11</v>
      </c>
      <c r="B16" s="563" t="s">
        <v>360</v>
      </c>
      <c r="C16" s="564"/>
      <c r="D16" s="564"/>
      <c r="E16" s="564"/>
      <c r="F16" s="564"/>
      <c r="H16" s="70"/>
      <c r="I16" s="70"/>
    </row>
    <row r="17" spans="1:14" s="38" customFormat="1" ht="18.75" customHeight="1">
      <c r="A17" s="1338" t="s">
        <v>500</v>
      </c>
      <c r="B17" s="272"/>
      <c r="C17" s="363"/>
      <c r="D17" s="363"/>
      <c r="E17" s="533"/>
      <c r="F17" s="363"/>
      <c r="G17" s="143"/>
      <c r="H17" s="70"/>
      <c r="I17" s="70"/>
    </row>
    <row r="18" spans="1:14" s="38" customFormat="1" ht="14.25" customHeight="1">
      <c r="A18" s="1339"/>
      <c r="B18" s="272"/>
      <c r="C18" s="132"/>
      <c r="D18" s="132"/>
      <c r="E18" s="363"/>
      <c r="F18" s="70"/>
      <c r="G18" s="70"/>
    </row>
    <row r="19" spans="1:14" ht="12.75" customHeight="1">
      <c r="A19" s="1339"/>
      <c r="B19" s="272"/>
      <c r="C19" s="392"/>
      <c r="D19" s="392"/>
      <c r="E19" s="194"/>
      <c r="F19" s="393"/>
      <c r="H19" s="70"/>
    </row>
    <row r="20" spans="1:14" s="86" customFormat="1">
      <c r="A20" s="1339"/>
      <c r="B20" s="394"/>
      <c r="C20" s="392"/>
      <c r="D20" s="392"/>
      <c r="E20" s="392"/>
      <c r="F20" s="392"/>
      <c r="G20" s="79"/>
      <c r="H20" s="40"/>
      <c r="I20" s="40"/>
    </row>
    <row r="21" spans="1:14" s="86" customFormat="1">
      <c r="A21" s="1339"/>
      <c r="B21" s="394"/>
      <c r="C21" s="392"/>
      <c r="D21" s="392"/>
      <c r="E21" s="906" t="s">
        <v>2</v>
      </c>
      <c r="F21" s="1337"/>
      <c r="G21" s="79"/>
      <c r="H21" s="40"/>
      <c r="I21" s="40"/>
    </row>
    <row r="22" spans="1:14" s="86" customFormat="1">
      <c r="G22" s="79"/>
      <c r="H22" s="40"/>
      <c r="I22" s="40"/>
    </row>
    <row r="23" spans="1:14" s="86" customFormat="1">
      <c r="G23" s="79"/>
      <c r="H23" s="40"/>
      <c r="I23" s="40"/>
    </row>
    <row r="24" spans="1:14" s="86" customFormat="1">
      <c r="G24" s="79"/>
      <c r="H24" s="40"/>
      <c r="I24" s="40"/>
    </row>
    <row r="25" spans="1:14" s="86" customFormat="1">
      <c r="G25" s="79"/>
      <c r="H25" s="40"/>
      <c r="I25" s="40"/>
    </row>
    <row r="26" spans="1:14" s="86" customFormat="1">
      <c r="A26" s="84"/>
      <c r="B26" s="84"/>
      <c r="C26" s="84"/>
      <c r="D26" s="84"/>
      <c r="E26" s="84"/>
      <c r="F26" s="84"/>
      <c r="G26" s="79"/>
      <c r="H26" s="40"/>
      <c r="I26" s="40"/>
    </row>
    <row r="27" spans="1:14" s="86" customFormat="1">
      <c r="A27" s="84"/>
      <c r="B27" s="84"/>
      <c r="C27" s="84"/>
      <c r="D27" s="84"/>
      <c r="E27" s="84"/>
      <c r="F27" s="84"/>
      <c r="G27" s="79"/>
      <c r="H27" s="40"/>
      <c r="I27" s="40"/>
    </row>
    <row r="32" spans="1:14" s="60" customFormat="1">
      <c r="A32" s="84"/>
      <c r="B32" s="84"/>
      <c r="C32" s="84"/>
      <c r="D32" s="84"/>
      <c r="E32" s="84"/>
      <c r="F32" s="84"/>
      <c r="G32" s="155"/>
      <c r="J32" s="84"/>
      <c r="K32" s="84"/>
      <c r="L32" s="84"/>
      <c r="M32" s="84"/>
      <c r="N32" s="84"/>
    </row>
    <row r="42" spans="1:14">
      <c r="E42" s="3"/>
    </row>
    <row r="43" spans="1:14" s="60" customFormat="1">
      <c r="A43" s="84"/>
      <c r="B43" s="84"/>
      <c r="C43" s="84"/>
      <c r="D43" s="84"/>
      <c r="E43" s="3" t="s">
        <v>1</v>
      </c>
      <c r="F43" s="84"/>
      <c r="G43" s="143"/>
      <c r="H43" s="61"/>
      <c r="J43" s="84"/>
      <c r="K43" s="84"/>
      <c r="L43" s="84"/>
      <c r="M43" s="84"/>
      <c r="N43" s="84"/>
    </row>
    <row r="44" spans="1:14" s="60" customFormat="1">
      <c r="A44" s="84"/>
      <c r="B44" s="84"/>
      <c r="C44" s="84"/>
      <c r="D44" s="84"/>
      <c r="E44" s="3" t="s">
        <v>0</v>
      </c>
      <c r="F44" s="84"/>
      <c r="G44" s="143"/>
      <c r="J44" s="84"/>
      <c r="K44" s="84"/>
      <c r="L44" s="84"/>
      <c r="M44" s="84"/>
      <c r="N44" s="84"/>
    </row>
    <row r="45" spans="1:14" s="60" customFormat="1">
      <c r="A45" s="84"/>
      <c r="B45" s="84"/>
      <c r="C45" s="84"/>
      <c r="D45" s="84"/>
      <c r="E45" s="84"/>
      <c r="F45" s="84"/>
      <c r="G45" s="143"/>
      <c r="J45" s="84"/>
      <c r="K45" s="84"/>
      <c r="L45" s="84"/>
      <c r="M45" s="84"/>
      <c r="N45" s="84"/>
    </row>
  </sheetData>
  <sheetProtection password="C810" sheet="1" objects="1" scenarios="1"/>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8" r:id="rId4"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C17" sqref="C17:F17"/>
    </sheetView>
  </sheetViews>
  <sheetFormatPr defaultRowHeight="15"/>
  <cols>
    <col min="1" max="1" width="3.5703125" style="38" bestFit="1" customWidth="1"/>
    <col min="2" max="2" width="2.7109375" style="12" customWidth="1"/>
    <col min="3" max="3" width="35.5703125" style="38" customWidth="1"/>
    <col min="4" max="4" width="12.140625" style="38" customWidth="1"/>
    <col min="5" max="5" width="16.5703125" style="38" bestFit="1" customWidth="1"/>
    <col min="6" max="6" width="14.7109375" style="38" customWidth="1"/>
    <col min="7" max="7" width="18.140625" style="38" customWidth="1"/>
    <col min="8" max="8" width="19.42578125" style="38" customWidth="1"/>
    <col min="9" max="9" width="18.28515625" style="38" customWidth="1"/>
    <col min="10" max="10" width="1" style="143" customWidth="1"/>
    <col min="11" max="11" width="3.28515625" style="60" customWidth="1"/>
    <col min="12" max="12" width="3.140625" style="60" customWidth="1"/>
    <col min="13" max="16384" width="9.140625" style="38"/>
  </cols>
  <sheetData>
    <row r="1" spans="1:256" ht="24.95" customHeight="1">
      <c r="A1" s="361"/>
      <c r="B1" s="364"/>
      <c r="C1" s="1340" t="s">
        <v>249</v>
      </c>
      <c r="D1" s="1340"/>
      <c r="E1" s="1340"/>
      <c r="F1" s="1340"/>
      <c r="G1" s="1340"/>
      <c r="H1" s="1340"/>
      <c r="I1" s="1340"/>
      <c r="K1" s="63">
        <v>2</v>
      </c>
      <c r="L1" s="63">
        <v>1</v>
      </c>
    </row>
    <row r="2" spans="1:256" ht="78.75" customHeight="1">
      <c r="A2" s="361"/>
      <c r="B2" s="364"/>
      <c r="C2" s="574" t="s">
        <v>464</v>
      </c>
      <c r="D2" s="574" t="s">
        <v>465</v>
      </c>
      <c r="E2" s="574" t="s">
        <v>466</v>
      </c>
      <c r="F2" s="574" t="s">
        <v>467</v>
      </c>
      <c r="G2" s="574" t="s">
        <v>468</v>
      </c>
      <c r="H2" s="575" t="s">
        <v>493</v>
      </c>
      <c r="I2" s="361"/>
      <c r="K2" s="74" t="s">
        <v>75</v>
      </c>
      <c r="L2" s="1066" t="s">
        <v>32</v>
      </c>
    </row>
    <row r="3" spans="1:256" ht="24" customHeight="1">
      <c r="B3" s="12">
        <v>3</v>
      </c>
      <c r="C3" s="716" t="s">
        <v>512</v>
      </c>
      <c r="D3" s="578"/>
      <c r="E3" s="579"/>
      <c r="F3" s="579"/>
      <c r="G3" s="579"/>
      <c r="H3" s="580"/>
      <c r="I3" s="387"/>
      <c r="K3" s="1063" t="str">
        <f>IF(Cover!A1&gt;0, Cover!A1, "")</f>
        <v>EVERGREEN LAKE WATER SUPPLY CO INC</v>
      </c>
      <c r="L3" s="1066"/>
    </row>
    <row r="4" spans="1:256" s="143" customFormat="1" ht="24" customHeight="1">
      <c r="B4" s="251">
        <v>4</v>
      </c>
      <c r="C4" s="565"/>
      <c r="D4" s="898"/>
      <c r="E4" s="445"/>
      <c r="F4" s="445"/>
      <c r="G4" s="445"/>
      <c r="H4" s="566">
        <f>E4+F4-G4</f>
        <v>0</v>
      </c>
      <c r="I4" s="388"/>
      <c r="K4" s="1064"/>
      <c r="L4" s="1066"/>
    </row>
    <row r="5" spans="1:256" s="143" customFormat="1" ht="24" customHeight="1">
      <c r="B5" s="251">
        <v>5</v>
      </c>
      <c r="C5" s="565"/>
      <c r="D5" s="233" t="s">
        <v>658</v>
      </c>
      <c r="E5" s="445">
        <v>49</v>
      </c>
      <c r="F5" s="445">
        <v>1</v>
      </c>
      <c r="G5" s="445"/>
      <c r="H5" s="566">
        <f>E5+F5-G5</f>
        <v>50</v>
      </c>
      <c r="I5" s="388"/>
      <c r="K5" s="1064"/>
      <c r="L5" s="1066"/>
    </row>
    <row r="6" spans="1:256" s="143" customFormat="1" ht="24" customHeight="1">
      <c r="B6" s="251">
        <v>6</v>
      </c>
      <c r="C6" s="567"/>
      <c r="D6" s="233" t="s">
        <v>659</v>
      </c>
      <c r="E6" s="445">
        <v>1</v>
      </c>
      <c r="F6" s="445"/>
      <c r="G6" s="445"/>
      <c r="H6" s="566">
        <f>E6+F6-G6</f>
        <v>1</v>
      </c>
      <c r="I6" s="388"/>
      <c r="K6" s="1064"/>
      <c r="L6" s="1066"/>
    </row>
    <row r="7" spans="1:256" s="143" customFormat="1" ht="24" customHeight="1">
      <c r="B7" s="251">
        <v>7</v>
      </c>
      <c r="C7" s="716" t="s">
        <v>513</v>
      </c>
      <c r="D7" s="289"/>
      <c r="E7" s="446"/>
      <c r="F7" s="446"/>
      <c r="G7" s="446"/>
      <c r="H7" s="568"/>
      <c r="I7" s="388"/>
      <c r="K7" s="1064"/>
      <c r="L7" s="1066"/>
    </row>
    <row r="8" spans="1:256" s="143" customFormat="1" ht="24" customHeight="1">
      <c r="B8" s="251">
        <v>8</v>
      </c>
      <c r="C8" s="565"/>
      <c r="D8" s="233"/>
      <c r="E8" s="445"/>
      <c r="F8" s="445"/>
      <c r="G8" s="445"/>
      <c r="H8" s="566">
        <f>E8+F8-G8</f>
        <v>0</v>
      </c>
      <c r="I8" s="388"/>
      <c r="K8" s="1064"/>
      <c r="L8" s="1066"/>
    </row>
    <row r="9" spans="1:256" s="143" customFormat="1" ht="24" customHeight="1">
      <c r="B9" s="251">
        <v>9</v>
      </c>
      <c r="C9" s="567"/>
      <c r="D9" s="556"/>
      <c r="E9" s="593"/>
      <c r="F9" s="593"/>
      <c r="G9" s="593"/>
      <c r="H9" s="566">
        <f>E9+F9-G9</f>
        <v>0</v>
      </c>
      <c r="I9" s="388"/>
      <c r="K9" s="1064"/>
      <c r="L9" s="1066"/>
    </row>
    <row r="10" spans="1:256" s="143" customFormat="1" ht="24" customHeight="1">
      <c r="B10" s="251">
        <v>10</v>
      </c>
      <c r="C10" s="569" t="s">
        <v>248</v>
      </c>
      <c r="D10" s="48"/>
      <c r="E10" s="591">
        <f>SUM(E3:E9)</f>
        <v>50</v>
      </c>
      <c r="F10" s="591">
        <f>SUM(F3:F9)</f>
        <v>1</v>
      </c>
      <c r="G10" s="591">
        <f>SUM(G3:G9)</f>
        <v>0</v>
      </c>
      <c r="H10" s="592">
        <f>SUM(H4:H6,H8:H9)</f>
        <v>51</v>
      </c>
      <c r="I10" s="389"/>
      <c r="K10" s="1064"/>
      <c r="L10" s="1066"/>
      <c r="IV10" s="255">
        <f>SUM(IV3:IV9)</f>
        <v>0</v>
      </c>
    </row>
    <row r="11" spans="1:256" s="143" customFormat="1" ht="24" customHeight="1">
      <c r="B11" s="251">
        <v>11</v>
      </c>
      <c r="C11" s="717" t="s">
        <v>514</v>
      </c>
      <c r="D11" s="289"/>
      <c r="E11" s="447"/>
      <c r="F11" s="447"/>
      <c r="G11" s="447"/>
      <c r="H11" s="570"/>
      <c r="I11" s="389"/>
      <c r="K11" s="1064"/>
      <c r="L11" s="1066"/>
    </row>
    <row r="12" spans="1:256" s="143" customFormat="1" ht="24" customHeight="1">
      <c r="B12" s="251">
        <v>12</v>
      </c>
      <c r="C12" s="567"/>
      <c r="D12" s="233"/>
      <c r="E12" s="448"/>
      <c r="F12" s="448"/>
      <c r="G12" s="448"/>
      <c r="H12" s="571">
        <f>E12+F12-G12</f>
        <v>0</v>
      </c>
      <c r="I12" s="389"/>
      <c r="K12" s="1064"/>
      <c r="L12" s="1066"/>
    </row>
    <row r="13" spans="1:256" s="143" customFormat="1" ht="24" customHeight="1">
      <c r="B13" s="251">
        <v>13</v>
      </c>
      <c r="C13" s="529"/>
      <c r="D13" s="556"/>
      <c r="E13" s="581"/>
      <c r="F13" s="581"/>
      <c r="G13" s="581"/>
      <c r="H13" s="571">
        <f>E13+F13-G13</f>
        <v>0</v>
      </c>
      <c r="I13" s="389"/>
      <c r="K13" s="1064"/>
      <c r="L13" s="1066"/>
    </row>
    <row r="14" spans="1:256" s="143" customFormat="1" ht="24" customHeight="1">
      <c r="B14" s="251">
        <v>14</v>
      </c>
      <c r="C14" s="1349" t="s">
        <v>247</v>
      </c>
      <c r="D14" s="1112"/>
      <c r="E14" s="572">
        <f>SUM(E10,E12:E13)</f>
        <v>50</v>
      </c>
      <c r="F14" s="572">
        <f>SUM(F10,F12:F13)</f>
        <v>1</v>
      </c>
      <c r="G14" s="572">
        <f>SUM(G10,G12:G13)</f>
        <v>0</v>
      </c>
      <c r="H14" s="573">
        <f>SUM(H10,H12:H13)</f>
        <v>51</v>
      </c>
      <c r="I14" s="390"/>
      <c r="K14" s="1064"/>
      <c r="L14" s="1066"/>
    </row>
    <row r="15" spans="1:256" ht="24.95" customHeight="1">
      <c r="A15" s="361"/>
      <c r="B15" s="364"/>
      <c r="C15" s="1340" t="s">
        <v>246</v>
      </c>
      <c r="D15" s="1340"/>
      <c r="E15" s="1340"/>
      <c r="F15" s="1340"/>
      <c r="G15" s="1340"/>
      <c r="H15" s="1340"/>
      <c r="I15" s="1340"/>
      <c r="K15" s="1064"/>
      <c r="L15" s="1066"/>
    </row>
    <row r="16" spans="1:256" ht="72" customHeight="1">
      <c r="A16" s="361"/>
      <c r="B16" s="364"/>
      <c r="C16" s="1341" t="s">
        <v>471</v>
      </c>
      <c r="D16" s="1342"/>
      <c r="E16" s="1342"/>
      <c r="F16" s="1343"/>
      <c r="G16" s="574" t="s">
        <v>469</v>
      </c>
      <c r="H16" s="574" t="s">
        <v>472</v>
      </c>
      <c r="I16" s="574" t="s">
        <v>470</v>
      </c>
      <c r="K16" s="1064"/>
      <c r="L16" s="1066"/>
    </row>
    <row r="17" spans="1:12" s="252" customFormat="1" ht="24" customHeight="1">
      <c r="A17" s="352"/>
      <c r="B17" s="251">
        <v>15</v>
      </c>
      <c r="C17" s="1344" t="s">
        <v>657</v>
      </c>
      <c r="D17" s="1345"/>
      <c r="E17" s="1345"/>
      <c r="F17" s="1345"/>
      <c r="G17" s="582" t="s">
        <v>645</v>
      </c>
      <c r="H17" s="583" t="s">
        <v>656</v>
      </c>
      <c r="I17" s="584">
        <v>50000</v>
      </c>
      <c r="K17" s="1064"/>
      <c r="L17" s="1066"/>
    </row>
    <row r="18" spans="1:12" s="143" customFormat="1" ht="24" customHeight="1">
      <c r="A18" s="363"/>
      <c r="B18" s="251">
        <v>16</v>
      </c>
      <c r="C18" s="1346"/>
      <c r="D18" s="1346"/>
      <c r="E18" s="1346"/>
      <c r="F18" s="1346"/>
      <c r="G18" s="585"/>
      <c r="H18" s="586"/>
      <c r="I18" s="587"/>
      <c r="K18" s="1064"/>
      <c r="L18" s="1066"/>
    </row>
    <row r="19" spans="1:12" s="143" customFormat="1" ht="24" customHeight="1">
      <c r="A19" s="1351" t="s">
        <v>245</v>
      </c>
      <c r="B19" s="251">
        <v>17</v>
      </c>
      <c r="C19" s="1346"/>
      <c r="D19" s="1346"/>
      <c r="E19" s="1346"/>
      <c r="F19" s="1346"/>
      <c r="G19" s="585"/>
      <c r="H19" s="223"/>
      <c r="I19" s="587"/>
      <c r="K19" s="1064"/>
      <c r="L19" s="1066"/>
    </row>
    <row r="20" spans="1:12" s="143" customFormat="1" ht="24" customHeight="1">
      <c r="A20" s="1351"/>
      <c r="B20" s="251">
        <v>18</v>
      </c>
      <c r="C20" s="1346"/>
      <c r="D20" s="1346"/>
      <c r="E20" s="1346"/>
      <c r="F20" s="1346"/>
      <c r="G20" s="585"/>
      <c r="H20" s="586"/>
      <c r="I20" s="587"/>
      <c r="K20" s="1064"/>
      <c r="L20" s="1066"/>
    </row>
    <row r="21" spans="1:12" s="143" customFormat="1" ht="24" customHeight="1">
      <c r="A21" s="1351"/>
      <c r="B21" s="251">
        <v>19</v>
      </c>
      <c r="C21" s="991"/>
      <c r="D21" s="991"/>
      <c r="E21" s="991"/>
      <c r="F21" s="991"/>
      <c r="G21" s="588"/>
      <c r="H21" s="589"/>
      <c r="I21" s="590"/>
      <c r="K21" s="1064"/>
      <c r="L21" s="1347">
        <f>IF(Cover!D13&gt;0, Cover!D13, "")</f>
        <v>2015</v>
      </c>
    </row>
    <row r="22" spans="1:12" ht="6.75" customHeight="1">
      <c r="A22" s="1351"/>
      <c r="C22" s="137"/>
      <c r="D22" s="137"/>
      <c r="E22" s="137"/>
      <c r="F22" s="137"/>
      <c r="G22" s="137"/>
      <c r="H22" s="527"/>
      <c r="I22" s="527"/>
      <c r="K22" s="276"/>
      <c r="L22" s="1348"/>
    </row>
    <row r="23" spans="1:12">
      <c r="A23" s="1351"/>
      <c r="B23" s="89"/>
      <c r="C23" s="89"/>
      <c r="D23" s="62"/>
      <c r="E23" s="62"/>
      <c r="F23" s="62"/>
      <c r="G23" s="62"/>
      <c r="H23" s="62"/>
      <c r="I23" s="290"/>
      <c r="J23" s="69"/>
      <c r="K23" s="361"/>
      <c r="L23" s="1348"/>
    </row>
    <row r="24" spans="1:12" s="39" customFormat="1" ht="11.25" customHeight="1">
      <c r="A24" s="38"/>
      <c r="B24" s="332"/>
      <c r="C24" s="310" t="s">
        <v>14</v>
      </c>
      <c r="D24" s="38"/>
      <c r="E24" s="38"/>
      <c r="F24" s="38"/>
      <c r="G24" s="38"/>
      <c r="J24" s="143"/>
      <c r="K24" s="391"/>
      <c r="L24" s="60"/>
    </row>
    <row r="25" spans="1:12" s="39" customFormat="1">
      <c r="A25" s="361"/>
      <c r="B25" s="364"/>
      <c r="C25" s="361"/>
      <c r="D25" s="361"/>
      <c r="E25" s="361"/>
      <c r="F25" s="361"/>
      <c r="G25" s="361"/>
      <c r="H25" s="1350" t="s">
        <v>2</v>
      </c>
      <c r="I25" s="1350"/>
      <c r="J25" s="143"/>
      <c r="K25" s="70"/>
      <c r="L25" s="60"/>
    </row>
    <row r="26" spans="1:12" s="39" customFormat="1">
      <c r="A26" s="38"/>
      <c r="B26" s="231"/>
      <c r="C26" s="38"/>
      <c r="D26" s="38"/>
      <c r="E26" s="38"/>
      <c r="F26" s="38"/>
      <c r="G26" s="38"/>
      <c r="H26" s="38"/>
      <c r="I26" s="38"/>
      <c r="J26" s="143"/>
      <c r="K26" s="70"/>
      <c r="L26" s="60"/>
    </row>
    <row r="27" spans="1:12" s="39" customFormat="1">
      <c r="A27" s="38"/>
      <c r="B27" s="231"/>
      <c r="C27" s="38"/>
      <c r="D27" s="38"/>
      <c r="E27" s="38"/>
      <c r="F27" s="38"/>
      <c r="G27" s="38"/>
      <c r="H27" s="38"/>
      <c r="I27" s="38"/>
      <c r="J27" s="143"/>
      <c r="K27" s="70"/>
      <c r="L27" s="60"/>
    </row>
    <row r="28" spans="1:12" s="39" customFormat="1">
      <c r="A28" s="38"/>
      <c r="B28" s="231"/>
      <c r="C28" s="38"/>
      <c r="D28" s="38"/>
      <c r="E28" s="38"/>
      <c r="F28" s="38"/>
      <c r="G28" s="38"/>
      <c r="H28" s="38"/>
      <c r="I28" s="38"/>
      <c r="J28" s="143"/>
      <c r="K28" s="70"/>
      <c r="L28" s="60"/>
    </row>
    <row r="29" spans="1:12" s="39" customFormat="1">
      <c r="B29" s="8"/>
      <c r="J29" s="79"/>
      <c r="K29" s="94"/>
      <c r="L29" s="40"/>
    </row>
    <row r="30" spans="1:12">
      <c r="K30" s="70"/>
    </row>
    <row r="31" spans="1:12">
      <c r="K31" s="70"/>
    </row>
    <row r="32" spans="1:12">
      <c r="K32" s="70"/>
    </row>
    <row r="33" spans="8:11">
      <c r="K33" s="70"/>
    </row>
    <row r="34" spans="8:11">
      <c r="K34" s="70"/>
    </row>
    <row r="35" spans="8:11">
      <c r="K35" s="70"/>
    </row>
    <row r="36" spans="8:11">
      <c r="K36" s="70"/>
    </row>
    <row r="37" spans="8:11">
      <c r="K37" s="70"/>
    </row>
    <row r="38" spans="8:11">
      <c r="K38" s="70"/>
    </row>
    <row r="39" spans="8:11">
      <c r="K39" s="70"/>
    </row>
    <row r="40" spans="8:11">
      <c r="K40" s="70"/>
    </row>
    <row r="41" spans="8:11">
      <c r="H41" s="3"/>
      <c r="K41" s="70"/>
    </row>
    <row r="42" spans="8:11">
      <c r="H42" s="3" t="s">
        <v>1</v>
      </c>
      <c r="K42" s="70"/>
    </row>
    <row r="43" spans="8:11">
      <c r="H43" s="3" t="s">
        <v>0</v>
      </c>
    </row>
    <row r="46" spans="8:11">
      <c r="K46" s="61"/>
    </row>
    <row r="59" spans="2:2">
      <c r="B59" s="38"/>
    </row>
  </sheetData>
  <sheetProtection password="C810" sheet="1" objects="1" scenarios="1"/>
  <mergeCells count="14">
    <mergeCell ref="H25:I25"/>
    <mergeCell ref="C1:I1"/>
    <mergeCell ref="A19:A23"/>
    <mergeCell ref="C19:F19"/>
    <mergeCell ref="C20:F20"/>
    <mergeCell ref="C21:F21"/>
    <mergeCell ref="L2:L20"/>
    <mergeCell ref="C15:I15"/>
    <mergeCell ref="C16:F16"/>
    <mergeCell ref="C17:F17"/>
    <mergeCell ref="C18:F18"/>
    <mergeCell ref="K3:K21"/>
    <mergeCell ref="L21:L23"/>
    <mergeCell ref="C14:D14"/>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82" r:id="rId4"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tabSelected="1" view="pageBreakPreview" zoomScale="85" zoomScaleNormal="100" zoomScaleSheetLayoutView="85" workbookViewId="0">
      <selection activeCell="C10" sqref="C10"/>
    </sheetView>
  </sheetViews>
  <sheetFormatPr defaultRowHeight="15"/>
  <cols>
    <col min="1" max="1" width="3.5703125" style="38" bestFit="1" customWidth="1"/>
    <col min="2" max="2" width="5.85546875" style="508" customWidth="1"/>
    <col min="3" max="3" width="62.5703125" style="38" customWidth="1"/>
    <col min="4" max="4" width="10.85546875" style="38" customWidth="1"/>
    <col min="5" max="5" width="14.85546875" style="38" customWidth="1"/>
    <col min="6" max="6" width="13.42578125" style="38" customWidth="1"/>
    <col min="7" max="7" width="18.28515625" style="38" customWidth="1"/>
    <col min="8" max="8" width="16.42578125" style="38" customWidth="1"/>
    <col min="9" max="9" width="0.85546875" style="246" customWidth="1"/>
    <col min="10" max="10" width="3.28515625" style="60" customWidth="1"/>
    <col min="11" max="11" width="3.140625" style="60" customWidth="1"/>
    <col min="12" max="16384" width="9.140625" style="38"/>
  </cols>
  <sheetData>
    <row r="1" spans="1:256" ht="24.95" customHeight="1">
      <c r="A1" s="361"/>
      <c r="B1" s="496"/>
      <c r="C1" s="1340" t="s">
        <v>391</v>
      </c>
      <c r="D1" s="1340"/>
      <c r="E1" s="1340"/>
      <c r="F1" s="1340"/>
      <c r="G1" s="1340"/>
      <c r="H1" s="1340"/>
      <c r="J1" s="386">
        <v>2</v>
      </c>
      <c r="K1" s="384">
        <v>1</v>
      </c>
    </row>
    <row r="2" spans="1:256" ht="83.25" customHeight="1">
      <c r="A2" s="361"/>
      <c r="B2" s="496"/>
      <c r="C2" s="595" t="s">
        <v>501</v>
      </c>
      <c r="D2" s="594" t="s">
        <v>502</v>
      </c>
      <c r="E2" s="594" t="s">
        <v>503</v>
      </c>
      <c r="F2" s="594" t="s">
        <v>504</v>
      </c>
      <c r="G2" s="594" t="s">
        <v>505</v>
      </c>
      <c r="H2" s="594" t="s">
        <v>506</v>
      </c>
      <c r="J2" s="385" t="s">
        <v>31</v>
      </c>
    </row>
    <row r="3" spans="1:256" ht="20.100000000000001" customHeight="1">
      <c r="B3" s="496">
        <v>3</v>
      </c>
      <c r="C3" s="596" t="s">
        <v>661</v>
      </c>
      <c r="D3" s="235" t="s">
        <v>662</v>
      </c>
      <c r="E3" s="237">
        <v>4325</v>
      </c>
      <c r="F3" s="237"/>
      <c r="G3" s="237"/>
      <c r="H3" s="449">
        <f t="shared" ref="H3:H15" si="0">SUM(E3+F3-G3)</f>
        <v>4325</v>
      </c>
      <c r="J3" s="1233" t="str">
        <f>IF(Cover!A1&gt;0, Cover!A1, "")</f>
        <v>EVERGREEN LAKE WATER SUPPLY CO INC</v>
      </c>
      <c r="K3" s="76"/>
    </row>
    <row r="4" spans="1:256" ht="20.100000000000001" customHeight="1">
      <c r="B4" s="496">
        <v>4</v>
      </c>
      <c r="C4" s="567" t="s">
        <v>661</v>
      </c>
      <c r="D4" s="235" t="s">
        <v>663</v>
      </c>
      <c r="E4" s="237">
        <v>33225</v>
      </c>
      <c r="F4" s="237"/>
      <c r="G4" s="237"/>
      <c r="H4" s="449">
        <f t="shared" si="0"/>
        <v>33225</v>
      </c>
      <c r="J4" s="1092"/>
      <c r="K4" s="76"/>
    </row>
    <row r="5" spans="1:256" ht="20.100000000000001" customHeight="1">
      <c r="B5" s="496">
        <v>5</v>
      </c>
      <c r="C5" s="567" t="s">
        <v>661</v>
      </c>
      <c r="D5" s="235" t="s">
        <v>664</v>
      </c>
      <c r="E5" s="237">
        <v>1050</v>
      </c>
      <c r="F5" s="237"/>
      <c r="G5" s="237"/>
      <c r="H5" s="449">
        <f t="shared" si="0"/>
        <v>1050</v>
      </c>
      <c r="J5" s="1092"/>
      <c r="K5" s="76"/>
    </row>
    <row r="6" spans="1:256" ht="20.100000000000001" customHeight="1">
      <c r="B6" s="496">
        <v>6</v>
      </c>
      <c r="C6" s="567"/>
      <c r="D6" s="235"/>
      <c r="E6" s="237"/>
      <c r="F6" s="237"/>
      <c r="G6" s="237"/>
      <c r="H6" s="449">
        <f t="shared" si="0"/>
        <v>0</v>
      </c>
      <c r="J6" s="1092"/>
      <c r="K6" s="76"/>
    </row>
    <row r="7" spans="1:256" ht="20.100000000000001" customHeight="1">
      <c r="B7" s="496">
        <v>7</v>
      </c>
      <c r="C7" s="567"/>
      <c r="D7" s="235"/>
      <c r="E7" s="237"/>
      <c r="F7" s="237"/>
      <c r="G7" s="237"/>
      <c r="H7" s="449">
        <f t="shared" si="0"/>
        <v>0</v>
      </c>
      <c r="J7" s="1092"/>
      <c r="K7" s="76"/>
    </row>
    <row r="8" spans="1:256" ht="20.100000000000001" customHeight="1">
      <c r="B8" s="496">
        <v>8</v>
      </c>
      <c r="C8" s="567"/>
      <c r="D8" s="235"/>
      <c r="E8" s="237"/>
      <c r="F8" s="237"/>
      <c r="G8" s="237"/>
      <c r="H8" s="449">
        <f t="shared" si="0"/>
        <v>0</v>
      </c>
      <c r="J8" s="1092"/>
      <c r="K8" s="76"/>
    </row>
    <row r="9" spans="1:256" ht="20.100000000000001" customHeight="1">
      <c r="B9" s="496">
        <v>9</v>
      </c>
      <c r="C9" s="567"/>
      <c r="D9" s="235"/>
      <c r="E9" s="237"/>
      <c r="F9" s="237"/>
      <c r="G9" s="237"/>
      <c r="H9" s="449">
        <f t="shared" si="0"/>
        <v>0</v>
      </c>
      <c r="J9" s="1092"/>
      <c r="K9" s="76"/>
    </row>
    <row r="10" spans="1:256" ht="20.100000000000001" customHeight="1">
      <c r="B10" s="496">
        <v>10</v>
      </c>
      <c r="C10" s="567"/>
      <c r="D10" s="235"/>
      <c r="E10" s="237"/>
      <c r="F10" s="237"/>
      <c r="G10" s="237"/>
      <c r="H10" s="449">
        <f t="shared" si="0"/>
        <v>0</v>
      </c>
      <c r="J10" s="1092"/>
      <c r="K10" s="76"/>
    </row>
    <row r="11" spans="1:256" ht="20.100000000000001" customHeight="1">
      <c r="B11" s="496">
        <v>11</v>
      </c>
      <c r="C11" s="567"/>
      <c r="D11" s="235"/>
      <c r="E11" s="237"/>
      <c r="F11" s="237"/>
      <c r="G11" s="237"/>
      <c r="H11" s="449">
        <f t="shared" si="0"/>
        <v>0</v>
      </c>
      <c r="J11" s="1092"/>
      <c r="K11" s="76"/>
    </row>
    <row r="12" spans="1:256" ht="20.100000000000001" customHeight="1">
      <c r="B12" s="496">
        <v>12</v>
      </c>
      <c r="C12" s="567"/>
      <c r="D12" s="235"/>
      <c r="E12" s="237"/>
      <c r="F12" s="237"/>
      <c r="G12" s="237"/>
      <c r="H12" s="449">
        <f t="shared" si="0"/>
        <v>0</v>
      </c>
      <c r="J12" s="1092"/>
      <c r="K12" s="76"/>
    </row>
    <row r="13" spans="1:256" ht="20.100000000000001" customHeight="1">
      <c r="B13" s="496">
        <v>13</v>
      </c>
      <c r="C13" s="567"/>
      <c r="D13" s="235"/>
      <c r="E13" s="237"/>
      <c r="F13" s="237"/>
      <c r="G13" s="237"/>
      <c r="H13" s="449">
        <f t="shared" si="0"/>
        <v>0</v>
      </c>
      <c r="J13" s="1092"/>
      <c r="K13" s="76"/>
      <c r="IV13" s="165"/>
    </row>
    <row r="14" spans="1:256" ht="20.100000000000001" customHeight="1">
      <c r="B14" s="496">
        <v>14</v>
      </c>
      <c r="C14" s="567"/>
      <c r="D14" s="235"/>
      <c r="E14" s="237"/>
      <c r="F14" s="237"/>
      <c r="G14" s="237"/>
      <c r="H14" s="449">
        <f t="shared" si="0"/>
        <v>0</v>
      </c>
      <c r="J14" s="1092"/>
      <c r="K14" s="76"/>
    </row>
    <row r="15" spans="1:256" ht="20.100000000000001" customHeight="1">
      <c r="B15" s="496">
        <v>15</v>
      </c>
      <c r="C15" s="567"/>
      <c r="D15" s="236"/>
      <c r="E15" s="237"/>
      <c r="F15" s="237"/>
      <c r="G15" s="237"/>
      <c r="H15" s="450">
        <f t="shared" si="0"/>
        <v>0</v>
      </c>
      <c r="J15" s="1092"/>
      <c r="K15" s="76"/>
    </row>
    <row r="16" spans="1:256" ht="20.100000000000001" customHeight="1">
      <c r="B16" s="496">
        <v>16</v>
      </c>
      <c r="C16" s="576" t="s">
        <v>252</v>
      </c>
      <c r="D16" s="724"/>
      <c r="E16" s="566">
        <f>SUM(E3:E15)</f>
        <v>38600</v>
      </c>
      <c r="F16" s="566">
        <f>SUM(F3:F15)</f>
        <v>0</v>
      </c>
      <c r="G16" s="566">
        <f>SUM(G3:G15)</f>
        <v>0</v>
      </c>
      <c r="H16" s="725">
        <f>SUM(H3:H15)</f>
        <v>38600</v>
      </c>
      <c r="J16" s="1092"/>
      <c r="K16" s="76"/>
    </row>
    <row r="17" spans="1:11" ht="24.95" customHeight="1">
      <c r="A17" s="361"/>
      <c r="B17" s="496"/>
      <c r="C17" s="1340" t="s">
        <v>392</v>
      </c>
      <c r="D17" s="1340"/>
      <c r="E17" s="1340"/>
      <c r="F17" s="1340"/>
      <c r="G17" s="1340"/>
      <c r="H17" s="1340"/>
      <c r="J17" s="1092"/>
      <c r="K17" s="1355" t="s">
        <v>32</v>
      </c>
    </row>
    <row r="18" spans="1:11" ht="13.5" customHeight="1">
      <c r="A18" s="361"/>
      <c r="B18" s="496"/>
      <c r="C18" s="1356" t="s">
        <v>507</v>
      </c>
      <c r="D18" s="1089" t="s">
        <v>508</v>
      </c>
      <c r="E18" s="1089" t="s">
        <v>509</v>
      </c>
      <c r="F18" s="1089" t="s">
        <v>510</v>
      </c>
      <c r="G18" s="1089" t="s">
        <v>511</v>
      </c>
      <c r="H18" s="1358"/>
      <c r="J18" s="1092"/>
      <c r="K18" s="1355"/>
    </row>
    <row r="19" spans="1:11" ht="59.25" customHeight="1">
      <c r="B19" s="496"/>
      <c r="C19" s="1357"/>
      <c r="D19" s="1359"/>
      <c r="E19" s="1091"/>
      <c r="F19" s="1091"/>
      <c r="G19" s="1091"/>
      <c r="H19" s="1358"/>
      <c r="J19" s="1092"/>
      <c r="K19" s="1355"/>
    </row>
    <row r="20" spans="1:11" ht="15" customHeight="1">
      <c r="B20" s="496"/>
      <c r="C20" s="718" t="s">
        <v>515</v>
      </c>
      <c r="D20" s="597"/>
      <c r="E20" s="597"/>
      <c r="F20" s="597"/>
      <c r="G20" s="597"/>
      <c r="H20" s="238"/>
      <c r="J20" s="1092"/>
      <c r="K20" s="1355"/>
    </row>
    <row r="21" spans="1:11" ht="20.100000000000001" customHeight="1">
      <c r="A21" s="361"/>
      <c r="B21" s="496">
        <v>15</v>
      </c>
      <c r="C21" s="567" t="s">
        <v>661</v>
      </c>
      <c r="D21" s="451">
        <v>54</v>
      </c>
      <c r="E21" s="451"/>
      <c r="F21" s="451"/>
      <c r="G21" s="449">
        <f>SUM(D21+E21-F21)</f>
        <v>54</v>
      </c>
      <c r="H21" s="238"/>
      <c r="J21" s="1092"/>
      <c r="K21" s="1355"/>
    </row>
    <row r="22" spans="1:11" s="143" customFormat="1" ht="20.100000000000001" customHeight="1">
      <c r="A22" s="60"/>
      <c r="B22" s="496">
        <f>B21+1</f>
        <v>16</v>
      </c>
      <c r="C22" s="567"/>
      <c r="D22" s="451"/>
      <c r="E22" s="451"/>
      <c r="F22" s="451"/>
      <c r="G22" s="449">
        <f>SUM(D22+E22-F22)</f>
        <v>0</v>
      </c>
      <c r="H22" s="238"/>
      <c r="I22" s="246"/>
      <c r="J22" s="1092"/>
      <c r="K22" s="1355"/>
    </row>
    <row r="23" spans="1:11" s="143" customFormat="1" ht="20.100000000000001" customHeight="1">
      <c r="A23" s="60"/>
      <c r="B23" s="496">
        <f>B22+1</f>
        <v>17</v>
      </c>
      <c r="C23" s="567"/>
      <c r="D23" s="451"/>
      <c r="E23" s="451"/>
      <c r="F23" s="451"/>
      <c r="G23" s="449">
        <f>SUM(D23+E23-F23)</f>
        <v>0</v>
      </c>
      <c r="H23" s="238"/>
      <c r="I23" s="246"/>
      <c r="J23" s="1092"/>
      <c r="K23" s="1355"/>
    </row>
    <row r="24" spans="1:11" s="143" customFormat="1" ht="20.100000000000001" customHeight="1">
      <c r="A24" s="60"/>
      <c r="B24" s="496">
        <f>B23+1</f>
        <v>18</v>
      </c>
      <c r="C24" s="567"/>
      <c r="D24" s="451"/>
      <c r="E24" s="451"/>
      <c r="F24" s="451"/>
      <c r="G24" s="449">
        <f>SUM(D24+E24-F24)</f>
        <v>0</v>
      </c>
      <c r="H24" s="238"/>
      <c r="I24" s="246"/>
      <c r="J24" s="1092"/>
      <c r="K24" s="1355"/>
    </row>
    <row r="25" spans="1:11" s="143" customFormat="1" ht="15" customHeight="1">
      <c r="A25" s="60"/>
      <c r="B25" s="496"/>
      <c r="C25" s="561" t="s">
        <v>516</v>
      </c>
      <c r="D25" s="452"/>
      <c r="E25" s="452"/>
      <c r="F25" s="452"/>
      <c r="G25" s="452"/>
      <c r="H25" s="238"/>
      <c r="I25" s="246"/>
      <c r="J25" s="1092"/>
      <c r="K25" s="1355"/>
    </row>
    <row r="26" spans="1:11" s="143" customFormat="1" ht="20.100000000000001" customHeight="1">
      <c r="A26" s="60"/>
      <c r="B26" s="496">
        <f>B24+1</f>
        <v>19</v>
      </c>
      <c r="C26" s="567"/>
      <c r="D26" s="453"/>
      <c r="E26" s="453"/>
      <c r="F26" s="453"/>
      <c r="G26" s="449">
        <f>SUM(D26+E26-F26)</f>
        <v>0</v>
      </c>
      <c r="H26" s="238"/>
      <c r="I26" s="246"/>
      <c r="J26" s="1092"/>
      <c r="K26" s="1355"/>
    </row>
    <row r="27" spans="1:11" s="143" customFormat="1" ht="20.100000000000001" customHeight="1">
      <c r="A27" s="60"/>
      <c r="B27" s="496">
        <f>B26+1</f>
        <v>20</v>
      </c>
      <c r="C27" s="567"/>
      <c r="D27" s="453"/>
      <c r="E27" s="453"/>
      <c r="F27" s="453"/>
      <c r="G27" s="449">
        <f>SUM(D27+E27-F27)</f>
        <v>0</v>
      </c>
      <c r="H27" s="238"/>
      <c r="I27" s="246"/>
      <c r="J27" s="1092"/>
      <c r="K27" s="1355"/>
    </row>
    <row r="28" spans="1:11" s="143" customFormat="1" ht="20.100000000000001" customHeight="1">
      <c r="A28" s="60"/>
      <c r="B28" s="496">
        <f>B27+1</f>
        <v>21</v>
      </c>
      <c r="C28" s="567"/>
      <c r="D28" s="453"/>
      <c r="E28" s="453"/>
      <c r="F28" s="453"/>
      <c r="G28" s="449">
        <f>SUM(D28+E28-F28)</f>
        <v>0</v>
      </c>
      <c r="H28" s="238"/>
      <c r="I28" s="246"/>
      <c r="J28" s="1092"/>
      <c r="K28" s="1355"/>
    </row>
    <row r="29" spans="1:11" s="143" customFormat="1" ht="20.100000000000001" customHeight="1">
      <c r="A29" s="1225" t="s">
        <v>251</v>
      </c>
      <c r="B29" s="496">
        <f>B28+1</f>
        <v>22</v>
      </c>
      <c r="C29" s="567"/>
      <c r="D29" s="454"/>
      <c r="E29" s="454"/>
      <c r="F29" s="454"/>
      <c r="G29" s="449">
        <f>SUM(D29+E29-F29)</f>
        <v>0</v>
      </c>
      <c r="H29" s="238"/>
      <c r="I29" s="246"/>
      <c r="J29" s="1092"/>
      <c r="K29" s="1355"/>
    </row>
    <row r="30" spans="1:11" s="143" customFormat="1" ht="20.100000000000001" customHeight="1">
      <c r="A30" s="1225"/>
      <c r="B30" s="496">
        <f>B29+1</f>
        <v>23</v>
      </c>
      <c r="C30" s="598" t="s">
        <v>250</v>
      </c>
      <c r="D30" s="566">
        <f>SUM(D21:D29)</f>
        <v>54</v>
      </c>
      <c r="E30" s="566">
        <f>SUM(E21:E29)</f>
        <v>0</v>
      </c>
      <c r="F30" s="566">
        <f>SUM(F21:F29)</f>
        <v>0</v>
      </c>
      <c r="G30" s="566">
        <f>SUM(G21:G29)</f>
        <v>54</v>
      </c>
      <c r="H30" s="238"/>
      <c r="I30" s="246"/>
      <c r="J30" s="1092"/>
      <c r="K30" s="1352">
        <f>IF(Cover!D13&gt;0, Cover!D13, "")</f>
        <v>2015</v>
      </c>
    </row>
    <row r="31" spans="1:11" s="143" customFormat="1" ht="6" customHeight="1">
      <c r="A31" s="1225"/>
      <c r="B31" s="492"/>
      <c r="C31" s="1337"/>
      <c r="D31" s="1337"/>
      <c r="E31" s="1337"/>
      <c r="F31" s="1337"/>
      <c r="G31" s="1337"/>
      <c r="H31" s="1337"/>
      <c r="I31" s="275"/>
      <c r="J31" s="1092"/>
      <c r="K31" s="1353"/>
    </row>
    <row r="32" spans="1:11">
      <c r="A32" s="1225"/>
      <c r="B32" s="506"/>
      <c r="C32" s="310" t="s">
        <v>14</v>
      </c>
      <c r="D32" s="361"/>
      <c r="E32" s="62"/>
      <c r="F32" s="62"/>
      <c r="G32" s="366"/>
      <c r="H32" s="286"/>
      <c r="I32" s="74"/>
      <c r="J32" s="1354"/>
      <c r="K32" s="1354"/>
    </row>
    <row r="33" spans="1:11" s="39" customFormat="1" ht="13.5" customHeight="1">
      <c r="A33" s="361"/>
      <c r="B33" s="496"/>
      <c r="C33" s="361"/>
      <c r="D33" s="361"/>
      <c r="E33" s="361"/>
      <c r="F33" s="361"/>
      <c r="G33" s="906" t="s">
        <v>2</v>
      </c>
      <c r="H33" s="906"/>
      <c r="I33" s="62"/>
      <c r="J33" s="60"/>
      <c r="K33" s="159"/>
    </row>
    <row r="34" spans="1:11" s="39" customFormat="1">
      <c r="A34" s="96"/>
      <c r="B34" s="507"/>
      <c r="I34" s="247"/>
      <c r="J34" s="40"/>
      <c r="K34" s="95"/>
    </row>
    <row r="35" spans="1:11" s="39" customFormat="1" ht="12" customHeight="1">
      <c r="B35" s="507"/>
      <c r="I35" s="247"/>
      <c r="J35" s="40"/>
      <c r="K35" s="40"/>
    </row>
    <row r="36" spans="1:11" s="39" customFormat="1">
      <c r="B36" s="507"/>
      <c r="I36" s="247"/>
      <c r="J36" s="40"/>
      <c r="K36" s="40"/>
    </row>
    <row r="37" spans="1:11" s="39" customFormat="1">
      <c r="B37" s="507"/>
      <c r="I37" s="247"/>
      <c r="J37" s="40"/>
      <c r="K37" s="40"/>
    </row>
    <row r="38" spans="1:11" s="39" customFormat="1">
      <c r="B38" s="507"/>
      <c r="I38" s="247"/>
      <c r="J38" s="40"/>
      <c r="K38" s="40"/>
    </row>
    <row r="39" spans="1:11" s="39" customFormat="1">
      <c r="B39" s="507"/>
      <c r="I39" s="247"/>
      <c r="J39" s="40"/>
      <c r="K39" s="40"/>
    </row>
    <row r="40" spans="1:11" s="39" customFormat="1">
      <c r="B40" s="507"/>
      <c r="I40" s="247"/>
      <c r="J40" s="40"/>
      <c r="K40" s="40"/>
    </row>
    <row r="50" spans="7:7">
      <c r="G50" s="3"/>
    </row>
    <row r="51" spans="7:7">
      <c r="G51" s="3" t="s">
        <v>1</v>
      </c>
    </row>
    <row r="52" spans="7:7">
      <c r="G52" s="3" t="s">
        <v>0</v>
      </c>
    </row>
  </sheetData>
  <sheetProtection password="C810" sheet="1" objects="1" scenarios="1"/>
  <mergeCells count="14">
    <mergeCell ref="K30:K32"/>
    <mergeCell ref="J3:J32"/>
    <mergeCell ref="K17:K29"/>
    <mergeCell ref="C18:C19"/>
    <mergeCell ref="H18:H19"/>
    <mergeCell ref="D18:D19"/>
    <mergeCell ref="E18:E19"/>
    <mergeCell ref="F18:F19"/>
    <mergeCell ref="G18:G19"/>
    <mergeCell ref="A29:A32"/>
    <mergeCell ref="C31:H31"/>
    <mergeCell ref="G33:H33"/>
    <mergeCell ref="C17:H17"/>
    <mergeCell ref="C1:H1"/>
  </mergeCells>
  <dataValidations disablePrompts="1"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1506" r:id="rId4"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7" zoomScaleNormal="100" zoomScaleSheetLayoutView="100" workbookViewId="0">
      <selection activeCell="M26" sqref="M26"/>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33" t="s">
        <v>32</v>
      </c>
      <c r="C1" s="933"/>
      <c r="D1" s="933"/>
      <c r="E1" s="933"/>
      <c r="F1" s="933"/>
      <c r="G1" s="933"/>
      <c r="H1" s="933"/>
      <c r="I1" s="933"/>
      <c r="J1" s="874">
        <f>IF(Cover!D13&gt;0, Cover!D13, "")</f>
        <v>2015</v>
      </c>
      <c r="K1" s="34"/>
    </row>
    <row r="2" spans="1:11" ht="18" customHeight="1">
      <c r="A2" s="7">
        <v>2</v>
      </c>
      <c r="B2" s="295" t="s">
        <v>31</v>
      </c>
      <c r="C2" s="934" t="str">
        <f>IF(Cover!A1&gt;0, Cover!A1,"")</f>
        <v>EVERGREEN LAKE WATER SUPPLY CO INC</v>
      </c>
      <c r="D2" s="934"/>
      <c r="E2" s="934"/>
      <c r="F2" s="934"/>
      <c r="G2" s="934"/>
      <c r="H2" s="934"/>
      <c r="I2" s="934"/>
      <c r="J2" s="934"/>
      <c r="K2" s="33"/>
    </row>
    <row r="3" spans="1:11" ht="25.5" customHeight="1">
      <c r="A3" s="29" t="s">
        <v>30</v>
      </c>
      <c r="B3" s="294" t="s">
        <v>380</v>
      </c>
      <c r="C3" s="935"/>
      <c r="D3" s="935"/>
      <c r="E3" s="935"/>
      <c r="F3" s="935"/>
      <c r="G3" s="935"/>
      <c r="H3" s="935"/>
      <c r="I3" s="935"/>
      <c r="J3" s="935"/>
      <c r="K3" s="494"/>
    </row>
    <row r="4" spans="1:11" ht="18" customHeight="1">
      <c r="A4" s="496">
        <v>3</v>
      </c>
      <c r="B4" s="740" t="s">
        <v>589</v>
      </c>
      <c r="C4" s="935" t="s">
        <v>616</v>
      </c>
      <c r="D4" s="935"/>
      <c r="E4" s="935"/>
      <c r="F4" s="935"/>
      <c r="G4" s="935"/>
      <c r="H4" s="935"/>
      <c r="I4" s="935"/>
      <c r="J4" s="935"/>
      <c r="K4" s="493"/>
    </row>
    <row r="5" spans="1:11" ht="18" customHeight="1">
      <c r="A5" s="496">
        <v>4</v>
      </c>
      <c r="B5" s="740" t="s">
        <v>590</v>
      </c>
      <c r="C5" s="936"/>
      <c r="D5" s="936"/>
      <c r="E5" s="936"/>
      <c r="F5" s="936"/>
      <c r="G5" s="936"/>
      <c r="H5" s="936"/>
      <c r="I5" s="936"/>
      <c r="J5" s="936"/>
      <c r="K5" s="493"/>
    </row>
    <row r="6" spans="1:11" ht="18" customHeight="1">
      <c r="A6" s="741">
        <v>5</v>
      </c>
      <c r="B6" s="739" t="s">
        <v>29</v>
      </c>
      <c r="C6" s="922" t="s">
        <v>617</v>
      </c>
      <c r="D6" s="923"/>
      <c r="E6" s="924"/>
      <c r="F6" s="924"/>
      <c r="G6" s="924"/>
      <c r="H6" s="925"/>
      <c r="I6" s="925"/>
      <c r="J6" s="925"/>
      <c r="K6" s="926"/>
    </row>
    <row r="7" spans="1:11" ht="19.5" customHeight="1">
      <c r="A7" s="741">
        <v>6</v>
      </c>
      <c r="B7" s="742" t="s">
        <v>521</v>
      </c>
      <c r="C7" s="920"/>
      <c r="D7" s="921"/>
      <c r="E7" s="921"/>
      <c r="F7" s="921"/>
      <c r="G7" s="921"/>
      <c r="H7" s="921"/>
      <c r="I7" s="921"/>
      <c r="J7" s="921"/>
      <c r="K7" s="497"/>
    </row>
    <row r="8" spans="1:11" ht="5.0999999999999996" customHeight="1">
      <c r="A8" s="496"/>
      <c r="B8" s="458"/>
      <c r="C8" s="463"/>
      <c r="D8" s="464"/>
      <c r="E8" s="464"/>
      <c r="F8" s="464"/>
      <c r="G8" s="464"/>
      <c r="H8" s="464"/>
      <c r="I8" s="464"/>
      <c r="J8" s="464"/>
      <c r="K8" s="297"/>
    </row>
    <row r="9" spans="1:11" s="5" customFormat="1" ht="24.75" customHeight="1">
      <c r="A9" s="29">
        <v>7</v>
      </c>
      <c r="B9" s="930" t="s">
        <v>436</v>
      </c>
      <c r="C9" s="930"/>
      <c r="D9" s="930"/>
      <c r="E9" s="930"/>
      <c r="F9" s="930"/>
      <c r="G9" s="930"/>
      <c r="H9" s="930"/>
      <c r="I9" s="930"/>
      <c r="J9" s="930"/>
      <c r="K9" s="293"/>
    </row>
    <row r="10" spans="1:11" ht="25.5" customHeight="1">
      <c r="A10" s="496" t="s">
        <v>486</v>
      </c>
      <c r="B10" s="929" t="s">
        <v>618</v>
      </c>
      <c r="C10" s="929"/>
      <c r="D10" s="929"/>
      <c r="E10" s="457"/>
      <c r="F10" s="929"/>
      <c r="G10" s="929"/>
      <c r="H10" s="929"/>
      <c r="I10" s="929"/>
      <c r="J10" s="929"/>
      <c r="K10" s="144"/>
    </row>
    <row r="11" spans="1:11">
      <c r="A11" s="496"/>
      <c r="B11" s="931" t="s">
        <v>485</v>
      </c>
      <c r="C11" s="931"/>
      <c r="D11" s="931"/>
      <c r="E11" s="137"/>
      <c r="F11" s="931" t="s">
        <v>485</v>
      </c>
      <c r="G11" s="931"/>
      <c r="H11" s="931"/>
      <c r="I11" s="931"/>
      <c r="J11" s="931"/>
      <c r="K11" s="144"/>
    </row>
    <row r="12" spans="1:11" ht="12.75" customHeight="1">
      <c r="A12" s="496" t="s">
        <v>487</v>
      </c>
      <c r="B12" s="929" t="s">
        <v>619</v>
      </c>
      <c r="C12" s="929"/>
      <c r="D12" s="929"/>
      <c r="E12" s="137"/>
      <c r="F12" s="929"/>
      <c r="G12" s="929"/>
      <c r="H12" s="929"/>
      <c r="I12" s="929"/>
      <c r="J12" s="929"/>
      <c r="K12" s="144"/>
    </row>
    <row r="13" spans="1:11" ht="13.5" customHeight="1">
      <c r="A13" s="496"/>
      <c r="B13" s="931" t="s">
        <v>28</v>
      </c>
      <c r="C13" s="931"/>
      <c r="D13" s="931"/>
      <c r="E13" s="137"/>
      <c r="F13" s="931" t="s">
        <v>28</v>
      </c>
      <c r="G13" s="931"/>
      <c r="H13" s="931"/>
      <c r="I13" s="931"/>
      <c r="J13" s="931"/>
      <c r="K13" s="144"/>
    </row>
    <row r="14" spans="1:11" ht="12.75" customHeight="1">
      <c r="A14" s="496" t="s">
        <v>488</v>
      </c>
      <c r="B14" s="929" t="s">
        <v>620</v>
      </c>
      <c r="C14" s="929"/>
      <c r="D14" s="929"/>
      <c r="E14" s="137"/>
      <c r="F14" s="929"/>
      <c r="G14" s="929"/>
      <c r="H14" s="929"/>
      <c r="I14" s="929"/>
      <c r="J14" s="929"/>
      <c r="K14" s="144"/>
    </row>
    <row r="15" spans="1:11" ht="12.75" customHeight="1">
      <c r="A15" s="496"/>
      <c r="B15" s="937" t="s">
        <v>27</v>
      </c>
      <c r="C15" s="937"/>
      <c r="D15" s="937"/>
      <c r="E15" s="137"/>
      <c r="F15" s="937" t="s">
        <v>27</v>
      </c>
      <c r="G15" s="937"/>
      <c r="H15" s="937"/>
      <c r="I15" s="937"/>
      <c r="J15" s="937"/>
      <c r="K15" s="32"/>
    </row>
    <row r="16" spans="1:11" ht="12.75" customHeight="1">
      <c r="A16" s="496" t="s">
        <v>489</v>
      </c>
      <c r="B16" s="513" t="s">
        <v>621</v>
      </c>
      <c r="C16" s="250" t="s">
        <v>622</v>
      </c>
      <c r="D16" s="256">
        <v>63016</v>
      </c>
      <c r="E16" s="137"/>
      <c r="F16" s="929"/>
      <c r="G16" s="948"/>
      <c r="H16" s="947"/>
      <c r="I16" s="947"/>
      <c r="J16" s="256"/>
      <c r="K16" s="31"/>
    </row>
    <row r="17" spans="1:12" ht="12.75" customHeight="1">
      <c r="A17" s="496"/>
      <c r="B17" s="168" t="s">
        <v>26</v>
      </c>
      <c r="C17" s="171" t="s">
        <v>25</v>
      </c>
      <c r="D17" s="171" t="s">
        <v>24</v>
      </c>
      <c r="E17" s="137"/>
      <c r="F17" s="931" t="s">
        <v>26</v>
      </c>
      <c r="G17" s="931"/>
      <c r="H17" s="931" t="s">
        <v>25</v>
      </c>
      <c r="I17" s="931"/>
      <c r="J17" s="171" t="s">
        <v>24</v>
      </c>
      <c r="K17" s="144"/>
    </row>
    <row r="18" spans="1:12" ht="12.6" customHeight="1">
      <c r="A18" s="496" t="s">
        <v>490</v>
      </c>
      <c r="B18" s="961" t="s">
        <v>617</v>
      </c>
      <c r="C18" s="961"/>
      <c r="D18" s="961"/>
      <c r="E18" s="137"/>
      <c r="F18" s="961"/>
      <c r="G18" s="961"/>
      <c r="H18" s="961"/>
      <c r="I18" s="961"/>
      <c r="J18" s="961"/>
      <c r="K18" s="30"/>
    </row>
    <row r="19" spans="1:12" ht="12.75" customHeight="1">
      <c r="A19" s="496"/>
      <c r="B19" s="931" t="s">
        <v>23</v>
      </c>
      <c r="C19" s="931"/>
      <c r="D19" s="931"/>
      <c r="E19" s="137"/>
      <c r="F19" s="931" t="s">
        <v>23</v>
      </c>
      <c r="G19" s="931"/>
      <c r="H19" s="931"/>
      <c r="I19" s="931"/>
      <c r="J19" s="931"/>
      <c r="K19" s="144"/>
    </row>
    <row r="20" spans="1:12" ht="12.75" customHeight="1">
      <c r="A20" s="496" t="s">
        <v>491</v>
      </c>
      <c r="B20" s="932" t="s">
        <v>623</v>
      </c>
      <c r="C20" s="929"/>
      <c r="D20" s="929"/>
      <c r="E20" s="137"/>
      <c r="F20" s="929"/>
      <c r="G20" s="929"/>
      <c r="H20" s="929"/>
      <c r="I20" s="929"/>
      <c r="J20" s="929"/>
      <c r="K20" s="144"/>
    </row>
    <row r="21" spans="1:12" ht="12.75" customHeight="1">
      <c r="A21" s="496"/>
      <c r="B21" s="931" t="s">
        <v>22</v>
      </c>
      <c r="C21" s="931"/>
      <c r="D21" s="931"/>
      <c r="E21" s="137"/>
      <c r="F21" s="931" t="s">
        <v>22</v>
      </c>
      <c r="G21" s="931"/>
      <c r="H21" s="931"/>
      <c r="I21" s="931"/>
      <c r="J21" s="931"/>
      <c r="K21" s="144"/>
    </row>
    <row r="22" spans="1:12" ht="12.75" customHeight="1">
      <c r="A22" s="496"/>
      <c r="B22" s="3"/>
      <c r="C22" s="137"/>
      <c r="D22" s="137"/>
      <c r="E22" s="137"/>
      <c r="F22" s="3"/>
      <c r="G22" s="137"/>
      <c r="H22" s="137"/>
      <c r="I22" s="137"/>
      <c r="J22" s="137"/>
      <c r="K22" s="137"/>
    </row>
    <row r="23" spans="1:12" ht="15" customHeight="1">
      <c r="A23" s="29">
        <v>8</v>
      </c>
      <c r="B23" s="962" t="s">
        <v>522</v>
      </c>
      <c r="C23" s="963"/>
      <c r="D23" s="963"/>
      <c r="E23" s="963"/>
      <c r="F23" s="963"/>
      <c r="G23" s="963"/>
      <c r="H23" s="963"/>
      <c r="I23" s="963"/>
      <c r="J23" s="963"/>
      <c r="K23" s="963"/>
      <c r="L23" s="5"/>
    </row>
    <row r="24" spans="1:12" ht="14.25" customHeight="1">
      <c r="A24" s="29"/>
      <c r="B24" s="399" t="s">
        <v>376</v>
      </c>
      <c r="C24" s="400">
        <f>IF(Cover!D13&gt;0, Cover!D13, "")</f>
        <v>2015</v>
      </c>
      <c r="D24" s="401" t="s">
        <v>307</v>
      </c>
      <c r="E24" s="257"/>
      <c r="F24" s="190"/>
      <c r="G24" s="190"/>
      <c r="H24" s="190"/>
      <c r="I24" s="190"/>
      <c r="J24" s="190"/>
      <c r="K24" s="190"/>
      <c r="L24" s="5"/>
    </row>
    <row r="25" spans="1:12" ht="13.5" customHeight="1">
      <c r="A25" s="496"/>
      <c r="D25" s="137"/>
      <c r="E25" s="137"/>
      <c r="F25" s="950" t="s">
        <v>21</v>
      </c>
      <c r="G25" s="951"/>
      <c r="H25" s="951"/>
      <c r="I25" s="951"/>
      <c r="J25" s="951"/>
      <c r="K25" s="175"/>
      <c r="L25" s="5"/>
    </row>
    <row r="26" spans="1:12" ht="25.5" customHeight="1">
      <c r="A26" s="496"/>
      <c r="B26" s="942" t="s">
        <v>20</v>
      </c>
      <c r="C26" s="943"/>
      <c r="D26" s="943"/>
      <c r="E26" s="944"/>
      <c r="F26" s="215" t="s">
        <v>16</v>
      </c>
      <c r="G26" s="28" t="s">
        <v>18</v>
      </c>
      <c r="H26" s="216" t="s">
        <v>16</v>
      </c>
      <c r="I26" s="216" t="s">
        <v>16</v>
      </c>
      <c r="J26" s="28" t="s">
        <v>17</v>
      </c>
      <c r="K26" s="216" t="s">
        <v>16</v>
      </c>
      <c r="L26" s="20"/>
    </row>
    <row r="27" spans="1:12" ht="25.5" customHeight="1">
      <c r="A27" s="741">
        <v>9</v>
      </c>
      <c r="B27" s="952" t="s">
        <v>524</v>
      </c>
      <c r="C27" s="953"/>
      <c r="D27" s="953"/>
      <c r="E27" s="954"/>
      <c r="F27" s="14"/>
      <c r="G27" s="18">
        <f>'Page W-2'!G30</f>
        <v>18012</v>
      </c>
      <c r="H27" s="14"/>
      <c r="I27" s="19"/>
      <c r="J27" s="260">
        <v>18012</v>
      </c>
      <c r="K27" s="14"/>
      <c r="L27" s="11"/>
    </row>
    <row r="28" spans="1:12" ht="26.25" customHeight="1">
      <c r="A28" s="496">
        <v>10</v>
      </c>
      <c r="B28" s="955" t="s">
        <v>335</v>
      </c>
      <c r="C28" s="956"/>
      <c r="D28" s="956"/>
      <c r="E28" s="957"/>
      <c r="F28" s="27"/>
      <c r="G28" s="18">
        <f>'Page W-2'!G34</f>
        <v>0</v>
      </c>
      <c r="H28" s="27"/>
      <c r="I28" s="26"/>
      <c r="J28" s="217"/>
      <c r="K28" s="25"/>
      <c r="L28" s="11"/>
    </row>
    <row r="29" spans="1:12" ht="27" customHeight="1" thickBot="1">
      <c r="A29" s="741">
        <v>11</v>
      </c>
      <c r="B29" s="940" t="s">
        <v>381</v>
      </c>
      <c r="C29" s="900"/>
      <c r="D29" s="900"/>
      <c r="E29" s="941"/>
      <c r="F29" s="214"/>
      <c r="G29" s="258">
        <f>SUM(G27:G28)</f>
        <v>18012</v>
      </c>
      <c r="H29" s="14"/>
      <c r="I29" s="214"/>
      <c r="J29" s="261">
        <f>SUM(J27:J28)</f>
        <v>18012</v>
      </c>
      <c r="K29" s="14"/>
      <c r="L29" s="11"/>
    </row>
    <row r="30" spans="1:12" s="5" customFormat="1" ht="18" customHeight="1" thickTop="1">
      <c r="A30" s="496"/>
      <c r="B30" s="949" t="s">
        <v>586</v>
      </c>
      <c r="C30" s="900"/>
      <c r="D30" s="900"/>
      <c r="E30" s="900"/>
      <c r="F30" s="900"/>
      <c r="G30" s="900"/>
      <c r="H30" s="900"/>
      <c r="I30" s="900"/>
      <c r="J30" s="900"/>
      <c r="K30" s="24"/>
      <c r="L30" s="15"/>
    </row>
    <row r="31" spans="1:12" ht="9.9499999999999993" customHeight="1">
      <c r="A31" s="496"/>
      <c r="B31" s="146"/>
      <c r="C31" s="146"/>
      <c r="D31" s="146"/>
      <c r="E31" s="146"/>
      <c r="F31" s="146"/>
      <c r="G31" s="146"/>
      <c r="H31" s="146"/>
      <c r="I31" s="146"/>
      <c r="J31" s="146"/>
      <c r="K31" s="24"/>
      <c r="L31" s="11"/>
    </row>
    <row r="32" spans="1:12" ht="25.5" customHeight="1">
      <c r="A32" s="496"/>
      <c r="B32" s="23" t="s">
        <v>19</v>
      </c>
      <c r="C32" s="23"/>
      <c r="D32" s="23"/>
      <c r="E32" s="147"/>
      <c r="F32" s="21" t="s">
        <v>16</v>
      </c>
      <c r="G32" s="22" t="s">
        <v>18</v>
      </c>
      <c r="H32" s="21" t="s">
        <v>16</v>
      </c>
      <c r="I32" s="21" t="s">
        <v>16</v>
      </c>
      <c r="J32" s="22" t="s">
        <v>17</v>
      </c>
      <c r="K32" s="21" t="s">
        <v>16</v>
      </c>
      <c r="L32" s="20"/>
    </row>
    <row r="33" spans="1:12" ht="27" customHeight="1">
      <c r="A33" s="741">
        <v>12</v>
      </c>
      <c r="B33" s="958" t="s">
        <v>554</v>
      </c>
      <c r="C33" s="959"/>
      <c r="D33" s="959"/>
      <c r="E33" s="960"/>
      <c r="F33" s="14"/>
      <c r="G33" s="18">
        <f>'Page S-2 '!G30</f>
        <v>0</v>
      </c>
      <c r="H33" s="14"/>
      <c r="I33" s="19"/>
      <c r="J33" s="260"/>
      <c r="K33" s="14"/>
      <c r="L33" s="11"/>
    </row>
    <row r="34" spans="1:12" s="5" customFormat="1" ht="25.5" customHeight="1">
      <c r="A34" s="496">
        <v>13</v>
      </c>
      <c r="B34" s="945" t="s">
        <v>555</v>
      </c>
      <c r="C34" s="908"/>
      <c r="D34" s="908"/>
      <c r="E34" s="946"/>
      <c r="F34" s="16"/>
      <c r="G34" s="18">
        <f>'Page S-2 '!G34</f>
        <v>0</v>
      </c>
      <c r="H34" s="16"/>
      <c r="I34" s="17"/>
      <c r="J34" s="217"/>
      <c r="K34" s="16"/>
      <c r="L34" s="15"/>
    </row>
    <row r="35" spans="1:12" ht="25.5" customHeight="1" thickBot="1">
      <c r="A35" s="741">
        <v>14</v>
      </c>
      <c r="B35" s="940" t="s">
        <v>523</v>
      </c>
      <c r="C35" s="900"/>
      <c r="D35" s="900"/>
      <c r="E35" s="941"/>
      <c r="F35" s="214"/>
      <c r="G35" s="258">
        <f>SUM(G33:G34)</f>
        <v>0</v>
      </c>
      <c r="H35" s="14"/>
      <c r="I35" s="214"/>
      <c r="J35" s="259">
        <f>SUM(J33:J34)</f>
        <v>0</v>
      </c>
      <c r="K35" s="14"/>
      <c r="L35" s="11"/>
    </row>
    <row r="36" spans="1:12" s="5" customFormat="1" ht="18" customHeight="1" thickTop="1">
      <c r="A36" s="496"/>
      <c r="B36" s="949" t="s">
        <v>587</v>
      </c>
      <c r="C36" s="908"/>
      <c r="D36" s="908"/>
      <c r="E36" s="908"/>
      <c r="F36" s="908"/>
      <c r="G36" s="908"/>
      <c r="H36" s="908"/>
      <c r="I36" s="908"/>
      <c r="J36" s="908"/>
      <c r="K36" s="13"/>
      <c r="L36" s="15"/>
    </row>
    <row r="37" spans="1:12" ht="9.9499999999999993" customHeight="1">
      <c r="A37" s="496"/>
      <c r="B37" s="173"/>
      <c r="C37" s="203"/>
      <c r="D37" s="203"/>
      <c r="E37" s="203"/>
      <c r="F37" s="203"/>
      <c r="G37" s="203"/>
      <c r="H37" s="203"/>
      <c r="I37" s="203"/>
      <c r="J37" s="203"/>
      <c r="K37" s="175"/>
      <c r="L37" s="11"/>
    </row>
    <row r="38" spans="1:12" s="2" customFormat="1" ht="9.9499999999999993" customHeight="1">
      <c r="A38" s="495"/>
      <c r="B38" s="3"/>
      <c r="C38" s="3"/>
      <c r="D38" s="3"/>
      <c r="E38" s="3"/>
      <c r="F38" s="3"/>
      <c r="G38" s="3"/>
      <c r="H38" s="3"/>
      <c r="I38" s="3"/>
      <c r="J38" s="3"/>
      <c r="K38" s="3"/>
    </row>
    <row r="39" spans="1:12" s="2" customFormat="1" ht="16.5" customHeight="1">
      <c r="A39" s="498"/>
      <c r="B39" s="938" t="s">
        <v>15</v>
      </c>
      <c r="C39" s="939"/>
      <c r="D39" s="939"/>
      <c r="E39" s="3"/>
      <c r="F39" s="3"/>
      <c r="G39" s="3"/>
      <c r="H39" s="273"/>
    </row>
    <row r="40" spans="1:12" s="2" customFormat="1" ht="22.5" customHeight="1">
      <c r="A40" s="499"/>
      <c r="B40" s="342" t="s">
        <v>14</v>
      </c>
      <c r="C40" s="204"/>
      <c r="D40" s="204"/>
      <c r="E40" s="204"/>
      <c r="F40" s="204"/>
      <c r="G40" s="927" t="s">
        <v>2</v>
      </c>
      <c r="H40" s="928"/>
      <c r="I40" s="928"/>
      <c r="J40" s="928"/>
      <c r="K40" s="205"/>
      <c r="L40" s="9"/>
    </row>
    <row r="41" spans="1:12" s="2" customFormat="1">
      <c r="A41" s="8"/>
    </row>
    <row r="42" spans="1:12" s="2" customFormat="1">
      <c r="A42" s="8"/>
    </row>
    <row r="43" spans="1:12" s="2" customFormat="1">
      <c r="A43" s="8"/>
    </row>
    <row r="44" spans="1:12" s="2" customFormat="1">
      <c r="A44" s="8"/>
    </row>
    <row r="47" spans="1:12">
      <c r="J47" s="1" t="s">
        <v>1</v>
      </c>
    </row>
    <row r="48" spans="1:12">
      <c r="J48" s="1" t="s">
        <v>0</v>
      </c>
    </row>
    <row r="65" spans="10:10">
      <c r="J65" s="1" t="s">
        <v>1</v>
      </c>
    </row>
    <row r="66" spans="10:10">
      <c r="J66" s="1" t="s">
        <v>0</v>
      </c>
    </row>
  </sheetData>
  <sheetProtection password="C810" sheet="1" objects="1" scenarios="1"/>
  <mergeCells count="46">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 ref="B39:D39"/>
    <mergeCell ref="B35:E35"/>
    <mergeCell ref="B29:E29"/>
    <mergeCell ref="B26:E26"/>
    <mergeCell ref="B34:E34"/>
    <mergeCell ref="F13:J13"/>
    <mergeCell ref="B14:D14"/>
    <mergeCell ref="F14:J14"/>
    <mergeCell ref="B15:D15"/>
    <mergeCell ref="F15:J15"/>
    <mergeCell ref="B1:I1"/>
    <mergeCell ref="C2:J2"/>
    <mergeCell ref="C3:J3"/>
    <mergeCell ref="C4:J4"/>
    <mergeCell ref="C5:J5"/>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5" r:id="rId4"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election activeCell="C2" sqref="C2:D2"/>
    </sheetView>
  </sheetViews>
  <sheetFormatPr defaultColWidth="11.42578125" defaultRowHeight="15"/>
  <cols>
    <col min="1" max="1" width="3.42578125" style="12" bestFit="1" customWidth="1"/>
    <col min="2" max="2" width="15.140625" style="38" customWidth="1"/>
    <col min="3" max="3" width="51.28515625" style="38" customWidth="1"/>
    <col min="4" max="4" width="22.28515625" style="38" customWidth="1"/>
    <col min="5" max="16384" width="11.42578125" style="38"/>
  </cols>
  <sheetData>
    <row r="1" spans="1:4">
      <c r="A1" s="12">
        <v>1</v>
      </c>
      <c r="C1" s="191" t="s">
        <v>32</v>
      </c>
      <c r="D1" s="874">
        <f>IF(Cover!D13&gt;0, Cover!D13, "")</f>
        <v>2015</v>
      </c>
    </row>
    <row r="2" spans="1:4">
      <c r="A2" s="12">
        <v>2</v>
      </c>
      <c r="B2" s="175" t="s">
        <v>31</v>
      </c>
      <c r="C2" s="942" t="str">
        <f>IF(Cover!A1&gt;0, Cover!A1, "")</f>
        <v>EVERGREEN LAKE WATER SUPPLY CO INC</v>
      </c>
      <c r="D2" s="942"/>
    </row>
    <row r="3" spans="1:4">
      <c r="B3" s="899"/>
      <c r="C3" s="899"/>
      <c r="D3" s="899"/>
    </row>
    <row r="4" spans="1:4">
      <c r="B4" s="1097" t="s">
        <v>255</v>
      </c>
      <c r="C4" s="1097"/>
      <c r="D4" s="1097"/>
    </row>
    <row r="5" spans="1:4" ht="45.75" customHeight="1">
      <c r="B5" s="1360" t="s">
        <v>332</v>
      </c>
      <c r="C5" s="1361"/>
      <c r="D5" s="604" t="s">
        <v>52</v>
      </c>
    </row>
    <row r="6" spans="1:4" ht="24.95" customHeight="1">
      <c r="A6" s="12">
        <v>3</v>
      </c>
      <c r="B6" s="1172" t="s">
        <v>539</v>
      </c>
      <c r="C6" s="1035"/>
      <c r="D6" s="600">
        <f>'Page S-2 '!G35</f>
        <v>0</v>
      </c>
    </row>
    <row r="7" spans="1:4" ht="20.100000000000001" customHeight="1">
      <c r="B7" s="1145" t="s">
        <v>115</v>
      </c>
      <c r="C7" s="941"/>
      <c r="D7" s="599"/>
    </row>
    <row r="8" spans="1:4" ht="24.95" customHeight="1">
      <c r="A8" s="12">
        <v>4</v>
      </c>
      <c r="B8" s="1023" t="s">
        <v>540</v>
      </c>
      <c r="C8" s="941"/>
      <c r="D8" s="600">
        <f>'Page 6 '!E24</f>
        <v>0</v>
      </c>
    </row>
    <row r="9" spans="1:4" ht="24.95" customHeight="1">
      <c r="A9" s="12">
        <v>5</v>
      </c>
      <c r="B9" s="1023" t="s">
        <v>114</v>
      </c>
      <c r="C9" s="941"/>
      <c r="D9" s="601"/>
    </row>
    <row r="10" spans="1:4" ht="24.95" customHeight="1">
      <c r="A10" s="12">
        <v>6</v>
      </c>
      <c r="B10" s="1023" t="s">
        <v>113</v>
      </c>
      <c r="C10" s="941"/>
      <c r="D10" s="601"/>
    </row>
    <row r="11" spans="1:4" ht="24.95" customHeight="1">
      <c r="A11" s="12">
        <v>7</v>
      </c>
      <c r="B11" s="1023" t="s">
        <v>541</v>
      </c>
      <c r="C11" s="941"/>
      <c r="D11" s="600">
        <f>'Page S-3 '!E18</f>
        <v>0</v>
      </c>
    </row>
    <row r="12" spans="1:4" ht="24.95" customHeight="1">
      <c r="A12" s="12">
        <v>8</v>
      </c>
      <c r="B12" s="1023" t="s">
        <v>112</v>
      </c>
      <c r="C12" s="941"/>
      <c r="D12" s="601"/>
    </row>
    <row r="13" spans="1:4" ht="24.95" customHeight="1">
      <c r="A13" s="12">
        <v>9</v>
      </c>
      <c r="B13" s="1023" t="s">
        <v>111</v>
      </c>
      <c r="C13" s="941"/>
      <c r="D13" s="601"/>
    </row>
    <row r="14" spans="1:4" ht="24.95" customHeight="1">
      <c r="A14" s="12">
        <v>10</v>
      </c>
      <c r="B14" s="1023" t="s">
        <v>110</v>
      </c>
      <c r="C14" s="941"/>
      <c r="D14" s="601"/>
    </row>
    <row r="15" spans="1:4" ht="24.95" customHeight="1">
      <c r="A15" s="12">
        <v>11</v>
      </c>
      <c r="B15" s="1023" t="s">
        <v>254</v>
      </c>
      <c r="C15" s="941"/>
      <c r="D15" s="601"/>
    </row>
    <row r="16" spans="1:4" ht="24.95" customHeight="1">
      <c r="A16" s="12">
        <v>12</v>
      </c>
      <c r="B16" s="1023" t="s">
        <v>109</v>
      </c>
      <c r="C16" s="941"/>
      <c r="D16" s="601"/>
    </row>
    <row r="17" spans="1:4" ht="24.95" customHeight="1">
      <c r="A17" s="12">
        <v>13</v>
      </c>
      <c r="B17" s="1023" t="s">
        <v>542</v>
      </c>
      <c r="C17" s="941"/>
      <c r="D17" s="600">
        <f>'Page 7'!E24</f>
        <v>0</v>
      </c>
    </row>
    <row r="18" spans="1:4" ht="24.95" customHeight="1">
      <c r="A18" s="12">
        <v>14</v>
      </c>
      <c r="B18" s="1023" t="s">
        <v>108</v>
      </c>
      <c r="C18" s="941"/>
      <c r="D18" s="601"/>
    </row>
    <row r="19" spans="1:4" ht="24.95" customHeight="1">
      <c r="A19" s="12">
        <v>15</v>
      </c>
      <c r="B19" s="1023" t="s">
        <v>543</v>
      </c>
      <c r="C19" s="941"/>
      <c r="D19" s="600">
        <f>'Page S-4'!N50</f>
        <v>0</v>
      </c>
    </row>
    <row r="20" spans="1:4" ht="24.95" customHeight="1">
      <c r="A20" s="881">
        <v>16</v>
      </c>
      <c r="B20" s="1023" t="s">
        <v>600</v>
      </c>
      <c r="C20" s="946"/>
      <c r="D20" s="601"/>
    </row>
    <row r="21" spans="1:4" ht="24.95" customHeight="1">
      <c r="A21" s="881">
        <v>17</v>
      </c>
      <c r="B21" s="1023" t="s">
        <v>107</v>
      </c>
      <c r="C21" s="941"/>
      <c r="D21" s="601"/>
    </row>
    <row r="22" spans="1:4" ht="24.95" customHeight="1">
      <c r="A22" s="881">
        <v>18</v>
      </c>
      <c r="B22" s="1023" t="s">
        <v>544</v>
      </c>
      <c r="C22" s="941"/>
      <c r="D22" s="600">
        <f>'Page S-3 '!E28</f>
        <v>0</v>
      </c>
    </row>
    <row r="23" spans="1:4" ht="24.95" customHeight="1">
      <c r="A23" s="881">
        <v>19</v>
      </c>
      <c r="B23" s="1023" t="s">
        <v>545</v>
      </c>
      <c r="C23" s="941"/>
      <c r="D23" s="600">
        <f>'Page 9'!O11</f>
        <v>0</v>
      </c>
    </row>
    <row r="24" spans="1:4" ht="24.95" customHeight="1">
      <c r="A24" s="881">
        <v>20</v>
      </c>
      <c r="B24" s="1023" t="s">
        <v>253</v>
      </c>
      <c r="C24" s="941"/>
      <c r="D24" s="601"/>
    </row>
    <row r="25" spans="1:4" ht="24.95" customHeight="1">
      <c r="A25" s="881">
        <v>21</v>
      </c>
      <c r="B25" s="1098" t="s">
        <v>105</v>
      </c>
      <c r="C25" s="941"/>
      <c r="D25" s="602">
        <f>SUM(D8:D24)</f>
        <v>0</v>
      </c>
    </row>
    <row r="26" spans="1:4" ht="24.95" customHeight="1" thickBot="1">
      <c r="A26" s="881">
        <v>22</v>
      </c>
      <c r="B26" s="1146" t="s">
        <v>546</v>
      </c>
      <c r="C26" s="1148"/>
      <c r="D26" s="603">
        <f>D6-D25</f>
        <v>0</v>
      </c>
    </row>
    <row r="27" spans="1:4" ht="15" customHeight="1" thickTop="1">
      <c r="A27" s="29"/>
      <c r="B27" s="269"/>
      <c r="C27" s="269"/>
      <c r="D27" s="97"/>
    </row>
    <row r="28" spans="1:4" s="39" customFormat="1" ht="12.75" customHeight="1">
      <c r="A28" s="274"/>
      <c r="B28" s="267"/>
      <c r="C28" s="143"/>
      <c r="D28" s="193"/>
    </row>
    <row r="29" spans="1:4" s="39" customFormat="1">
      <c r="A29" s="334"/>
      <c r="B29" s="997" t="s">
        <v>40</v>
      </c>
      <c r="C29" s="1055"/>
      <c r="D29" s="38"/>
    </row>
    <row r="30" spans="1:4" s="39" customFormat="1">
      <c r="A30" s="332"/>
      <c r="B30" s="310" t="s">
        <v>14</v>
      </c>
      <c r="C30" s="194"/>
      <c r="D30" s="849" t="s">
        <v>2</v>
      </c>
    </row>
    <row r="31" spans="1:4" s="39" customFormat="1">
      <c r="A31" s="231"/>
      <c r="B31" s="38"/>
      <c r="C31" s="230"/>
      <c r="D31" s="38"/>
    </row>
    <row r="32" spans="1:4" s="39" customFormat="1" ht="7.5" customHeight="1">
      <c r="A32" s="231"/>
      <c r="B32" s="38"/>
      <c r="C32" s="62"/>
      <c r="D32" s="38"/>
    </row>
    <row r="33" spans="1:4" s="39" customFormat="1">
      <c r="A33" s="231"/>
      <c r="B33" s="38"/>
      <c r="C33" s="38"/>
      <c r="D33" s="38"/>
    </row>
    <row r="34" spans="1:4" s="39" customFormat="1">
      <c r="A34" s="231"/>
      <c r="B34" s="38"/>
      <c r="C34" s="38"/>
      <c r="D34" s="38"/>
    </row>
    <row r="35" spans="1:4" s="39" customFormat="1">
      <c r="A35" s="231"/>
      <c r="B35" s="38"/>
      <c r="C35" s="38"/>
      <c r="D35" s="38"/>
    </row>
    <row r="36" spans="1:4">
      <c r="A36" s="231"/>
    </row>
    <row r="45" spans="1:4">
      <c r="D45" s="38" t="s">
        <v>1</v>
      </c>
    </row>
    <row r="46" spans="1:4">
      <c r="D46" s="38" t="s">
        <v>0</v>
      </c>
    </row>
  </sheetData>
  <sheetProtection password="C810" sheet="1" objects="1" scenarios="1"/>
  <mergeCells count="2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 ref="C2:D2"/>
    <mergeCell ref="B3:D3"/>
    <mergeCell ref="B4:D4"/>
    <mergeCell ref="B5:C5"/>
    <mergeCell ref="B6:C6"/>
    <mergeCell ref="B7:C7"/>
    <mergeCell ref="B8:C8"/>
    <mergeCell ref="B9:C9"/>
    <mergeCell ref="B11:C11"/>
    <mergeCell ref="B13:C13"/>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30" r:id="rId4"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RowHeight="14.25"/>
  <cols>
    <col min="1" max="1" width="2.7109375" style="99" bestFit="1" customWidth="1"/>
    <col min="2" max="2" width="15" style="98" customWidth="1"/>
    <col min="3" max="3" width="30.42578125" style="98" customWidth="1"/>
    <col min="4" max="4" width="12.42578125" style="98" customWidth="1"/>
    <col min="5" max="5" width="11.7109375" style="98" customWidth="1"/>
    <col min="6" max="6" width="12.5703125" style="98" customWidth="1"/>
    <col min="7" max="7" width="13.85546875" style="98" customWidth="1"/>
    <col min="8" max="16384" width="9.140625" style="98"/>
  </cols>
  <sheetData>
    <row r="1" spans="1:7" ht="15">
      <c r="A1" s="99">
        <v>1</v>
      </c>
      <c r="C1" s="1389" t="s">
        <v>32</v>
      </c>
      <c r="D1" s="900"/>
      <c r="E1" s="900"/>
      <c r="F1" s="900"/>
      <c r="G1" s="878">
        <f>IF(Cover!D13&gt;0, Cover!D13, "")</f>
        <v>2015</v>
      </c>
    </row>
    <row r="2" spans="1:7">
      <c r="A2" s="99">
        <v>2</v>
      </c>
      <c r="B2" s="178" t="s">
        <v>31</v>
      </c>
      <c r="C2" s="1390" t="str">
        <f>IF(Cover!A1&gt;0, Cover!A1, "")</f>
        <v>EVERGREEN LAKE WATER SUPPLY CO INC</v>
      </c>
      <c r="D2" s="1390"/>
      <c r="E2" s="1390"/>
      <c r="F2" s="1390"/>
      <c r="G2" s="1390"/>
    </row>
    <row r="3" spans="1:7" ht="9.9499999999999993" customHeight="1">
      <c r="B3" s="1381"/>
      <c r="C3" s="1381"/>
      <c r="D3" s="1381"/>
      <c r="E3" s="1381"/>
      <c r="F3" s="1381"/>
      <c r="G3" s="1381"/>
    </row>
    <row r="4" spans="1:7" ht="15">
      <c r="B4" s="1391" t="s">
        <v>393</v>
      </c>
      <c r="C4" s="1391"/>
      <c r="D4" s="1391"/>
      <c r="E4" s="1391"/>
      <c r="F4" s="1391"/>
      <c r="G4" s="1391"/>
    </row>
    <row r="5" spans="1:7">
      <c r="B5" s="1392" t="s">
        <v>142</v>
      </c>
      <c r="C5" s="1393"/>
      <c r="D5" s="1393"/>
      <c r="E5" s="1393"/>
      <c r="F5" s="1393"/>
      <c r="G5" s="1393"/>
    </row>
    <row r="6" spans="1:7" ht="15" customHeight="1">
      <c r="B6" s="1394" t="s">
        <v>517</v>
      </c>
      <c r="C6" s="1395"/>
      <c r="D6" s="1398" t="s">
        <v>259</v>
      </c>
      <c r="E6" s="1399"/>
      <c r="F6" s="1379" t="s">
        <v>520</v>
      </c>
      <c r="G6" s="1379" t="s">
        <v>518</v>
      </c>
    </row>
    <row r="7" spans="1:7" ht="66" customHeight="1">
      <c r="B7" s="1396"/>
      <c r="C7" s="1397"/>
      <c r="D7" s="605" t="s">
        <v>139</v>
      </c>
      <c r="E7" s="605" t="s">
        <v>519</v>
      </c>
      <c r="F7" s="1380"/>
      <c r="G7" s="1380"/>
    </row>
    <row r="8" spans="1:7" ht="24.95" customHeight="1">
      <c r="B8" s="1387" t="s">
        <v>258</v>
      </c>
      <c r="C8" s="1388"/>
      <c r="D8" s="606"/>
      <c r="E8" s="606"/>
      <c r="F8" s="607"/>
      <c r="G8" s="726"/>
    </row>
    <row r="9" spans="1:7" ht="18" customHeight="1">
      <c r="A9" s="99">
        <v>3</v>
      </c>
      <c r="B9" s="1376" t="s">
        <v>136</v>
      </c>
      <c r="C9" s="1381"/>
      <c r="D9" s="455"/>
      <c r="E9" s="455"/>
      <c r="F9" s="719" t="s">
        <v>130</v>
      </c>
      <c r="G9" s="727"/>
    </row>
    <row r="10" spans="1:7" ht="18" customHeight="1">
      <c r="A10" s="99">
        <v>4</v>
      </c>
      <c r="B10" s="1376" t="s">
        <v>135</v>
      </c>
      <c r="C10" s="941"/>
      <c r="D10" s="455"/>
      <c r="E10" s="455"/>
      <c r="F10" s="719" t="s">
        <v>130</v>
      </c>
      <c r="G10" s="727"/>
    </row>
    <row r="11" spans="1:7" ht="18" customHeight="1">
      <c r="A11" s="99">
        <v>5</v>
      </c>
      <c r="B11" s="1376" t="s">
        <v>134</v>
      </c>
      <c r="C11" s="941"/>
      <c r="D11" s="455"/>
      <c r="E11" s="455"/>
      <c r="F11" s="719" t="s">
        <v>130</v>
      </c>
      <c r="G11" s="727"/>
    </row>
    <row r="12" spans="1:7" ht="18" customHeight="1">
      <c r="A12" s="99">
        <v>6</v>
      </c>
      <c r="B12" s="1376" t="s">
        <v>133</v>
      </c>
      <c r="C12" s="941"/>
      <c r="D12" s="455"/>
      <c r="E12" s="455"/>
      <c r="F12" s="719" t="s">
        <v>130</v>
      </c>
      <c r="G12" s="727"/>
    </row>
    <row r="13" spans="1:7" ht="18" customHeight="1">
      <c r="A13" s="99">
        <v>7</v>
      </c>
      <c r="B13" s="1376" t="s">
        <v>132</v>
      </c>
      <c r="C13" s="941"/>
      <c r="D13" s="455"/>
      <c r="E13" s="455"/>
      <c r="F13" s="719" t="s">
        <v>130</v>
      </c>
      <c r="G13" s="727"/>
    </row>
    <row r="14" spans="1:7" ht="18" customHeight="1">
      <c r="A14" s="99">
        <v>8</v>
      </c>
      <c r="B14" s="1376" t="s">
        <v>257</v>
      </c>
      <c r="C14" s="941"/>
      <c r="D14" s="455"/>
      <c r="E14" s="455"/>
      <c r="F14" s="719" t="s">
        <v>130</v>
      </c>
      <c r="G14" s="727"/>
    </row>
    <row r="15" spans="1:7" ht="18" customHeight="1" thickBot="1">
      <c r="A15" s="99">
        <v>9</v>
      </c>
      <c r="B15" s="1382" t="s">
        <v>496</v>
      </c>
      <c r="C15" s="1156"/>
      <c r="D15" s="488">
        <f>SUM(D9:D14)</f>
        <v>0</v>
      </c>
      <c r="E15" s="488">
        <f>SUM(E9:E14)</f>
        <v>0</v>
      </c>
      <c r="F15" s="720" t="s">
        <v>130</v>
      </c>
      <c r="G15" s="728">
        <f>+SUM(G9:G14)</f>
        <v>0</v>
      </c>
    </row>
    <row r="16" spans="1:7" s="355" customFormat="1" ht="24.95" customHeight="1" thickTop="1">
      <c r="A16" s="99"/>
      <c r="B16" s="1369" t="s">
        <v>475</v>
      </c>
      <c r="C16" s="1383"/>
      <c r="D16" s="490"/>
      <c r="E16" s="490"/>
      <c r="F16" s="608"/>
      <c r="G16" s="729"/>
    </row>
    <row r="17" spans="1:7" ht="18" customHeight="1">
      <c r="A17" s="99">
        <v>10</v>
      </c>
      <c r="B17" s="1376" t="s">
        <v>136</v>
      </c>
      <c r="C17" s="1381"/>
      <c r="D17" s="455"/>
      <c r="E17" s="455"/>
      <c r="F17" s="609"/>
      <c r="G17" s="727"/>
    </row>
    <row r="18" spans="1:7" ht="18" customHeight="1">
      <c r="A18" s="99">
        <v>11</v>
      </c>
      <c r="B18" s="1376" t="s">
        <v>135</v>
      </c>
      <c r="C18" s="946"/>
      <c r="D18" s="455"/>
      <c r="E18" s="455"/>
      <c r="F18" s="609"/>
      <c r="G18" s="727"/>
    </row>
    <row r="19" spans="1:7" ht="18" customHeight="1">
      <c r="A19" s="99">
        <v>12</v>
      </c>
      <c r="B19" s="1376" t="s">
        <v>134</v>
      </c>
      <c r="C19" s="946"/>
      <c r="D19" s="455"/>
      <c r="E19" s="455"/>
      <c r="F19" s="609"/>
      <c r="G19" s="727"/>
    </row>
    <row r="20" spans="1:7" ht="18" customHeight="1">
      <c r="A20" s="99">
        <v>13</v>
      </c>
      <c r="B20" s="1376" t="s">
        <v>133</v>
      </c>
      <c r="C20" s="941"/>
      <c r="D20" s="455"/>
      <c r="E20" s="455"/>
      <c r="F20" s="609"/>
      <c r="G20" s="727"/>
    </row>
    <row r="21" spans="1:7" ht="18" customHeight="1">
      <c r="A21" s="99">
        <v>14</v>
      </c>
      <c r="B21" s="1376" t="s">
        <v>132</v>
      </c>
      <c r="C21" s="941"/>
      <c r="D21" s="455"/>
      <c r="E21" s="455"/>
      <c r="F21" s="609"/>
      <c r="G21" s="727"/>
    </row>
    <row r="22" spans="1:7" ht="18" customHeight="1">
      <c r="A22" s="99">
        <v>15</v>
      </c>
      <c r="B22" s="1376" t="s">
        <v>123</v>
      </c>
      <c r="C22" s="941"/>
      <c r="D22" s="455"/>
      <c r="E22" s="455"/>
      <c r="F22" s="610"/>
      <c r="G22" s="727"/>
    </row>
    <row r="23" spans="1:7" ht="18" customHeight="1" thickBot="1">
      <c r="A23" s="99">
        <v>16</v>
      </c>
      <c r="B23" s="1382" t="s">
        <v>497</v>
      </c>
      <c r="C23" s="1156"/>
      <c r="D23" s="488">
        <f>SUM(D17:D22)</f>
        <v>0</v>
      </c>
      <c r="E23" s="488">
        <f>SUM(E17:E22)</f>
        <v>0</v>
      </c>
      <c r="F23" s="489">
        <f>SUM(F17:F22)</f>
        <v>0</v>
      </c>
      <c r="G23" s="728">
        <f>SUM(G17:G22)</f>
        <v>0</v>
      </c>
    </row>
    <row r="24" spans="1:7" s="313" customFormat="1" ht="24.95" customHeight="1" thickTop="1">
      <c r="B24" s="1369" t="s">
        <v>351</v>
      </c>
      <c r="C24" s="1384"/>
      <c r="D24" s="1385"/>
      <c r="E24" s="1385"/>
      <c r="F24" s="1386"/>
      <c r="G24" s="730"/>
    </row>
    <row r="25" spans="1:7" ht="18" customHeight="1">
      <c r="A25" s="99">
        <v>17</v>
      </c>
      <c r="B25" s="1376" t="s">
        <v>122</v>
      </c>
      <c r="C25" s="1381"/>
      <c r="D25" s="980"/>
      <c r="E25" s="980"/>
      <c r="F25" s="941"/>
      <c r="G25" s="727"/>
    </row>
    <row r="26" spans="1:7" ht="18" customHeight="1">
      <c r="A26" s="99">
        <v>18</v>
      </c>
      <c r="B26" s="1376" t="s">
        <v>330</v>
      </c>
      <c r="C26" s="980"/>
      <c r="D26" s="980"/>
      <c r="E26" s="980"/>
      <c r="F26" s="941"/>
      <c r="G26" s="727"/>
    </row>
    <row r="27" spans="1:7" ht="18" customHeight="1">
      <c r="A27" s="99">
        <v>19</v>
      </c>
      <c r="B27" s="1376" t="s">
        <v>121</v>
      </c>
      <c r="C27" s="980"/>
      <c r="D27" s="980"/>
      <c r="E27" s="980"/>
      <c r="F27" s="941"/>
      <c r="G27" s="727"/>
    </row>
    <row r="28" spans="1:7" ht="18" customHeight="1">
      <c r="A28" s="99">
        <v>20</v>
      </c>
      <c r="B28" s="611" t="s">
        <v>120</v>
      </c>
      <c r="C28" s="1375"/>
      <c r="D28" s="980"/>
      <c r="E28" s="980"/>
      <c r="F28" s="941"/>
      <c r="G28" s="727"/>
    </row>
    <row r="29" spans="1:7" ht="18" customHeight="1">
      <c r="A29" s="99">
        <v>21</v>
      </c>
      <c r="B29" s="1376" t="s">
        <v>256</v>
      </c>
      <c r="C29" s="980"/>
      <c r="D29" s="980"/>
      <c r="E29" s="980"/>
      <c r="F29" s="941"/>
      <c r="G29" s="727"/>
    </row>
    <row r="30" spans="1:7" ht="18" customHeight="1">
      <c r="A30" s="99">
        <v>22</v>
      </c>
      <c r="B30" s="1367" t="s">
        <v>547</v>
      </c>
      <c r="C30" s="1368"/>
      <c r="D30" s="1368"/>
      <c r="E30" s="1368"/>
      <c r="F30" s="1156"/>
      <c r="G30" s="731">
        <f>SUM(G15,G23,G25:G29)</f>
        <v>0</v>
      </c>
    </row>
    <row r="31" spans="1:7" ht="24.95" customHeight="1">
      <c r="B31" s="1369" t="s">
        <v>361</v>
      </c>
      <c r="C31" s="1370"/>
      <c r="D31" s="1370"/>
      <c r="E31" s="1370"/>
      <c r="F31" s="1371"/>
      <c r="G31" s="732"/>
    </row>
    <row r="32" spans="1:7" ht="18" customHeight="1">
      <c r="A32" s="99">
        <v>23</v>
      </c>
      <c r="B32" s="1376" t="s">
        <v>118</v>
      </c>
      <c r="C32" s="980"/>
      <c r="D32" s="980"/>
      <c r="E32" s="980"/>
      <c r="F32" s="941"/>
      <c r="G32" s="727"/>
    </row>
    <row r="33" spans="1:7" ht="18" customHeight="1">
      <c r="A33" s="99">
        <v>24</v>
      </c>
      <c r="B33" s="1372" t="s">
        <v>548</v>
      </c>
      <c r="C33" s="1373"/>
      <c r="D33" s="1373"/>
      <c r="E33" s="1373"/>
      <c r="F33" s="957"/>
      <c r="G33" s="727"/>
    </row>
    <row r="34" spans="1:7" ht="18" customHeight="1" thickBot="1">
      <c r="A34" s="99">
        <v>25</v>
      </c>
      <c r="B34" s="1367" t="s">
        <v>549</v>
      </c>
      <c r="C34" s="1368"/>
      <c r="D34" s="1368"/>
      <c r="E34" s="1368"/>
      <c r="F34" s="1156"/>
      <c r="G34" s="733">
        <f>SUM(G32:G33)</f>
        <v>0</v>
      </c>
    </row>
    <row r="35" spans="1:7" ht="18" customHeight="1" thickTop="1">
      <c r="A35" s="99">
        <v>26</v>
      </c>
      <c r="B35" s="1374" t="s">
        <v>550</v>
      </c>
      <c r="C35" s="1024"/>
      <c r="D35" s="1024"/>
      <c r="E35" s="1024"/>
      <c r="F35" s="946"/>
      <c r="G35" s="734">
        <f>SUM(G30+G34)</f>
        <v>0</v>
      </c>
    </row>
    <row r="36" spans="1:7" s="355" customFormat="1" ht="18" customHeight="1">
      <c r="A36" s="99"/>
      <c r="B36" s="1377"/>
      <c r="C36" s="1378"/>
      <c r="D36" s="1378"/>
      <c r="E36" s="1378"/>
      <c r="F36" s="1112"/>
      <c r="G36" s="735" t="s">
        <v>426</v>
      </c>
    </row>
    <row r="37" spans="1:7" ht="13.5" customHeight="1">
      <c r="A37" s="105" t="s">
        <v>41</v>
      </c>
      <c r="B37" s="1363" t="s">
        <v>362</v>
      </c>
      <c r="C37" s="1364"/>
      <c r="D37" s="1364"/>
      <c r="E37" s="1364"/>
      <c r="F37" s="1075"/>
      <c r="G37" s="1075"/>
    </row>
    <row r="38" spans="1:7">
      <c r="A38" s="105"/>
      <c r="B38" s="104"/>
      <c r="C38" s="103"/>
      <c r="D38" s="103"/>
      <c r="E38" s="103"/>
      <c r="F38" s="278"/>
      <c r="G38" s="278"/>
    </row>
    <row r="39" spans="1:7" s="101" customFormat="1" ht="15">
      <c r="A39" s="336"/>
      <c r="B39" s="1362" t="s">
        <v>40</v>
      </c>
      <c r="C39" s="1059"/>
      <c r="D39" s="98"/>
      <c r="E39" s="98"/>
      <c r="F39" s="1365" t="s">
        <v>2</v>
      </c>
      <c r="G39" s="1366"/>
    </row>
    <row r="40" spans="1:7" s="101" customFormat="1" ht="15">
      <c r="A40" s="337"/>
      <c r="B40" s="1362" t="s">
        <v>14</v>
      </c>
      <c r="C40" s="1059"/>
      <c r="D40" s="98"/>
      <c r="E40" s="213"/>
    </row>
    <row r="41" spans="1:7" s="101" customFormat="1">
      <c r="A41" s="99"/>
      <c r="B41" s="98"/>
      <c r="C41" s="98"/>
      <c r="D41" s="98"/>
      <c r="E41" s="98"/>
      <c r="F41" s="98"/>
      <c r="G41" s="98"/>
    </row>
    <row r="42" spans="1:7" s="101" customFormat="1">
      <c r="A42" s="99"/>
      <c r="B42" s="98"/>
      <c r="C42" s="98"/>
      <c r="D42" s="98"/>
      <c r="E42" s="98"/>
      <c r="F42" s="98"/>
      <c r="G42" s="98"/>
    </row>
    <row r="43" spans="1:7" s="101" customFormat="1">
      <c r="A43" s="102"/>
    </row>
    <row r="44" spans="1:7" s="101" customFormat="1">
      <c r="A44" s="102"/>
    </row>
    <row r="45" spans="1:7" s="101" customFormat="1">
      <c r="A45" s="102"/>
    </row>
    <row r="46" spans="1:7" s="101" customFormat="1">
      <c r="A46" s="102"/>
    </row>
    <row r="51" spans="6:6">
      <c r="F51" s="100" t="s">
        <v>1</v>
      </c>
    </row>
    <row r="52" spans="6:6">
      <c r="F52" s="100" t="s">
        <v>0</v>
      </c>
    </row>
    <row r="57" spans="6:6">
      <c r="F57" s="100"/>
    </row>
  </sheetData>
  <sheetProtection password="C810" sheet="1" objects="1" scenarios="1"/>
  <mergeCells count="42">
    <mergeCell ref="C1:F1"/>
    <mergeCell ref="B10:C10"/>
    <mergeCell ref="B11:C11"/>
    <mergeCell ref="B13:C13"/>
    <mergeCell ref="C2:G2"/>
    <mergeCell ref="B3:G3"/>
    <mergeCell ref="B4:G4"/>
    <mergeCell ref="B5:G5"/>
    <mergeCell ref="B6:C7"/>
    <mergeCell ref="D6:E6"/>
    <mergeCell ref="F6:F7"/>
    <mergeCell ref="B21:C21"/>
    <mergeCell ref="B12:C12"/>
    <mergeCell ref="B14:C14"/>
    <mergeCell ref="B20:C20"/>
    <mergeCell ref="B8:C8"/>
    <mergeCell ref="B19:C1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40:C40"/>
    <mergeCell ref="B37:G37"/>
    <mergeCell ref="F39:G39"/>
    <mergeCell ref="B30:F30"/>
    <mergeCell ref="B31:F31"/>
    <mergeCell ref="B33:F33"/>
    <mergeCell ref="B34:F34"/>
    <mergeCell ref="B35:F35"/>
    <mergeCell ref="B39:C39"/>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4" r:id="rId4"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RowHeight="15"/>
  <cols>
    <col min="1" max="1" width="2.7109375" style="12" customWidth="1"/>
    <col min="2" max="2" width="15.28515625" style="38" customWidth="1"/>
    <col min="3" max="3" width="42.7109375" style="38" customWidth="1"/>
    <col min="4" max="4" width="14.28515625" style="38" customWidth="1"/>
    <col min="5" max="5" width="18.85546875" style="38" customWidth="1"/>
    <col min="6" max="16384" width="9.140625" style="38"/>
  </cols>
  <sheetData>
    <row r="1" spans="1:5">
      <c r="A1" s="12">
        <v>1</v>
      </c>
      <c r="C1" s="971" t="s">
        <v>32</v>
      </c>
      <c r="D1" s="900"/>
      <c r="E1" s="874">
        <f>IF(Cover!D13&gt;0, Cover!D13, "")</f>
        <v>2015</v>
      </c>
    </row>
    <row r="2" spans="1:5">
      <c r="A2" s="12">
        <v>2</v>
      </c>
      <c r="B2" s="175" t="s">
        <v>31</v>
      </c>
      <c r="C2" s="942" t="str">
        <f>IF(Cover!A1&gt;0, Cover!A1, " ")</f>
        <v>EVERGREEN LAKE WATER SUPPLY CO INC</v>
      </c>
      <c r="D2" s="942"/>
      <c r="E2" s="942"/>
    </row>
    <row r="3" spans="1:5" ht="8.25" customHeight="1">
      <c r="B3" s="899"/>
      <c r="C3" s="899"/>
      <c r="D3" s="899"/>
      <c r="E3" s="899"/>
    </row>
    <row r="4" spans="1:5">
      <c r="B4" s="1097" t="s">
        <v>269</v>
      </c>
      <c r="C4" s="1097"/>
      <c r="D4" s="1097"/>
      <c r="E4" s="1097"/>
    </row>
    <row r="5" spans="1:5" ht="38.25" customHeight="1">
      <c r="B5" s="967" t="s">
        <v>332</v>
      </c>
      <c r="C5" s="1084"/>
      <c r="D5" s="1085"/>
      <c r="E5" s="594" t="s">
        <v>52</v>
      </c>
    </row>
    <row r="6" spans="1:5" ht="24.95" customHeight="1">
      <c r="B6" s="1157" t="s">
        <v>161</v>
      </c>
      <c r="C6" s="1401"/>
      <c r="D6" s="1402"/>
      <c r="E6" s="613"/>
    </row>
    <row r="7" spans="1:5" ht="24.95" customHeight="1">
      <c r="A7" s="12">
        <v>3</v>
      </c>
      <c r="B7" s="1407" t="s">
        <v>268</v>
      </c>
      <c r="C7" s="1153"/>
      <c r="D7" s="1154"/>
      <c r="E7" s="601"/>
    </row>
    <row r="8" spans="1:5" ht="24.95" customHeight="1">
      <c r="A8" s="12">
        <v>4</v>
      </c>
      <c r="B8" s="1152" t="s">
        <v>267</v>
      </c>
      <c r="C8" s="1153"/>
      <c r="D8" s="1154"/>
      <c r="E8" s="601"/>
    </row>
    <row r="9" spans="1:5" ht="24.95" customHeight="1">
      <c r="A9" s="12">
        <v>5</v>
      </c>
      <c r="B9" s="1152" t="s">
        <v>266</v>
      </c>
      <c r="C9" s="1153"/>
      <c r="D9" s="1154"/>
      <c r="E9" s="601"/>
    </row>
    <row r="10" spans="1:5" ht="24.95" customHeight="1">
      <c r="A10" s="12">
        <v>6</v>
      </c>
      <c r="B10" s="1152" t="s">
        <v>265</v>
      </c>
      <c r="C10" s="1153"/>
      <c r="D10" s="1154"/>
      <c r="E10" s="601"/>
    </row>
    <row r="11" spans="1:5" ht="24.95" customHeight="1">
      <c r="A11" s="12">
        <v>7</v>
      </c>
      <c r="B11" s="1152" t="s">
        <v>264</v>
      </c>
      <c r="C11" s="1153"/>
      <c r="D11" s="1154"/>
      <c r="E11" s="601"/>
    </row>
    <row r="12" spans="1:5" ht="24.95" customHeight="1">
      <c r="A12" s="12">
        <v>8</v>
      </c>
      <c r="B12" s="1152" t="s">
        <v>363</v>
      </c>
      <c r="C12" s="1153"/>
      <c r="D12" s="1154"/>
      <c r="E12" s="601"/>
    </row>
    <row r="13" spans="1:5" ht="24.95" customHeight="1">
      <c r="A13" s="12">
        <v>9</v>
      </c>
      <c r="B13" s="1152" t="s">
        <v>263</v>
      </c>
      <c r="C13" s="1153"/>
      <c r="D13" s="1154"/>
      <c r="E13" s="601"/>
    </row>
    <row r="14" spans="1:5" ht="24.95" customHeight="1">
      <c r="A14" s="12">
        <v>10</v>
      </c>
      <c r="B14" s="1152" t="s">
        <v>155</v>
      </c>
      <c r="C14" s="1153"/>
      <c r="D14" s="1154"/>
      <c r="E14" s="601"/>
    </row>
    <row r="15" spans="1:5" ht="24.95" customHeight="1">
      <c r="A15" s="12">
        <v>11</v>
      </c>
      <c r="B15" s="1152" t="s">
        <v>262</v>
      </c>
      <c r="C15" s="1153"/>
      <c r="D15" s="1154"/>
      <c r="E15" s="601"/>
    </row>
    <row r="16" spans="1:5" ht="24.95" customHeight="1">
      <c r="A16" s="12">
        <v>12</v>
      </c>
      <c r="B16" s="1152" t="s">
        <v>261</v>
      </c>
      <c r="C16" s="1153"/>
      <c r="D16" s="1154"/>
      <c r="E16" s="601"/>
    </row>
    <row r="17" spans="1:5" ht="24.95" customHeight="1">
      <c r="A17" s="12">
        <v>13</v>
      </c>
      <c r="B17" s="1152" t="s">
        <v>364</v>
      </c>
      <c r="C17" s="1153"/>
      <c r="D17" s="1154"/>
      <c r="E17" s="601"/>
    </row>
    <row r="18" spans="1:5" ht="24.95" customHeight="1" thickBot="1">
      <c r="A18" s="12">
        <v>14</v>
      </c>
      <c r="B18" s="1172" t="s">
        <v>153</v>
      </c>
      <c r="C18" s="1153"/>
      <c r="D18" s="1154"/>
      <c r="E18" s="612">
        <f>SUM(E7:E17)</f>
        <v>0</v>
      </c>
    </row>
    <row r="19" spans="1:5" s="132" customFormat="1" thickTop="1">
      <c r="A19" s="354"/>
      <c r="B19" s="535"/>
      <c r="C19" s="531"/>
      <c r="D19" s="491"/>
      <c r="E19" s="744" t="s">
        <v>65</v>
      </c>
    </row>
    <row r="20" spans="1:5" ht="24.95" customHeight="1">
      <c r="B20" s="1157" t="s">
        <v>151</v>
      </c>
      <c r="C20" s="1153"/>
      <c r="D20" s="1154"/>
      <c r="E20" s="613"/>
    </row>
    <row r="21" spans="1:5" ht="24.95" customHeight="1">
      <c r="A21" s="12">
        <f>A18+1</f>
        <v>15</v>
      </c>
      <c r="B21" s="1152" t="s">
        <v>150</v>
      </c>
      <c r="C21" s="1153"/>
      <c r="D21" s="1154"/>
      <c r="E21" s="601"/>
    </row>
    <row r="22" spans="1:5" ht="24.95" customHeight="1">
      <c r="A22" s="12">
        <f t="shared" ref="A22:A28" si="0">A21+1</f>
        <v>16</v>
      </c>
      <c r="B22" s="1152" t="s">
        <v>149</v>
      </c>
      <c r="C22" s="1153"/>
      <c r="D22" s="1154"/>
      <c r="E22" s="601"/>
    </row>
    <row r="23" spans="1:5" ht="24.95" customHeight="1">
      <c r="A23" s="12">
        <f t="shared" si="0"/>
        <v>17</v>
      </c>
      <c r="B23" s="1152" t="s">
        <v>148</v>
      </c>
      <c r="C23" s="1153"/>
      <c r="D23" s="1154"/>
      <c r="E23" s="601"/>
    </row>
    <row r="24" spans="1:5" ht="24.95" customHeight="1">
      <c r="A24" s="12">
        <f t="shared" si="0"/>
        <v>18</v>
      </c>
      <c r="B24" s="1403" t="s">
        <v>260</v>
      </c>
      <c r="C24" s="1153"/>
      <c r="D24" s="1154"/>
      <c r="E24" s="601"/>
    </row>
    <row r="25" spans="1:5" ht="24.95" customHeight="1">
      <c r="A25" s="12">
        <f t="shared" si="0"/>
        <v>19</v>
      </c>
      <c r="B25" s="1152" t="s">
        <v>147</v>
      </c>
      <c r="C25" s="1153"/>
      <c r="D25" s="1154"/>
      <c r="E25" s="601"/>
    </row>
    <row r="26" spans="1:5" ht="24.95" customHeight="1">
      <c r="A26" s="12">
        <f t="shared" si="0"/>
        <v>20</v>
      </c>
      <c r="B26" s="1152" t="s">
        <v>146</v>
      </c>
      <c r="C26" s="1153"/>
      <c r="D26" s="1154"/>
      <c r="E26" s="601"/>
    </row>
    <row r="27" spans="1:5" ht="24.95" customHeight="1">
      <c r="A27" s="12">
        <f t="shared" si="0"/>
        <v>21</v>
      </c>
      <c r="B27" s="1152" t="s">
        <v>145</v>
      </c>
      <c r="C27" s="1153"/>
      <c r="D27" s="1154"/>
      <c r="E27" s="601"/>
    </row>
    <row r="28" spans="1:5" ht="24.95" customHeight="1" thickBot="1">
      <c r="A28" s="55">
        <f t="shared" si="0"/>
        <v>22</v>
      </c>
      <c r="B28" s="1172" t="s">
        <v>144</v>
      </c>
      <c r="C28" s="1404"/>
      <c r="D28" s="1405"/>
      <c r="E28" s="612">
        <f>SUM(E21:E27)</f>
        <v>0</v>
      </c>
    </row>
    <row r="29" spans="1:5" ht="18" customHeight="1" thickTop="1">
      <c r="B29" s="614"/>
      <c r="C29" s="615"/>
      <c r="D29" s="616"/>
      <c r="E29" s="617" t="s">
        <v>65</v>
      </c>
    </row>
    <row r="30" spans="1:5" s="145" customFormat="1">
      <c r="A30" s="29"/>
      <c r="B30" s="1400"/>
      <c r="C30" s="1400"/>
      <c r="D30" s="1400"/>
      <c r="E30" s="1400"/>
    </row>
    <row r="31" spans="1:5" s="39" customFormat="1" ht="21" customHeight="1">
      <c r="A31" s="332"/>
      <c r="B31" s="997" t="s">
        <v>14</v>
      </c>
      <c r="C31" s="1055"/>
      <c r="D31" s="38"/>
      <c r="E31" s="38"/>
    </row>
    <row r="32" spans="1:5" s="39" customFormat="1" ht="20.25" customHeight="1">
      <c r="A32" s="38"/>
      <c r="B32" s="38"/>
      <c r="C32" s="38"/>
      <c r="D32" s="1406" t="s">
        <v>2</v>
      </c>
      <c r="E32" s="1329"/>
    </row>
    <row r="33" spans="1:5" s="39" customFormat="1">
      <c r="A33" s="231"/>
      <c r="B33" s="38"/>
      <c r="C33" s="38"/>
      <c r="D33" s="38"/>
      <c r="E33" s="38"/>
    </row>
    <row r="34" spans="1:5" s="39" customFormat="1">
      <c r="A34" s="231"/>
      <c r="B34" s="38"/>
      <c r="C34" s="38"/>
      <c r="D34" s="38"/>
      <c r="E34" s="38"/>
    </row>
    <row r="35" spans="1:5" s="39" customFormat="1">
      <c r="A35" s="231"/>
      <c r="B35" s="38"/>
      <c r="C35" s="38"/>
      <c r="D35" s="38"/>
      <c r="E35" s="38"/>
    </row>
    <row r="36" spans="1:5" s="39" customFormat="1">
      <c r="A36" s="8"/>
    </row>
    <row r="37" spans="1:5" s="39" customFormat="1">
      <c r="A37" s="8"/>
    </row>
    <row r="38" spans="1:5" s="39" customFormat="1">
      <c r="A38" s="8"/>
    </row>
    <row r="42" spans="1:5">
      <c r="E42" s="132" t="s">
        <v>1</v>
      </c>
    </row>
    <row r="43" spans="1:5">
      <c r="E43" s="132" t="s">
        <v>0</v>
      </c>
    </row>
    <row r="68" spans="4:4">
      <c r="D68" s="3"/>
    </row>
    <row r="69" spans="4:4">
      <c r="D69" s="3" t="s">
        <v>1</v>
      </c>
    </row>
    <row r="70" spans="4:4">
      <c r="D70" s="3" t="s">
        <v>0</v>
      </c>
    </row>
  </sheetData>
  <sheetProtection password="C810" sheet="1" objects="1" scenarios="1"/>
  <mergeCells count="30">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 ref="C1:D1"/>
    <mergeCell ref="B30:E30"/>
    <mergeCell ref="C2:E2"/>
    <mergeCell ref="B3:E3"/>
    <mergeCell ref="B4:E4"/>
    <mergeCell ref="B5:D5"/>
    <mergeCell ref="B6:D6"/>
    <mergeCell ref="B21:D21"/>
    <mergeCell ref="B26:D26"/>
    <mergeCell ref="B27:D27"/>
    <mergeCell ref="B25:D25"/>
    <mergeCell ref="B24:D24"/>
    <mergeCell ref="B23:D23"/>
    <mergeCell ref="B28:D28"/>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8" r:id="rId4"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8"/>
  <sheetViews>
    <sheetView showGridLines="0" view="pageBreakPreview" topLeftCell="A22" zoomScaleNormal="100" zoomScaleSheetLayoutView="100" workbookViewId="0">
      <selection activeCell="D2" sqref="D2:O2"/>
    </sheetView>
  </sheetViews>
  <sheetFormatPr defaultRowHeight="15"/>
  <cols>
    <col min="1" max="1" width="3.140625" style="180" customWidth="1"/>
    <col min="2" max="2" width="9.140625" style="157"/>
    <col min="3" max="3" width="21.28515625" style="157" customWidth="1"/>
    <col min="4" max="4" width="5" style="157" customWidth="1"/>
    <col min="5" max="5" width="5.140625" style="157" customWidth="1"/>
    <col min="6" max="6" width="9.140625" style="157" customWidth="1"/>
    <col min="7" max="7" width="8.140625" style="157" customWidth="1"/>
    <col min="8" max="10" width="9" style="157" customWidth="1"/>
    <col min="11" max="11" width="9.28515625" style="157" customWidth="1"/>
    <col min="12" max="12" width="8.85546875" style="157" customWidth="1"/>
    <col min="13" max="13" width="10.7109375" style="158" customWidth="1"/>
    <col min="14" max="14" width="11.28515625" style="157" customWidth="1"/>
    <col min="15" max="15" width="9.140625" style="157" customWidth="1"/>
    <col min="16" max="16384" width="9.140625" style="157"/>
  </cols>
  <sheetData>
    <row r="1" spans="1:20">
      <c r="A1" s="504">
        <v>1</v>
      </c>
      <c r="B1" s="156"/>
      <c r="C1" s="156"/>
      <c r="D1" s="156"/>
      <c r="E1" s="156"/>
      <c r="F1" s="156"/>
      <c r="G1" s="156"/>
      <c r="H1" s="156"/>
      <c r="I1" s="156"/>
      <c r="J1" s="1424" t="s">
        <v>372</v>
      </c>
      <c r="K1" s="1425"/>
      <c r="L1" s="1425"/>
      <c r="M1" s="1425"/>
      <c r="N1" s="1425"/>
      <c r="O1" s="879">
        <f>IF(Cover!D13&gt;0,Cover!D13,"")</f>
        <v>2015</v>
      </c>
    </row>
    <row r="2" spans="1:20">
      <c r="A2" s="504">
        <v>2</v>
      </c>
      <c r="B2" s="1436" t="s">
        <v>31</v>
      </c>
      <c r="C2" s="1437"/>
      <c r="D2" s="1423" t="str">
        <f>IF(Cover!A1&gt;0,Cover!A1,"")</f>
        <v>EVERGREEN LAKE WATER SUPPLY CO INC</v>
      </c>
      <c r="E2" s="1423"/>
      <c r="F2" s="1423"/>
      <c r="G2" s="1423"/>
      <c r="H2" s="1423"/>
      <c r="I2" s="1423"/>
      <c r="J2" s="1423"/>
      <c r="K2" s="1423"/>
      <c r="L2" s="1423"/>
      <c r="M2" s="1423"/>
      <c r="N2" s="1423"/>
      <c r="O2" s="1423"/>
    </row>
    <row r="3" spans="1:20" s="882" customFormat="1" ht="18.75" customHeight="1">
      <c r="A3" s="884">
        <v>3</v>
      </c>
      <c r="B3" s="1408" t="s">
        <v>575</v>
      </c>
      <c r="C3" s="1408"/>
      <c r="D3" s="1409"/>
      <c r="E3" s="892"/>
    </row>
    <row r="4" spans="1:20" ht="22.5" customHeight="1">
      <c r="A4" s="496"/>
      <c r="B4" s="239"/>
      <c r="C4" s="240"/>
      <c r="D4" s="241" t="s">
        <v>286</v>
      </c>
      <c r="E4" s="240"/>
      <c r="F4" s="240"/>
      <c r="G4" s="242"/>
      <c r="H4" s="241"/>
      <c r="I4" s="618" t="s">
        <v>285</v>
      </c>
      <c r="J4" s="242"/>
      <c r="K4" s="242"/>
      <c r="L4" s="242"/>
      <c r="M4" s="243"/>
      <c r="N4" s="244"/>
      <c r="O4" s="241"/>
      <c r="P4" s="139"/>
      <c r="Q4" s="139"/>
      <c r="R4" s="139"/>
      <c r="S4" s="139"/>
      <c r="T4" s="139"/>
    </row>
    <row r="5" spans="1:20" ht="53.25" customHeight="1">
      <c r="A5" s="496"/>
      <c r="B5" s="1419" t="s">
        <v>235</v>
      </c>
      <c r="C5" s="1438"/>
      <c r="D5" s="1419" t="s">
        <v>604</v>
      </c>
      <c r="E5" s="1420"/>
      <c r="F5" s="1429" t="s">
        <v>583</v>
      </c>
      <c r="G5" s="1429" t="s">
        <v>576</v>
      </c>
      <c r="H5" s="800" t="s">
        <v>584</v>
      </c>
      <c r="I5" s="800" t="s">
        <v>578</v>
      </c>
      <c r="J5" s="800" t="s">
        <v>577</v>
      </c>
      <c r="K5" s="1429" t="s">
        <v>579</v>
      </c>
      <c r="L5" s="1431" t="s">
        <v>580</v>
      </c>
      <c r="M5" s="1429" t="s">
        <v>571</v>
      </c>
      <c r="N5" s="1429" t="s">
        <v>581</v>
      </c>
      <c r="O5" s="1429" t="s">
        <v>582</v>
      </c>
    </row>
    <row r="6" spans="1:20" ht="36.75" customHeight="1">
      <c r="A6" s="496"/>
      <c r="B6" s="1439"/>
      <c r="C6" s="1440"/>
      <c r="D6" s="1421"/>
      <c r="E6" s="1422"/>
      <c r="F6" s="1430"/>
      <c r="G6" s="1430"/>
      <c r="H6" s="1433" t="s">
        <v>234</v>
      </c>
      <c r="I6" s="1434"/>
      <c r="J6" s="1435"/>
      <c r="K6" s="1430"/>
      <c r="L6" s="1432"/>
      <c r="M6" s="1430"/>
      <c r="N6" s="1430"/>
      <c r="O6" s="1441"/>
    </row>
    <row r="7" spans="1:20" ht="15" customHeight="1">
      <c r="A7" s="790"/>
      <c r="B7" s="1442" t="s">
        <v>233</v>
      </c>
      <c r="C7" s="1443"/>
      <c r="D7" s="1426"/>
      <c r="E7" s="1426"/>
      <c r="F7" s="619"/>
      <c r="G7" s="619"/>
      <c r="H7" s="620"/>
      <c r="I7" s="621"/>
      <c r="J7" s="622"/>
      <c r="K7" s="623"/>
      <c r="L7" s="624"/>
      <c r="M7" s="624"/>
      <c r="N7" s="624"/>
      <c r="O7" s="625"/>
    </row>
    <row r="8" spans="1:20" ht="15" customHeight="1">
      <c r="A8" s="884">
        <v>4</v>
      </c>
      <c r="B8" s="1427" t="s">
        <v>232</v>
      </c>
      <c r="C8" s="1428"/>
      <c r="D8" s="749">
        <v>301</v>
      </c>
      <c r="E8" s="749">
        <v>301</v>
      </c>
      <c r="F8" s="754"/>
      <c r="G8" s="754"/>
      <c r="H8" s="755"/>
      <c r="I8" s="755"/>
      <c r="J8" s="755"/>
      <c r="K8" s="756">
        <f>F8+G8-H8</f>
        <v>0</v>
      </c>
      <c r="L8" s="755"/>
      <c r="M8" s="757"/>
      <c r="N8" s="755"/>
      <c r="O8" s="758">
        <f>L8-H8-I8+J8+N8</f>
        <v>0</v>
      </c>
    </row>
    <row r="9" spans="1:20" ht="15" customHeight="1">
      <c r="A9" s="884">
        <v>5</v>
      </c>
      <c r="B9" s="1269" t="s">
        <v>231</v>
      </c>
      <c r="C9" s="1270"/>
      <c r="D9" s="749">
        <v>302</v>
      </c>
      <c r="E9" s="793">
        <v>302</v>
      </c>
      <c r="F9" s="759"/>
      <c r="G9" s="759"/>
      <c r="H9" s="760"/>
      <c r="I9" s="760"/>
      <c r="J9" s="760"/>
      <c r="K9" s="756">
        <f>F9+G9-H9</f>
        <v>0</v>
      </c>
      <c r="L9" s="760"/>
      <c r="M9" s="761"/>
      <c r="N9" s="760"/>
      <c r="O9" s="762">
        <f>L9-H9-I9+J9+N9</f>
        <v>0</v>
      </c>
    </row>
    <row r="10" spans="1:20" ht="15" customHeight="1">
      <c r="A10" s="884">
        <v>6</v>
      </c>
      <c r="B10" s="1269" t="s">
        <v>230</v>
      </c>
      <c r="C10" s="1270"/>
      <c r="D10" s="749">
        <v>303</v>
      </c>
      <c r="E10" s="793">
        <v>303</v>
      </c>
      <c r="F10" s="759"/>
      <c r="G10" s="759"/>
      <c r="H10" s="760"/>
      <c r="I10" s="760"/>
      <c r="J10" s="760"/>
      <c r="K10" s="756">
        <f>F10+G10-H10</f>
        <v>0</v>
      </c>
      <c r="L10" s="760"/>
      <c r="M10" s="761"/>
      <c r="N10" s="760"/>
      <c r="O10" s="762">
        <f>L10-H10-I10+J10+N10</f>
        <v>0</v>
      </c>
    </row>
    <row r="11" spans="1:20" ht="15" customHeight="1">
      <c r="A11" s="884"/>
      <c r="B11" s="1273" t="s">
        <v>284</v>
      </c>
      <c r="C11" s="1460"/>
      <c r="D11" s="794"/>
      <c r="E11" s="793"/>
      <c r="F11" s="763"/>
      <c r="G11" s="764"/>
      <c r="H11" s="765"/>
      <c r="I11" s="765"/>
      <c r="J11" s="765"/>
      <c r="K11" s="766"/>
      <c r="L11" s="765"/>
      <c r="M11" s="767"/>
      <c r="N11" s="765"/>
      <c r="O11" s="768"/>
    </row>
    <row r="12" spans="1:20" ht="15" customHeight="1">
      <c r="A12" s="884">
        <v>7</v>
      </c>
      <c r="B12" s="1269" t="s">
        <v>211</v>
      </c>
      <c r="C12" s="1279"/>
      <c r="D12" s="794" t="s">
        <v>184</v>
      </c>
      <c r="E12" s="793">
        <v>310</v>
      </c>
      <c r="F12" s="759"/>
      <c r="G12" s="759"/>
      <c r="H12" s="760"/>
      <c r="I12" s="760"/>
      <c r="J12" s="760"/>
      <c r="K12" s="769">
        <f t="shared" ref="K12:K21" si="0">F12+G12-H12</f>
        <v>0</v>
      </c>
      <c r="L12" s="760"/>
      <c r="M12" s="761"/>
      <c r="N12" s="760"/>
      <c r="O12" s="762">
        <f t="shared" ref="O12:O21" si="1">L12-H12-I12+J12+N12</f>
        <v>0</v>
      </c>
    </row>
    <row r="13" spans="1:20" ht="15" customHeight="1">
      <c r="A13" s="884">
        <v>8</v>
      </c>
      <c r="B13" s="1269" t="s">
        <v>210</v>
      </c>
      <c r="C13" s="1279"/>
      <c r="D13" s="794" t="s">
        <v>184</v>
      </c>
      <c r="E13" s="793">
        <v>311</v>
      </c>
      <c r="F13" s="759"/>
      <c r="G13" s="759"/>
      <c r="H13" s="760"/>
      <c r="I13" s="760"/>
      <c r="J13" s="760"/>
      <c r="K13" s="756">
        <f t="shared" si="0"/>
        <v>0</v>
      </c>
      <c r="L13" s="760"/>
      <c r="M13" s="761"/>
      <c r="N13" s="760"/>
      <c r="O13" s="762">
        <f t="shared" si="1"/>
        <v>0</v>
      </c>
    </row>
    <row r="14" spans="1:20" ht="15" customHeight="1">
      <c r="A14" s="884"/>
      <c r="B14" s="1273" t="s">
        <v>283</v>
      </c>
      <c r="C14" s="1460"/>
      <c r="D14" s="794"/>
      <c r="E14" s="793"/>
      <c r="F14" s="763"/>
      <c r="G14" s="764"/>
      <c r="H14" s="765"/>
      <c r="I14" s="765"/>
      <c r="J14" s="765"/>
      <c r="K14" s="801"/>
      <c r="L14" s="765"/>
      <c r="M14" s="767"/>
      <c r="N14" s="765"/>
      <c r="O14" s="802"/>
    </row>
    <row r="15" spans="1:20" ht="15" customHeight="1">
      <c r="A15" s="884">
        <v>9</v>
      </c>
      <c r="B15" s="1269" t="s">
        <v>211</v>
      </c>
      <c r="C15" s="1270"/>
      <c r="D15" s="749">
        <v>350</v>
      </c>
      <c r="E15" s="794" t="s">
        <v>184</v>
      </c>
      <c r="F15" s="759"/>
      <c r="G15" s="759"/>
      <c r="H15" s="760"/>
      <c r="I15" s="760"/>
      <c r="J15" s="760"/>
      <c r="K15" s="756">
        <f t="shared" si="0"/>
        <v>0</v>
      </c>
      <c r="L15" s="760"/>
      <c r="M15" s="761"/>
      <c r="N15" s="760"/>
      <c r="O15" s="758">
        <f t="shared" si="1"/>
        <v>0</v>
      </c>
    </row>
    <row r="16" spans="1:20" ht="15" customHeight="1">
      <c r="A16" s="884">
        <v>10</v>
      </c>
      <c r="B16" s="1269" t="s">
        <v>210</v>
      </c>
      <c r="C16" s="1270"/>
      <c r="D16" s="749">
        <v>351</v>
      </c>
      <c r="E16" s="794" t="s">
        <v>184</v>
      </c>
      <c r="F16" s="759"/>
      <c r="G16" s="759"/>
      <c r="H16" s="760"/>
      <c r="I16" s="760"/>
      <c r="J16" s="760"/>
      <c r="K16" s="756">
        <f t="shared" si="0"/>
        <v>0</v>
      </c>
      <c r="L16" s="760"/>
      <c r="M16" s="761"/>
      <c r="N16" s="760"/>
      <c r="O16" s="762">
        <f t="shared" si="1"/>
        <v>0</v>
      </c>
    </row>
    <row r="17" spans="1:15" ht="15" customHeight="1">
      <c r="A17" s="884">
        <v>11</v>
      </c>
      <c r="B17" s="1269" t="s">
        <v>282</v>
      </c>
      <c r="C17" s="1270"/>
      <c r="D17" s="749">
        <v>352.1</v>
      </c>
      <c r="E17" s="749">
        <v>352.1</v>
      </c>
      <c r="F17" s="759"/>
      <c r="G17" s="759"/>
      <c r="H17" s="760"/>
      <c r="I17" s="760"/>
      <c r="J17" s="760"/>
      <c r="K17" s="756">
        <f t="shared" si="0"/>
        <v>0</v>
      </c>
      <c r="L17" s="760"/>
      <c r="M17" s="761"/>
      <c r="N17" s="760"/>
      <c r="O17" s="762">
        <f t="shared" si="1"/>
        <v>0</v>
      </c>
    </row>
    <row r="18" spans="1:15" ht="15" customHeight="1">
      <c r="A18" s="884">
        <v>12</v>
      </c>
      <c r="B18" s="1269" t="s">
        <v>281</v>
      </c>
      <c r="C18" s="1270"/>
      <c r="D18" s="749">
        <v>352.2</v>
      </c>
      <c r="E18" s="749">
        <v>352.2</v>
      </c>
      <c r="F18" s="759"/>
      <c r="G18" s="759"/>
      <c r="H18" s="760"/>
      <c r="I18" s="760"/>
      <c r="J18" s="760"/>
      <c r="K18" s="756">
        <f t="shared" si="0"/>
        <v>0</v>
      </c>
      <c r="L18" s="760"/>
      <c r="M18" s="761"/>
      <c r="N18" s="760"/>
      <c r="O18" s="758">
        <f t="shared" si="1"/>
        <v>0</v>
      </c>
    </row>
    <row r="19" spans="1:15" ht="15" customHeight="1">
      <c r="A19" s="884">
        <v>13</v>
      </c>
      <c r="B19" s="1269" t="s">
        <v>280</v>
      </c>
      <c r="C19" s="1270"/>
      <c r="D19" s="749">
        <v>353</v>
      </c>
      <c r="E19" s="749">
        <v>353</v>
      </c>
      <c r="F19" s="759"/>
      <c r="G19" s="759"/>
      <c r="H19" s="755"/>
      <c r="I19" s="755"/>
      <c r="J19" s="755"/>
      <c r="K19" s="756">
        <f t="shared" si="0"/>
        <v>0</v>
      </c>
      <c r="L19" s="755"/>
      <c r="M19" s="757"/>
      <c r="N19" s="755"/>
      <c r="O19" s="762">
        <f t="shared" si="1"/>
        <v>0</v>
      </c>
    </row>
    <row r="20" spans="1:15" ht="15" customHeight="1">
      <c r="A20" s="884">
        <v>14</v>
      </c>
      <c r="B20" s="791" t="s">
        <v>279</v>
      </c>
      <c r="C20" s="792"/>
      <c r="D20" s="749">
        <v>354</v>
      </c>
      <c r="E20" s="749">
        <v>354</v>
      </c>
      <c r="F20" s="759"/>
      <c r="G20" s="759"/>
      <c r="H20" s="755"/>
      <c r="I20" s="755"/>
      <c r="J20" s="755"/>
      <c r="K20" s="756">
        <f t="shared" si="0"/>
        <v>0</v>
      </c>
      <c r="L20" s="755"/>
      <c r="M20" s="757"/>
      <c r="N20" s="755"/>
      <c r="O20" s="762">
        <f t="shared" si="1"/>
        <v>0</v>
      </c>
    </row>
    <row r="21" spans="1:15" ht="15" customHeight="1">
      <c r="A21" s="884">
        <v>15</v>
      </c>
      <c r="B21" s="791" t="s">
        <v>369</v>
      </c>
      <c r="C21" s="792"/>
      <c r="D21" s="749">
        <v>355</v>
      </c>
      <c r="E21" s="749">
        <v>355</v>
      </c>
      <c r="F21" s="759"/>
      <c r="G21" s="759"/>
      <c r="H21" s="755"/>
      <c r="I21" s="755"/>
      <c r="J21" s="755"/>
      <c r="K21" s="756">
        <f t="shared" si="0"/>
        <v>0</v>
      </c>
      <c r="L21" s="755"/>
      <c r="M21" s="757"/>
      <c r="N21" s="755"/>
      <c r="O21" s="762">
        <f t="shared" si="1"/>
        <v>0</v>
      </c>
    </row>
    <row r="22" spans="1:15" ht="15" customHeight="1">
      <c r="A22" s="884"/>
      <c r="B22" s="1273" t="s">
        <v>222</v>
      </c>
      <c r="C22" s="1460"/>
      <c r="D22" s="794"/>
      <c r="E22" s="793"/>
      <c r="F22" s="763"/>
      <c r="G22" s="764"/>
      <c r="H22" s="765"/>
      <c r="I22" s="765"/>
      <c r="J22" s="765"/>
      <c r="K22" s="766"/>
      <c r="L22" s="765"/>
      <c r="M22" s="767"/>
      <c r="N22" s="765"/>
      <c r="O22" s="768"/>
    </row>
    <row r="23" spans="1:15" ht="15" customHeight="1">
      <c r="A23" s="884">
        <v>16</v>
      </c>
      <c r="B23" s="1269" t="s">
        <v>211</v>
      </c>
      <c r="C23" s="1270"/>
      <c r="D23" s="749">
        <v>360</v>
      </c>
      <c r="E23" s="794" t="s">
        <v>184</v>
      </c>
      <c r="F23" s="759"/>
      <c r="G23" s="759"/>
      <c r="H23" s="760"/>
      <c r="I23" s="760"/>
      <c r="J23" s="760"/>
      <c r="K23" s="769">
        <f>F23+G23-H23</f>
        <v>0</v>
      </c>
      <c r="L23" s="760"/>
      <c r="M23" s="761"/>
      <c r="N23" s="760"/>
      <c r="O23" s="758">
        <f>L23-H23-I23+J23+N23</f>
        <v>0</v>
      </c>
    </row>
    <row r="24" spans="1:15" ht="15" customHeight="1">
      <c r="A24" s="884">
        <v>17</v>
      </c>
      <c r="B24" s="1269" t="s">
        <v>210</v>
      </c>
      <c r="C24" s="1270"/>
      <c r="D24" s="749">
        <v>361</v>
      </c>
      <c r="E24" s="794" t="s">
        <v>184</v>
      </c>
      <c r="F24" s="759"/>
      <c r="G24" s="759"/>
      <c r="H24" s="755"/>
      <c r="I24" s="755"/>
      <c r="J24" s="755"/>
      <c r="K24" s="756">
        <f>F24+G24-H24</f>
        <v>0</v>
      </c>
      <c r="L24" s="755"/>
      <c r="M24" s="757"/>
      <c r="N24" s="755"/>
      <c r="O24" s="762">
        <f>L24-H24-I24+J24+N24</f>
        <v>0</v>
      </c>
    </row>
    <row r="25" spans="1:15" ht="15" customHeight="1">
      <c r="A25" s="884">
        <v>18</v>
      </c>
      <c r="B25" s="1269" t="s">
        <v>278</v>
      </c>
      <c r="C25" s="1270"/>
      <c r="D25" s="749">
        <v>362</v>
      </c>
      <c r="E25" s="793">
        <v>362</v>
      </c>
      <c r="F25" s="759"/>
      <c r="G25" s="759"/>
      <c r="H25" s="755"/>
      <c r="I25" s="755"/>
      <c r="J25" s="755"/>
      <c r="K25" s="756">
        <f>F25+G25-H25</f>
        <v>0</v>
      </c>
      <c r="L25" s="755"/>
      <c r="M25" s="757"/>
      <c r="N25" s="755"/>
      <c r="O25" s="762">
        <f>L25-H25-I25+J25+N25</f>
        <v>0</v>
      </c>
    </row>
    <row r="26" spans="1:15" ht="15" customHeight="1">
      <c r="A26" s="884">
        <v>19</v>
      </c>
      <c r="B26" s="1269" t="s">
        <v>215</v>
      </c>
      <c r="C26" s="1270"/>
      <c r="D26" s="749">
        <v>363</v>
      </c>
      <c r="E26" s="793">
        <v>363</v>
      </c>
      <c r="F26" s="759"/>
      <c r="G26" s="759"/>
      <c r="H26" s="755"/>
      <c r="I26" s="755"/>
      <c r="J26" s="755"/>
      <c r="K26" s="756">
        <f>F26+G26-H26</f>
        <v>0</v>
      </c>
      <c r="L26" s="755"/>
      <c r="M26" s="757"/>
      <c r="N26" s="755"/>
      <c r="O26" s="762">
        <f>L26-H26-I26+J26+N26</f>
        <v>0</v>
      </c>
    </row>
    <row r="27" spans="1:15" ht="15" customHeight="1">
      <c r="A27" s="884"/>
      <c r="B27" s="1273" t="s">
        <v>277</v>
      </c>
      <c r="C27" s="1460"/>
      <c r="D27" s="794"/>
      <c r="E27" s="793"/>
      <c r="F27" s="763"/>
      <c r="G27" s="764"/>
      <c r="H27" s="765"/>
      <c r="I27" s="765"/>
      <c r="J27" s="765"/>
      <c r="K27" s="766"/>
      <c r="L27" s="765"/>
      <c r="M27" s="767"/>
      <c r="N27" s="765"/>
      <c r="O27" s="768"/>
    </row>
    <row r="28" spans="1:15" s="161" customFormat="1" ht="15" customHeight="1">
      <c r="A28" s="884">
        <v>20</v>
      </c>
      <c r="B28" s="1269" t="s">
        <v>211</v>
      </c>
      <c r="C28" s="1270"/>
      <c r="D28" s="749">
        <v>370</v>
      </c>
      <c r="E28" s="794" t="s">
        <v>184</v>
      </c>
      <c r="F28" s="759"/>
      <c r="G28" s="759"/>
      <c r="H28" s="760"/>
      <c r="I28" s="760"/>
      <c r="J28" s="760"/>
      <c r="K28" s="769">
        <f t="shared" ref="K28:K36" si="2">F28+G28-H28</f>
        <v>0</v>
      </c>
      <c r="L28" s="760"/>
      <c r="M28" s="761"/>
      <c r="N28" s="760"/>
      <c r="O28" s="758">
        <f t="shared" ref="O28:O36" si="3">L28-H28-I28+J28+N28</f>
        <v>0</v>
      </c>
    </row>
    <row r="29" spans="1:15" ht="15" customHeight="1">
      <c r="A29" s="884">
        <v>21</v>
      </c>
      <c r="B29" s="1269" t="s">
        <v>210</v>
      </c>
      <c r="C29" s="1270"/>
      <c r="D29" s="749">
        <v>371</v>
      </c>
      <c r="E29" s="794" t="s">
        <v>184</v>
      </c>
      <c r="F29" s="759"/>
      <c r="G29" s="759"/>
      <c r="H29" s="760"/>
      <c r="I29" s="760"/>
      <c r="J29" s="760"/>
      <c r="K29" s="769">
        <f t="shared" si="2"/>
        <v>0</v>
      </c>
      <c r="L29" s="760"/>
      <c r="M29" s="761"/>
      <c r="N29" s="760"/>
      <c r="O29" s="762">
        <f t="shared" si="3"/>
        <v>0</v>
      </c>
    </row>
    <row r="30" spans="1:15" ht="15" customHeight="1">
      <c r="A30" s="884">
        <v>22</v>
      </c>
      <c r="B30" s="791" t="s">
        <v>276</v>
      </c>
      <c r="C30" s="792"/>
      <c r="D30" s="794" t="s">
        <v>184</v>
      </c>
      <c r="E30" s="793">
        <v>372</v>
      </c>
      <c r="F30" s="759"/>
      <c r="G30" s="759"/>
      <c r="H30" s="755"/>
      <c r="I30" s="755"/>
      <c r="J30" s="755"/>
      <c r="K30" s="756">
        <f t="shared" si="2"/>
        <v>0</v>
      </c>
      <c r="L30" s="755"/>
      <c r="M30" s="757"/>
      <c r="N30" s="755"/>
      <c r="O30" s="762">
        <f t="shared" si="3"/>
        <v>0</v>
      </c>
    </row>
    <row r="31" spans="1:15" s="161" customFormat="1" ht="15" customHeight="1">
      <c r="A31" s="884">
        <v>23</v>
      </c>
      <c r="B31" s="1274" t="s">
        <v>275</v>
      </c>
      <c r="C31" s="1462"/>
      <c r="D31" s="794">
        <v>372</v>
      </c>
      <c r="E31" s="795">
        <v>373</v>
      </c>
      <c r="F31" s="759"/>
      <c r="G31" s="759"/>
      <c r="H31" s="755"/>
      <c r="I31" s="755"/>
      <c r="J31" s="755"/>
      <c r="K31" s="756">
        <f t="shared" si="2"/>
        <v>0</v>
      </c>
      <c r="L31" s="755"/>
      <c r="M31" s="803"/>
      <c r="N31" s="755"/>
      <c r="O31" s="762">
        <f t="shared" si="3"/>
        <v>0</v>
      </c>
    </row>
    <row r="32" spans="1:15" s="161" customFormat="1" ht="28.5" customHeight="1">
      <c r="A32" s="1227" t="s">
        <v>434</v>
      </c>
      <c r="B32" s="1227"/>
      <c r="C32" s="1227"/>
      <c r="D32" s="1227"/>
      <c r="E32" s="1227"/>
      <c r="F32" s="1227"/>
      <c r="G32" s="1227"/>
      <c r="H32" s="1227"/>
      <c r="I32" s="1227"/>
      <c r="J32" s="1227"/>
      <c r="K32" s="1227"/>
      <c r="L32" s="1227"/>
      <c r="M32" s="1227"/>
      <c r="N32" s="1227"/>
      <c r="O32" s="1227"/>
    </row>
    <row r="33" spans="1:15" ht="15.75" customHeight="1">
      <c r="A33" s="884">
        <v>24</v>
      </c>
      <c r="B33" s="1269" t="s">
        <v>370</v>
      </c>
      <c r="C33" s="1450"/>
      <c r="D33" s="749">
        <v>372.1</v>
      </c>
      <c r="E33" s="793">
        <v>373.1</v>
      </c>
      <c r="F33" s="759"/>
      <c r="G33" s="759"/>
      <c r="H33" s="760"/>
      <c r="I33" s="760"/>
      <c r="J33" s="760"/>
      <c r="K33" s="769">
        <f t="shared" si="2"/>
        <v>0</v>
      </c>
      <c r="L33" s="760"/>
      <c r="M33" s="761"/>
      <c r="N33" s="760"/>
      <c r="O33" s="762">
        <f t="shared" si="3"/>
        <v>0</v>
      </c>
    </row>
    <row r="34" spans="1:15" s="161" customFormat="1" ht="15" customHeight="1">
      <c r="A34" s="884">
        <v>25</v>
      </c>
      <c r="B34" s="1269" t="s">
        <v>274</v>
      </c>
      <c r="C34" s="1450"/>
      <c r="D34" s="749">
        <v>373</v>
      </c>
      <c r="E34" s="749">
        <v>374</v>
      </c>
      <c r="F34" s="754"/>
      <c r="G34" s="754"/>
      <c r="H34" s="755"/>
      <c r="I34" s="755"/>
      <c r="J34" s="755"/>
      <c r="K34" s="756">
        <f t="shared" si="2"/>
        <v>0</v>
      </c>
      <c r="L34" s="755"/>
      <c r="M34" s="757"/>
      <c r="N34" s="755"/>
      <c r="O34" s="762">
        <f t="shared" si="3"/>
        <v>0</v>
      </c>
    </row>
    <row r="35" spans="1:15" ht="15" customHeight="1">
      <c r="A35" s="884">
        <v>26</v>
      </c>
      <c r="B35" s="1269" t="s">
        <v>273</v>
      </c>
      <c r="C35" s="1450"/>
      <c r="D35" s="749">
        <v>374</v>
      </c>
      <c r="E35" s="793">
        <v>375</v>
      </c>
      <c r="F35" s="759"/>
      <c r="G35" s="759"/>
      <c r="H35" s="760"/>
      <c r="I35" s="760"/>
      <c r="J35" s="760"/>
      <c r="K35" s="769">
        <f t="shared" si="2"/>
        <v>0</v>
      </c>
      <c r="L35" s="760"/>
      <c r="M35" s="761"/>
      <c r="N35" s="760"/>
      <c r="O35" s="762">
        <f t="shared" si="3"/>
        <v>0</v>
      </c>
    </row>
    <row r="36" spans="1:15" s="161" customFormat="1" ht="15" customHeight="1">
      <c r="A36" s="884">
        <v>27</v>
      </c>
      <c r="B36" s="1285" t="s">
        <v>374</v>
      </c>
      <c r="C36" s="1463"/>
      <c r="D36" s="749">
        <v>375</v>
      </c>
      <c r="E36" s="749">
        <v>376</v>
      </c>
      <c r="F36" s="754"/>
      <c r="G36" s="754"/>
      <c r="H36" s="755"/>
      <c r="I36" s="755"/>
      <c r="J36" s="755"/>
      <c r="K36" s="756">
        <f t="shared" si="2"/>
        <v>0</v>
      </c>
      <c r="L36" s="755"/>
      <c r="M36" s="757"/>
      <c r="N36" s="755"/>
      <c r="O36" s="762">
        <f t="shared" si="3"/>
        <v>0</v>
      </c>
    </row>
    <row r="37" spans="1:15" ht="15" customHeight="1">
      <c r="A37" s="884"/>
      <c r="B37" s="1273" t="s">
        <v>272</v>
      </c>
      <c r="C37" s="1227"/>
      <c r="D37" s="794"/>
      <c r="E37" s="793"/>
      <c r="F37" s="763"/>
      <c r="G37" s="764"/>
      <c r="H37" s="765"/>
      <c r="I37" s="765"/>
      <c r="J37" s="765"/>
      <c r="K37" s="766"/>
      <c r="L37" s="765"/>
      <c r="M37" s="767"/>
      <c r="N37" s="765"/>
      <c r="O37" s="768"/>
    </row>
    <row r="38" spans="1:15" ht="15" customHeight="1">
      <c r="A38" s="884">
        <v>28</v>
      </c>
      <c r="B38" s="1269" t="s">
        <v>198</v>
      </c>
      <c r="C38" s="1270"/>
      <c r="D38" s="749">
        <v>389</v>
      </c>
      <c r="E38" s="794" t="s">
        <v>184</v>
      </c>
      <c r="F38" s="759"/>
      <c r="G38" s="759"/>
      <c r="H38" s="760"/>
      <c r="I38" s="760"/>
      <c r="J38" s="760"/>
      <c r="K38" s="769">
        <f t="shared" ref="K38:K49" si="4">F38+G38-H38</f>
        <v>0</v>
      </c>
      <c r="L38" s="760"/>
      <c r="M38" s="761"/>
      <c r="N38" s="760"/>
      <c r="O38" s="762">
        <f t="shared" ref="O38:O48" si="5">L38-H38-I38+J38+N38</f>
        <v>0</v>
      </c>
    </row>
    <row r="39" spans="1:15" ht="15" customHeight="1">
      <c r="A39" s="884">
        <v>29</v>
      </c>
      <c r="B39" s="1269" t="s">
        <v>197</v>
      </c>
      <c r="C39" s="1450"/>
      <c r="D39" s="749">
        <v>390</v>
      </c>
      <c r="E39" s="794" t="s">
        <v>184</v>
      </c>
      <c r="F39" s="754"/>
      <c r="G39" s="754"/>
      <c r="H39" s="755"/>
      <c r="I39" s="755"/>
      <c r="J39" s="755"/>
      <c r="K39" s="756">
        <f t="shared" si="4"/>
        <v>0</v>
      </c>
      <c r="L39" s="755"/>
      <c r="M39" s="757"/>
      <c r="N39" s="755"/>
      <c r="O39" s="762">
        <f t="shared" si="5"/>
        <v>0</v>
      </c>
    </row>
    <row r="40" spans="1:15" ht="15" customHeight="1">
      <c r="A40" s="884">
        <v>30</v>
      </c>
      <c r="B40" s="1269" t="s">
        <v>196</v>
      </c>
      <c r="C40" s="1450"/>
      <c r="D40" s="749">
        <v>391</v>
      </c>
      <c r="E40" s="793">
        <v>391</v>
      </c>
      <c r="F40" s="754"/>
      <c r="G40" s="754"/>
      <c r="H40" s="755"/>
      <c r="I40" s="755"/>
      <c r="J40" s="755"/>
      <c r="K40" s="756">
        <f t="shared" si="4"/>
        <v>0</v>
      </c>
      <c r="L40" s="755"/>
      <c r="M40" s="757"/>
      <c r="N40" s="755"/>
      <c r="O40" s="762">
        <f t="shared" si="5"/>
        <v>0</v>
      </c>
    </row>
    <row r="41" spans="1:15" ht="15" customHeight="1">
      <c r="A41" s="884">
        <v>31</v>
      </c>
      <c r="B41" s="1285" t="s">
        <v>373</v>
      </c>
      <c r="C41" s="1445"/>
      <c r="D41" s="749">
        <v>391.1</v>
      </c>
      <c r="E41" s="793">
        <v>391.1</v>
      </c>
      <c r="F41" s="754"/>
      <c r="G41" s="754"/>
      <c r="H41" s="755"/>
      <c r="I41" s="755"/>
      <c r="J41" s="755"/>
      <c r="K41" s="756">
        <f t="shared" si="4"/>
        <v>0</v>
      </c>
      <c r="L41" s="755"/>
      <c r="M41" s="757"/>
      <c r="N41" s="755"/>
      <c r="O41" s="762">
        <f t="shared" si="5"/>
        <v>0</v>
      </c>
    </row>
    <row r="42" spans="1:15" ht="15" customHeight="1">
      <c r="A42" s="884">
        <v>32</v>
      </c>
      <c r="B42" s="1269" t="s">
        <v>194</v>
      </c>
      <c r="C42" s="1450"/>
      <c r="D42" s="749">
        <v>392</v>
      </c>
      <c r="E42" s="793">
        <v>392</v>
      </c>
      <c r="F42" s="754"/>
      <c r="G42" s="754"/>
      <c r="H42" s="755"/>
      <c r="I42" s="755"/>
      <c r="J42" s="755"/>
      <c r="K42" s="756">
        <f t="shared" si="4"/>
        <v>0</v>
      </c>
      <c r="L42" s="755"/>
      <c r="M42" s="757"/>
      <c r="N42" s="755"/>
      <c r="O42" s="762">
        <f t="shared" si="5"/>
        <v>0</v>
      </c>
    </row>
    <row r="43" spans="1:15" ht="15" customHeight="1">
      <c r="A43" s="884">
        <v>33</v>
      </c>
      <c r="B43" s="1269" t="s">
        <v>193</v>
      </c>
      <c r="C43" s="1270"/>
      <c r="D43" s="749" t="s">
        <v>184</v>
      </c>
      <c r="E43" s="793">
        <v>393</v>
      </c>
      <c r="F43" s="754"/>
      <c r="G43" s="754"/>
      <c r="H43" s="755"/>
      <c r="I43" s="755"/>
      <c r="J43" s="755"/>
      <c r="K43" s="756">
        <f t="shared" si="4"/>
        <v>0</v>
      </c>
      <c r="L43" s="755"/>
      <c r="M43" s="757"/>
      <c r="N43" s="755"/>
      <c r="O43" s="762">
        <f t="shared" si="5"/>
        <v>0</v>
      </c>
    </row>
    <row r="44" spans="1:15" ht="15" customHeight="1">
      <c r="A44" s="884">
        <v>34</v>
      </c>
      <c r="B44" s="1269" t="s">
        <v>191</v>
      </c>
      <c r="C44" s="1450"/>
      <c r="D44" s="749">
        <v>393</v>
      </c>
      <c r="E44" s="749" t="s">
        <v>184</v>
      </c>
      <c r="F44" s="754"/>
      <c r="G44" s="754"/>
      <c r="H44" s="755"/>
      <c r="I44" s="755"/>
      <c r="J44" s="755"/>
      <c r="K44" s="756">
        <f t="shared" si="4"/>
        <v>0</v>
      </c>
      <c r="L44" s="755"/>
      <c r="M44" s="757"/>
      <c r="N44" s="755"/>
      <c r="O44" s="762">
        <f t="shared" si="5"/>
        <v>0</v>
      </c>
    </row>
    <row r="45" spans="1:15" ht="15" customHeight="1">
      <c r="A45" s="884">
        <v>35</v>
      </c>
      <c r="B45" s="1269" t="s">
        <v>190</v>
      </c>
      <c r="C45" s="1450"/>
      <c r="D45" s="749">
        <v>394</v>
      </c>
      <c r="E45" s="749" t="s">
        <v>184</v>
      </c>
      <c r="F45" s="754"/>
      <c r="G45" s="754"/>
      <c r="H45" s="755"/>
      <c r="I45" s="755"/>
      <c r="J45" s="755"/>
      <c r="K45" s="756">
        <f t="shared" si="4"/>
        <v>0</v>
      </c>
      <c r="L45" s="755"/>
      <c r="M45" s="757"/>
      <c r="N45" s="755"/>
      <c r="O45" s="762">
        <f t="shared" si="5"/>
        <v>0</v>
      </c>
    </row>
    <row r="46" spans="1:15" ht="15" customHeight="1">
      <c r="A46" s="884">
        <v>36</v>
      </c>
      <c r="B46" s="1269" t="s">
        <v>189</v>
      </c>
      <c r="C46" s="1450"/>
      <c r="D46" s="749">
        <v>395</v>
      </c>
      <c r="E46" s="749" t="s">
        <v>184</v>
      </c>
      <c r="F46" s="754"/>
      <c r="G46" s="754"/>
      <c r="H46" s="755"/>
      <c r="I46" s="755"/>
      <c r="J46" s="755"/>
      <c r="K46" s="756">
        <f t="shared" si="4"/>
        <v>0</v>
      </c>
      <c r="L46" s="755"/>
      <c r="M46" s="757"/>
      <c r="N46" s="755"/>
      <c r="O46" s="762">
        <f t="shared" si="5"/>
        <v>0</v>
      </c>
    </row>
    <row r="47" spans="1:15" ht="15" customHeight="1">
      <c r="A47" s="884">
        <v>37</v>
      </c>
      <c r="B47" s="1269" t="s">
        <v>188</v>
      </c>
      <c r="C47" s="1450"/>
      <c r="D47" s="749">
        <v>396</v>
      </c>
      <c r="E47" s="749" t="s">
        <v>184</v>
      </c>
      <c r="F47" s="754"/>
      <c r="G47" s="754"/>
      <c r="H47" s="755"/>
      <c r="I47" s="755"/>
      <c r="J47" s="755"/>
      <c r="K47" s="756">
        <f t="shared" si="4"/>
        <v>0</v>
      </c>
      <c r="L47" s="755"/>
      <c r="M47" s="757"/>
      <c r="N47" s="755"/>
      <c r="O47" s="762">
        <f t="shared" si="5"/>
        <v>0</v>
      </c>
    </row>
    <row r="48" spans="1:15" ht="15" customHeight="1">
      <c r="A48" s="884">
        <v>38</v>
      </c>
      <c r="B48" s="1269" t="s">
        <v>187</v>
      </c>
      <c r="C48" s="1450"/>
      <c r="D48" s="749">
        <v>397</v>
      </c>
      <c r="E48" s="749" t="s">
        <v>184</v>
      </c>
      <c r="F48" s="754"/>
      <c r="G48" s="754"/>
      <c r="H48" s="755"/>
      <c r="I48" s="755"/>
      <c r="J48" s="755"/>
      <c r="K48" s="756">
        <f t="shared" si="4"/>
        <v>0</v>
      </c>
      <c r="L48" s="755"/>
      <c r="M48" s="757"/>
      <c r="N48" s="755"/>
      <c r="O48" s="762">
        <f t="shared" si="5"/>
        <v>0</v>
      </c>
    </row>
    <row r="49" spans="1:15" ht="15" customHeight="1">
      <c r="A49" s="884">
        <v>39</v>
      </c>
      <c r="B49" s="1269" t="s">
        <v>186</v>
      </c>
      <c r="C49" s="1450"/>
      <c r="D49" s="749">
        <v>398</v>
      </c>
      <c r="E49" s="749" t="s">
        <v>184</v>
      </c>
      <c r="F49" s="754"/>
      <c r="G49" s="754"/>
      <c r="H49" s="755"/>
      <c r="I49" s="755"/>
      <c r="J49" s="755"/>
      <c r="K49" s="756">
        <f t="shared" si="4"/>
        <v>0</v>
      </c>
      <c r="L49" s="755"/>
      <c r="M49" s="757"/>
      <c r="N49" s="755"/>
      <c r="O49" s="762">
        <f>L49-H49-I49+J49+N49</f>
        <v>0</v>
      </c>
    </row>
    <row r="50" spans="1:15" ht="15" customHeight="1" thickBot="1">
      <c r="A50" s="884">
        <v>40</v>
      </c>
      <c r="B50" s="1274" t="s">
        <v>271</v>
      </c>
      <c r="C50" s="1462"/>
      <c r="D50" s="1446" t="s">
        <v>182</v>
      </c>
      <c r="E50" s="1282"/>
      <c r="F50" s="776">
        <f t="shared" ref="F50:L50" si="6">SUM(F8:F49)</f>
        <v>0</v>
      </c>
      <c r="G50" s="776">
        <f t="shared" si="6"/>
        <v>0</v>
      </c>
      <c r="H50" s="775">
        <f t="shared" si="6"/>
        <v>0</v>
      </c>
      <c r="I50" s="804">
        <f t="shared" si="6"/>
        <v>0</v>
      </c>
      <c r="J50" s="775">
        <f t="shared" si="6"/>
        <v>0</v>
      </c>
      <c r="K50" s="805">
        <f t="shared" si="6"/>
        <v>0</v>
      </c>
      <c r="L50" s="806">
        <f t="shared" si="6"/>
        <v>0</v>
      </c>
      <c r="M50" s="807"/>
      <c r="N50" s="806">
        <f>SUM(N8:N49)</f>
        <v>0</v>
      </c>
      <c r="O50" s="778">
        <f>SUM(O8:O49)</f>
        <v>0</v>
      </c>
    </row>
    <row r="51" spans="1:15" ht="14.25" customHeight="1" thickTop="1">
      <c r="A51" s="790"/>
      <c r="B51" s="1279"/>
      <c r="C51" s="1279"/>
      <c r="D51" s="789"/>
      <c r="E51" s="794"/>
      <c r="F51" s="1451" t="s">
        <v>365</v>
      </c>
      <c r="G51" s="1452"/>
      <c r="H51" s="1453"/>
      <c r="I51" s="779"/>
      <c r="J51" s="780"/>
      <c r="K51" s="808" t="s">
        <v>329</v>
      </c>
      <c r="L51" s="1447" t="s">
        <v>366</v>
      </c>
      <c r="M51" s="1448"/>
      <c r="N51" s="1449"/>
      <c r="O51" s="554" t="s">
        <v>180</v>
      </c>
    </row>
    <row r="52" spans="1:15" ht="8.25" customHeight="1">
      <c r="A52" s="790"/>
      <c r="B52" s="796"/>
      <c r="C52" s="796"/>
      <c r="D52" s="789"/>
      <c r="E52" s="789"/>
      <c r="F52" s="796"/>
      <c r="G52" s="789"/>
      <c r="H52" s="789"/>
      <c r="I52" s="789"/>
      <c r="J52" s="789"/>
      <c r="K52" s="781"/>
      <c r="L52" s="160"/>
      <c r="M52" s="789"/>
      <c r="N52" s="782"/>
      <c r="O52" s="799"/>
    </row>
    <row r="53" spans="1:15" s="166" customFormat="1" ht="13.5" customHeight="1">
      <c r="A53" s="809"/>
      <c r="B53" s="1316" t="s">
        <v>40</v>
      </c>
      <c r="C53" s="1454"/>
      <c r="D53" s="1454"/>
      <c r="E53" s="80"/>
      <c r="F53" s="810"/>
      <c r="G53" s="810"/>
      <c r="H53" s="80"/>
      <c r="I53" s="798"/>
      <c r="J53" s="164"/>
      <c r="K53" s="164"/>
      <c r="L53" s="164"/>
      <c r="M53" s="811"/>
      <c r="N53" s="812"/>
      <c r="O53" s="813"/>
    </row>
    <row r="54" spans="1:15" s="148" customFormat="1" ht="14.25" customHeight="1">
      <c r="A54" s="814"/>
      <c r="B54" s="938" t="s">
        <v>14</v>
      </c>
      <c r="C54" s="1454"/>
      <c r="D54" s="797"/>
      <c r="E54" s="797"/>
      <c r="F54" s="330"/>
      <c r="G54" s="330"/>
      <c r="H54" s="797"/>
      <c r="I54" s="815"/>
      <c r="J54" s="815"/>
      <c r="K54" s="815"/>
      <c r="L54" s="1117" t="s">
        <v>2</v>
      </c>
      <c r="M54" s="1457"/>
      <c r="N54" s="1457"/>
      <c r="O54" s="1457"/>
    </row>
    <row r="55" spans="1:15" ht="12" customHeight="1">
      <c r="A55" s="29" t="s">
        <v>41</v>
      </c>
      <c r="B55" s="1458" t="s">
        <v>270</v>
      </c>
      <c r="C55" s="1459"/>
      <c r="D55" s="1459"/>
      <c r="E55" s="1459"/>
      <c r="F55" s="1459"/>
      <c r="G55" s="1459"/>
      <c r="H55" s="1459"/>
      <c r="I55" s="1459"/>
      <c r="J55" s="1459"/>
      <c r="K55" s="1459"/>
      <c r="L55" s="1459"/>
      <c r="M55" s="1459"/>
      <c r="N55" s="1459"/>
      <c r="O55" s="160"/>
    </row>
    <row r="56" spans="1:15" ht="11.25" customHeight="1">
      <c r="A56" s="64" t="s">
        <v>16</v>
      </c>
      <c r="B56" s="1455" t="s">
        <v>355</v>
      </c>
      <c r="C56" s="1456"/>
      <c r="D56" s="1456"/>
      <c r="E56" s="1456"/>
      <c r="F56" s="1456"/>
      <c r="G56" s="1456"/>
      <c r="H56" s="1456"/>
      <c r="I56" s="1456"/>
      <c r="J56" s="1456"/>
      <c r="K56" s="1456"/>
      <c r="L56" s="1456"/>
      <c r="M56" s="1456"/>
      <c r="N56" s="1456"/>
      <c r="O56" s="160"/>
    </row>
    <row r="57" spans="1:15" ht="10.5" customHeight="1">
      <c r="A57" s="797" t="s">
        <v>16</v>
      </c>
      <c r="B57" s="1461" t="s">
        <v>179</v>
      </c>
      <c r="C57" s="1459"/>
      <c r="D57" s="1459"/>
      <c r="E57" s="1459"/>
      <c r="F57" s="1459"/>
      <c r="G57" s="1459"/>
      <c r="H57" s="1459"/>
      <c r="I57" s="1459"/>
      <c r="J57" s="1459"/>
      <c r="K57" s="1459"/>
      <c r="L57" s="160"/>
      <c r="M57" s="163"/>
      <c r="N57" s="160"/>
      <c r="O57" s="160"/>
    </row>
    <row r="58" spans="1:15" ht="11.25" customHeight="1">
      <c r="A58" s="797"/>
      <c r="B58" s="1320" t="s">
        <v>560</v>
      </c>
      <c r="C58" s="1320"/>
      <c r="D58" s="1320"/>
      <c r="E58" s="1320"/>
      <c r="F58" s="1320"/>
      <c r="G58" s="1320"/>
      <c r="H58" s="1320"/>
      <c r="I58" s="1444"/>
      <c r="J58" s="1444"/>
      <c r="K58" s="1444"/>
      <c r="L58" s="1444"/>
      <c r="M58" s="1444"/>
      <c r="N58" s="1444"/>
      <c r="O58" s="1444"/>
    </row>
    <row r="59" spans="1:15" ht="15.75" thickBot="1">
      <c r="A59" s="797"/>
      <c r="B59" s="1320"/>
      <c r="C59" s="1320"/>
      <c r="D59" s="1320"/>
      <c r="E59" s="1320"/>
      <c r="F59" s="1320"/>
      <c r="G59" s="1320"/>
      <c r="H59" s="1320"/>
      <c r="I59" s="1444"/>
      <c r="J59" s="1444"/>
      <c r="K59" s="1444"/>
      <c r="L59" s="1444"/>
      <c r="M59" s="1444"/>
      <c r="N59" s="1444"/>
      <c r="O59" s="1444"/>
    </row>
    <row r="60" spans="1:15">
      <c r="A60" s="797"/>
      <c r="B60" s="1410" t="s">
        <v>559</v>
      </c>
      <c r="C60" s="1411"/>
      <c r="D60" s="1411"/>
      <c r="E60" s="1411"/>
      <c r="F60" s="1411"/>
      <c r="G60" s="1411"/>
      <c r="H60" s="1411"/>
      <c r="I60" s="1411"/>
      <c r="J60" s="1411"/>
      <c r="K60" s="1411"/>
      <c r="L60" s="1411"/>
      <c r="M60" s="1411"/>
      <c r="N60" s="1411"/>
      <c r="O60" s="1412"/>
    </row>
    <row r="61" spans="1:15">
      <c r="A61" s="797"/>
      <c r="B61" s="1413"/>
      <c r="C61" s="1414"/>
      <c r="D61" s="1414"/>
      <c r="E61" s="1414"/>
      <c r="F61" s="1414"/>
      <c r="G61" s="1414"/>
      <c r="H61" s="1414"/>
      <c r="I61" s="1414"/>
      <c r="J61" s="1414"/>
      <c r="K61" s="1414"/>
      <c r="L61" s="1414"/>
      <c r="M61" s="1414"/>
      <c r="N61" s="1414"/>
      <c r="O61" s="1415"/>
    </row>
    <row r="62" spans="1:15" ht="15.75" thickBot="1">
      <c r="A62" s="797"/>
      <c r="B62" s="1416"/>
      <c r="C62" s="1417"/>
      <c r="D62" s="1417"/>
      <c r="E62" s="1417"/>
      <c r="F62" s="1417"/>
      <c r="G62" s="1417"/>
      <c r="H62" s="1417"/>
      <c r="I62" s="1417"/>
      <c r="J62" s="1417"/>
      <c r="K62" s="1417"/>
      <c r="L62" s="1417"/>
      <c r="M62" s="1417"/>
      <c r="N62" s="1417"/>
      <c r="O62" s="1418"/>
    </row>
    <row r="63" spans="1:15">
      <c r="A63" s="797"/>
      <c r="B63" s="816"/>
      <c r="C63" s="816"/>
      <c r="D63" s="816"/>
      <c r="E63" s="816"/>
      <c r="F63" s="816"/>
      <c r="G63" s="816"/>
      <c r="H63" s="816"/>
      <c r="I63" s="817"/>
      <c r="J63" s="817"/>
      <c r="K63" s="817"/>
      <c r="L63" s="817"/>
      <c r="M63" s="817"/>
      <c r="N63" s="817"/>
      <c r="O63" s="817"/>
    </row>
    <row r="64" spans="1:15">
      <c r="A64" s="1227" t="s">
        <v>435</v>
      </c>
      <c r="B64" s="1227"/>
      <c r="C64" s="1227"/>
      <c r="D64" s="1227"/>
      <c r="E64" s="1227"/>
      <c r="F64" s="1227"/>
      <c r="G64" s="1227"/>
      <c r="H64" s="1227"/>
      <c r="I64" s="1227"/>
      <c r="J64" s="1227"/>
      <c r="K64" s="1227"/>
      <c r="L64" s="1227"/>
      <c r="M64" s="1227"/>
      <c r="N64" s="1227"/>
      <c r="O64" s="1227"/>
    </row>
    <row r="65" spans="1:16">
      <c r="A65" s="107"/>
      <c r="B65" s="396"/>
      <c r="C65" s="396"/>
      <c r="D65" s="396"/>
      <c r="E65" s="396"/>
      <c r="F65" s="396"/>
      <c r="G65" s="396"/>
      <c r="H65" s="396"/>
      <c r="I65" s="397"/>
      <c r="J65" s="397"/>
      <c r="K65" s="397"/>
      <c r="L65" s="397"/>
      <c r="M65" s="397"/>
      <c r="N65" s="397"/>
      <c r="O65" s="397"/>
    </row>
    <row r="66" spans="1:16" ht="14.25" customHeight="1">
      <c r="P66" s="160"/>
    </row>
    <row r="67" spans="1:16" ht="14.25" customHeight="1">
      <c r="M67" s="157"/>
    </row>
    <row r="68" spans="1:16" ht="14.25" customHeight="1">
      <c r="M68" s="157"/>
    </row>
    <row r="77" spans="1:16">
      <c r="N77" s="157" t="s">
        <v>1</v>
      </c>
    </row>
    <row r="78" spans="1:16">
      <c r="N78" s="157" t="s">
        <v>0</v>
      </c>
    </row>
  </sheetData>
  <sheetProtection password="C810" sheet="1" objects="1" scenarios="1"/>
  <mergeCells count="69">
    <mergeCell ref="A64:O64"/>
    <mergeCell ref="B57:K57"/>
    <mergeCell ref="B12:C12"/>
    <mergeCell ref="B13:C13"/>
    <mergeCell ref="B14:C14"/>
    <mergeCell ref="B48:C48"/>
    <mergeCell ref="B49:C49"/>
    <mergeCell ref="B50:C50"/>
    <mergeCell ref="B44:C44"/>
    <mergeCell ref="B38:C38"/>
    <mergeCell ref="B29:C29"/>
    <mergeCell ref="B31:C31"/>
    <mergeCell ref="B36:C36"/>
    <mergeCell ref="B37:C37"/>
    <mergeCell ref="B27:C27"/>
    <mergeCell ref="B19:C19"/>
    <mergeCell ref="B25:C25"/>
    <mergeCell ref="B34:C34"/>
    <mergeCell ref="B33:C33"/>
    <mergeCell ref="B28:C28"/>
    <mergeCell ref="A32:O32"/>
    <mergeCell ref="B42:C42"/>
    <mergeCell ref="B56:N56"/>
    <mergeCell ref="L54:O54"/>
    <mergeCell ref="B55:N55"/>
    <mergeCell ref="B11:C11"/>
    <mergeCell ref="B15:C15"/>
    <mergeCell ref="B16:C16"/>
    <mergeCell ref="B17:C17"/>
    <mergeCell ref="B22:C22"/>
    <mergeCell ref="B18:C18"/>
    <mergeCell ref="B24:C24"/>
    <mergeCell ref="B23:C23"/>
    <mergeCell ref="B35:C35"/>
    <mergeCell ref="B39:C39"/>
    <mergeCell ref="B40:C40"/>
    <mergeCell ref="B26:C26"/>
    <mergeCell ref="B10:C10"/>
    <mergeCell ref="O5:O6"/>
    <mergeCell ref="B9:C9"/>
    <mergeCell ref="B7:C7"/>
    <mergeCell ref="B58:O59"/>
    <mergeCell ref="B41:C41"/>
    <mergeCell ref="B51:C51"/>
    <mergeCell ref="D50:E50"/>
    <mergeCell ref="B43:C43"/>
    <mergeCell ref="L51:N51"/>
    <mergeCell ref="B45:C45"/>
    <mergeCell ref="B46:C46"/>
    <mergeCell ref="B47:C47"/>
    <mergeCell ref="F51:H51"/>
    <mergeCell ref="B53:D53"/>
    <mergeCell ref="B54:C54"/>
    <mergeCell ref="B3:D3"/>
    <mergeCell ref="B60:O62"/>
    <mergeCell ref="D5:E6"/>
    <mergeCell ref="D2:O2"/>
    <mergeCell ref="J1:N1"/>
    <mergeCell ref="D7:E7"/>
    <mergeCell ref="B8:C8"/>
    <mergeCell ref="G5:G6"/>
    <mergeCell ref="K5:K6"/>
    <mergeCell ref="L5:L6"/>
    <mergeCell ref="M5:M6"/>
    <mergeCell ref="N5:N6"/>
    <mergeCell ref="H6:J6"/>
    <mergeCell ref="B2:C2"/>
    <mergeCell ref="B5:C6"/>
    <mergeCell ref="F5:F6"/>
  </mergeCells>
  <dataValidations disablePrompts="1" xWindow="784" yWindow="579" count="1">
    <dataValidation allowBlank="1" showInputMessage="1" prompt="This field is to be used when filing under seal." sqref="L54"/>
  </dataValidations>
  <printOptions horizontalCentered="1"/>
  <pageMargins left="0.25" right="0.25" top="0.45" bottom="0.45" header="0.3" footer="0.3"/>
  <pageSetup scale="91" orientation="landscape" r:id="rId1"/>
  <headerFooter alignWithMargins="0"/>
  <rowBreaks count="1" manualBreakCount="1">
    <brk id="32" max="14" man="1"/>
  </rowBreaks>
  <colBreaks count="1" manualBreakCount="1">
    <brk id="15" max="58" man="1"/>
  </colBreaks>
  <drawing r:id="rId2"/>
  <legacyDrawing r:id="rId3"/>
  <mc:AlternateContent xmlns:mc="http://schemas.openxmlformats.org/markup-compatibility/2006">
    <mc:Choice Requires="x14">
      <controls>
        <mc:AlternateContent xmlns:mc="http://schemas.openxmlformats.org/markup-compatibility/2006">
          <mc:Choice Requires="x14">
            <control shapeId="25602" r:id="rId4" name="Drop Down 2">
              <controlPr defaultSize="0" autoLine="0" autoPict="0">
                <anchor>
                  <from>
                    <xdr:col>11</xdr:col>
                    <xdr:colOff>228600</xdr:colOff>
                    <xdr:row>51</xdr:row>
                    <xdr:rowOff>85725</xdr:rowOff>
                  </from>
                  <to>
                    <xdr:col>14</xdr:col>
                    <xdr:colOff>257175</xdr:colOff>
                    <xdr:row>53</xdr:row>
                    <xdr:rowOff>9525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59"/>
  <sheetViews>
    <sheetView showGridLines="0" view="pageBreakPreview" zoomScale="115" zoomScaleNormal="100" zoomScaleSheetLayoutView="115" workbookViewId="0">
      <selection activeCell="C2" sqref="C2:J2"/>
    </sheetView>
  </sheetViews>
  <sheetFormatPr defaultRowHeight="12.75"/>
  <cols>
    <col min="1" max="1" width="3.140625" style="110"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9"/>
  </cols>
  <sheetData>
    <row r="1" spans="1:14" ht="15">
      <c r="A1" s="12">
        <v>1</v>
      </c>
      <c r="C1" s="137"/>
      <c r="D1" s="137"/>
      <c r="E1" s="971" t="s">
        <v>32</v>
      </c>
      <c r="F1" s="900"/>
      <c r="G1" s="900"/>
      <c r="H1" s="900"/>
      <c r="I1" s="900"/>
      <c r="J1" s="874">
        <f>IF(Cover!D13&gt;0, Cover!D13, "")</f>
        <v>2015</v>
      </c>
      <c r="K1" s="137"/>
      <c r="L1" s="137"/>
      <c r="M1" s="137"/>
    </row>
    <row r="2" spans="1:14" s="116" customFormat="1" ht="21" customHeight="1">
      <c r="A2" s="876">
        <v>2</v>
      </c>
      <c r="B2" s="873" t="s">
        <v>31</v>
      </c>
      <c r="C2" s="934" t="str">
        <f>IF(Cover!A1&gt;0, Cover!A1, "")</f>
        <v>EVERGREEN LAKE WATER SUPPLY CO INC</v>
      </c>
      <c r="D2" s="934"/>
      <c r="E2" s="934"/>
      <c r="F2" s="934"/>
      <c r="G2" s="934"/>
      <c r="H2" s="934"/>
      <c r="I2" s="934"/>
      <c r="J2" s="934"/>
      <c r="K2" s="118"/>
      <c r="L2" s="118"/>
      <c r="M2" s="118"/>
      <c r="N2" s="118"/>
    </row>
    <row r="3" spans="1:14" ht="18" customHeight="1">
      <c r="A3" s="12"/>
      <c r="B3" s="965" t="s">
        <v>303</v>
      </c>
      <c r="C3" s="965"/>
      <c r="D3" s="965"/>
      <c r="E3" s="965"/>
      <c r="F3" s="965"/>
      <c r="G3" s="965"/>
      <c r="H3" s="965"/>
      <c r="I3" s="965"/>
      <c r="J3" s="965"/>
      <c r="K3" s="122"/>
      <c r="L3" s="122"/>
      <c r="M3" s="122"/>
      <c r="N3" s="122"/>
    </row>
    <row r="4" spans="1:14" ht="15.75" customHeight="1">
      <c r="A4" s="306">
        <v>3</v>
      </c>
      <c r="B4" s="1481" t="s">
        <v>551</v>
      </c>
      <c r="C4" s="1378"/>
      <c r="D4" s="1378"/>
      <c r="E4" s="1378"/>
      <c r="F4" s="1378"/>
      <c r="G4" s="1378"/>
      <c r="H4" s="1378"/>
      <c r="I4" s="1378"/>
      <c r="J4" s="1378"/>
      <c r="K4" s="179"/>
      <c r="L4" s="179"/>
      <c r="M4" s="179"/>
      <c r="N4" s="179"/>
    </row>
    <row r="5" spans="1:14" ht="28.5" customHeight="1">
      <c r="A5" s="12"/>
      <c r="B5" s="1119"/>
      <c r="C5" s="1120"/>
      <c r="D5" s="1120"/>
      <c r="E5" s="1120"/>
      <c r="F5" s="1120"/>
      <c r="G5" s="1120"/>
      <c r="H5" s="1120"/>
      <c r="I5" s="1120"/>
      <c r="J5" s="1464"/>
      <c r="K5" s="120"/>
      <c r="L5" s="136"/>
      <c r="M5" s="136"/>
      <c r="N5" s="136"/>
    </row>
    <row r="6" spans="1:14" s="121" customFormat="1" ht="15.75" customHeight="1">
      <c r="A6" s="306">
        <v>4</v>
      </c>
      <c r="B6" s="1484" t="s">
        <v>302</v>
      </c>
      <c r="C6" s="1484"/>
      <c r="D6" s="1484"/>
      <c r="E6" s="1484"/>
      <c r="F6" s="1484"/>
      <c r="G6" s="1484"/>
      <c r="H6" s="1484"/>
      <c r="I6" s="1484"/>
      <c r="J6" s="1484"/>
      <c r="K6" s="137"/>
      <c r="L6" s="137"/>
      <c r="M6" s="137"/>
      <c r="N6" s="137"/>
    </row>
    <row r="7" spans="1:14" ht="28.5" customHeight="1">
      <c r="A7" s="12"/>
      <c r="B7" s="1485"/>
      <c r="C7" s="1486"/>
      <c r="D7" s="1486"/>
      <c r="E7" s="1486"/>
      <c r="F7" s="1486"/>
      <c r="G7" s="1486"/>
      <c r="H7" s="1486"/>
      <c r="I7" s="1486"/>
      <c r="J7" s="1487"/>
    </row>
    <row r="8" spans="1:14" s="121" customFormat="1" ht="15.75" customHeight="1">
      <c r="A8" s="306">
        <v>5</v>
      </c>
      <c r="B8" s="1482" t="s">
        <v>301</v>
      </c>
      <c r="C8" s="1483"/>
      <c r="D8" s="1483"/>
      <c r="E8" s="1483"/>
      <c r="F8" s="1483"/>
      <c r="G8" s="1483"/>
      <c r="H8" s="1483"/>
      <c r="I8" s="1483"/>
      <c r="J8" s="1483"/>
      <c r="K8" s="137"/>
      <c r="L8" s="137"/>
      <c r="M8" s="137"/>
      <c r="N8" s="137"/>
    </row>
    <row r="9" spans="1:14" ht="27.95" customHeight="1">
      <c r="A9" s="12"/>
      <c r="B9" s="1485"/>
      <c r="C9" s="1486"/>
      <c r="D9" s="1486"/>
      <c r="E9" s="1486"/>
      <c r="F9" s="1486"/>
      <c r="G9" s="1486"/>
      <c r="H9" s="1486"/>
      <c r="I9" s="1486"/>
      <c r="J9" s="1487"/>
      <c r="K9" s="137"/>
      <c r="L9" s="137"/>
      <c r="M9" s="137"/>
    </row>
    <row r="10" spans="1:14" s="896" customFormat="1" ht="20.25" customHeight="1">
      <c r="A10" s="29">
        <v>6</v>
      </c>
      <c r="B10" s="1488" t="s">
        <v>557</v>
      </c>
      <c r="C10" s="1489"/>
      <c r="D10" s="897"/>
      <c r="E10" s="1490" t="s">
        <v>613</v>
      </c>
      <c r="F10" s="1489"/>
      <c r="G10" s="1489"/>
      <c r="H10" s="1489"/>
      <c r="I10" s="1489"/>
      <c r="J10" s="1489"/>
      <c r="K10" s="108"/>
      <c r="L10" s="108"/>
      <c r="M10" s="108"/>
      <c r="N10" s="108"/>
    </row>
    <row r="11" spans="1:14" s="121" customFormat="1" ht="15.75" customHeight="1">
      <c r="A11" s="306">
        <v>7</v>
      </c>
      <c r="B11" s="1481" t="s">
        <v>367</v>
      </c>
      <c r="C11" s="1378"/>
      <c r="D11" s="1378"/>
      <c r="E11" s="1378"/>
      <c r="F11" s="1378"/>
      <c r="G11" s="1378"/>
      <c r="H11" s="1378"/>
      <c r="I11" s="1378"/>
      <c r="J11" s="1378"/>
      <c r="K11" s="175"/>
      <c r="L11" s="175"/>
      <c r="M11" s="175"/>
      <c r="N11" s="175"/>
    </row>
    <row r="12" spans="1:14" ht="28.5" customHeight="1">
      <c r="A12" s="12"/>
      <c r="B12" s="1119"/>
      <c r="C12" s="1120"/>
      <c r="D12" s="1120"/>
      <c r="E12" s="1120"/>
      <c r="F12" s="1120"/>
      <c r="G12" s="1120"/>
      <c r="H12" s="1120"/>
      <c r="I12" s="1120"/>
      <c r="J12" s="1464"/>
      <c r="K12" s="120"/>
      <c r="L12" s="136"/>
      <c r="M12" s="136"/>
      <c r="N12" s="136"/>
    </row>
    <row r="13" spans="1:14" ht="39.75" customHeight="1">
      <c r="A13" s="29">
        <v>8</v>
      </c>
      <c r="B13" s="1491" t="s">
        <v>610</v>
      </c>
      <c r="C13" s="1491"/>
      <c r="D13" s="1491"/>
      <c r="E13" s="1491"/>
      <c r="F13" s="1491"/>
      <c r="G13" s="1491"/>
      <c r="H13" s="1491"/>
      <c r="I13" s="1491"/>
      <c r="J13" s="1491"/>
      <c r="K13" s="883"/>
      <c r="L13" s="883"/>
      <c r="M13" s="883"/>
      <c r="N13" s="883"/>
    </row>
    <row r="14" spans="1:14" ht="28.5" customHeight="1">
      <c r="A14" s="12"/>
      <c r="B14" s="1119"/>
      <c r="C14" s="1120"/>
      <c r="D14" s="1120"/>
      <c r="E14" s="1120"/>
      <c r="F14" s="1120"/>
      <c r="G14" s="1120"/>
      <c r="H14" s="1120"/>
      <c r="I14" s="1120"/>
      <c r="J14" s="1464"/>
      <c r="K14" s="136"/>
      <c r="L14" s="136"/>
      <c r="M14" s="136"/>
      <c r="N14" s="136"/>
    </row>
    <row r="15" spans="1:14" s="116" customFormat="1" ht="18" customHeight="1">
      <c r="A15" s="119"/>
      <c r="B15" s="1497" t="s">
        <v>300</v>
      </c>
      <c r="C15" s="1498"/>
      <c r="D15" s="1498"/>
      <c r="E15" s="1498"/>
      <c r="F15" s="1498"/>
      <c r="G15" s="1498"/>
      <c r="H15" s="1498"/>
      <c r="I15" s="1498"/>
      <c r="J15" s="1498"/>
      <c r="K15" s="118"/>
      <c r="L15" s="118"/>
      <c r="M15" s="118"/>
      <c r="N15" s="118"/>
    </row>
    <row r="16" spans="1:14" s="116" customFormat="1" ht="80.25" customHeight="1">
      <c r="A16" s="64"/>
      <c r="B16" s="967" t="s">
        <v>299</v>
      </c>
      <c r="C16" s="968"/>
      <c r="D16" s="969"/>
      <c r="E16" s="594" t="s">
        <v>298</v>
      </c>
      <c r="F16" s="967" t="s">
        <v>297</v>
      </c>
      <c r="G16" s="969"/>
      <c r="H16" s="595" t="s">
        <v>611</v>
      </c>
      <c r="I16" s="595" t="s">
        <v>296</v>
      </c>
      <c r="J16" s="594" t="s">
        <v>612</v>
      </c>
    </row>
    <row r="17" spans="1:15" ht="20.100000000000001" customHeight="1">
      <c r="A17" s="251">
        <v>9</v>
      </c>
      <c r="B17" s="1504" t="s">
        <v>295</v>
      </c>
      <c r="C17" s="1505"/>
      <c r="D17" s="1506"/>
      <c r="E17" s="482"/>
      <c r="F17" s="1466"/>
      <c r="G17" s="1466"/>
      <c r="H17" s="537"/>
      <c r="I17" s="537"/>
      <c r="J17" s="626">
        <f>(F17+H17-I17)</f>
        <v>0</v>
      </c>
      <c r="K17" s="109"/>
      <c r="L17" s="109"/>
      <c r="M17" s="109"/>
      <c r="N17" s="109"/>
    </row>
    <row r="18" spans="1:15" ht="20.100000000000001" customHeight="1">
      <c r="A18" s="251">
        <v>10</v>
      </c>
      <c r="B18" s="994"/>
      <c r="C18" s="1467"/>
      <c r="D18" s="993"/>
      <c r="E18" s="528"/>
      <c r="F18" s="1468"/>
      <c r="G18" s="1468"/>
      <c r="H18" s="538"/>
      <c r="I18" s="538"/>
      <c r="J18" s="627">
        <f>(F18+H18-I18)</f>
        <v>0</v>
      </c>
      <c r="K18" s="109"/>
      <c r="L18" s="109"/>
      <c r="M18" s="109"/>
      <c r="N18" s="109"/>
    </row>
    <row r="19" spans="1:15" ht="20.100000000000001" customHeight="1">
      <c r="A19" s="251">
        <v>11</v>
      </c>
      <c r="B19" s="1504" t="s">
        <v>294</v>
      </c>
      <c r="C19" s="1505"/>
      <c r="D19" s="1506"/>
      <c r="E19" s="483"/>
      <c r="F19" s="1466"/>
      <c r="G19" s="1466"/>
      <c r="H19" s="537"/>
      <c r="I19" s="537"/>
      <c r="J19" s="626">
        <f>(F19+H19-I19)</f>
        <v>0</v>
      </c>
      <c r="K19" s="109"/>
      <c r="L19" s="109"/>
      <c r="M19" s="109"/>
      <c r="N19" s="109"/>
    </row>
    <row r="20" spans="1:15" ht="20.100000000000001" customHeight="1">
      <c r="A20" s="251">
        <v>12</v>
      </c>
      <c r="B20" s="964"/>
      <c r="C20" s="964"/>
      <c r="D20" s="964"/>
      <c r="E20" s="528"/>
      <c r="F20" s="1466"/>
      <c r="G20" s="1466"/>
      <c r="H20" s="537"/>
      <c r="I20" s="537"/>
      <c r="J20" s="626">
        <f>(F20+H20-I20)</f>
        <v>0</v>
      </c>
      <c r="K20" s="109"/>
      <c r="L20" s="109"/>
      <c r="M20" s="109"/>
      <c r="N20" s="109"/>
    </row>
    <row r="21" spans="1:15" ht="20.100000000000001" customHeight="1">
      <c r="A21" s="251">
        <v>13</v>
      </c>
      <c r="B21" s="964"/>
      <c r="C21" s="964"/>
      <c r="D21" s="964"/>
      <c r="E21" s="528"/>
      <c r="F21" s="1466"/>
      <c r="G21" s="1466"/>
      <c r="H21" s="537"/>
      <c r="I21" s="537"/>
      <c r="J21" s="626">
        <f>(F21+H21-I21)</f>
        <v>0</v>
      </c>
      <c r="K21" s="109"/>
      <c r="L21" s="109"/>
      <c r="M21" s="109"/>
      <c r="N21" s="109"/>
    </row>
    <row r="22" spans="1:15" s="116" customFormat="1" ht="18" customHeight="1">
      <c r="A22" s="64"/>
      <c r="B22" s="1472" t="s">
        <v>293</v>
      </c>
      <c r="C22" s="1473"/>
      <c r="D22" s="1473"/>
      <c r="E22" s="1473"/>
      <c r="F22" s="1473"/>
      <c r="G22" s="1473"/>
      <c r="H22" s="1473"/>
      <c r="I22" s="1473"/>
      <c r="J22" s="1473"/>
      <c r="K22" s="118"/>
      <c r="L22" s="118"/>
      <c r="M22" s="118"/>
      <c r="N22" s="118"/>
      <c r="O22" s="117"/>
    </row>
    <row r="23" spans="1:15" ht="15.75" customHeight="1">
      <c r="A23" s="12"/>
      <c r="B23" s="1474" t="s">
        <v>292</v>
      </c>
      <c r="C23" s="1474"/>
      <c r="D23" s="1087" t="s">
        <v>291</v>
      </c>
      <c r="E23" s="1057"/>
      <c r="F23" s="1057"/>
      <c r="G23" s="1088"/>
      <c r="H23" s="534" t="s">
        <v>290</v>
      </c>
      <c r="I23" s="628" t="s">
        <v>289</v>
      </c>
      <c r="J23" s="628" t="s">
        <v>288</v>
      </c>
      <c r="K23" s="109"/>
      <c r="L23" s="109"/>
      <c r="M23" s="109"/>
      <c r="N23" s="109"/>
    </row>
    <row r="24" spans="1:15" ht="20.100000000000001" customHeight="1">
      <c r="A24" s="251">
        <f>A21+1</f>
        <v>14</v>
      </c>
      <c r="B24" s="1469"/>
      <c r="C24" s="1500"/>
      <c r="D24" s="1469"/>
      <c r="E24" s="1470"/>
      <c r="F24" s="1470"/>
      <c r="G24" s="1471"/>
      <c r="H24" s="478"/>
      <c r="I24" s="480"/>
      <c r="J24" s="480"/>
      <c r="K24" s="144"/>
      <c r="L24" s="109"/>
      <c r="M24" s="109"/>
      <c r="N24" s="109"/>
    </row>
    <row r="25" spans="1:15" ht="20.100000000000001" customHeight="1">
      <c r="A25" s="251">
        <f>A24+1</f>
        <v>15</v>
      </c>
      <c r="B25" s="1469"/>
      <c r="C25" s="1500"/>
      <c r="D25" s="1469"/>
      <c r="E25" s="1470"/>
      <c r="F25" s="1470"/>
      <c r="G25" s="1471"/>
      <c r="H25" s="478"/>
      <c r="I25" s="480"/>
      <c r="J25" s="480"/>
      <c r="K25" s="144"/>
      <c r="L25" s="109"/>
      <c r="M25" s="109"/>
      <c r="N25" s="109"/>
    </row>
    <row r="26" spans="1:15" ht="20.100000000000001" customHeight="1">
      <c r="A26" s="251">
        <f>A25+1</f>
        <v>16</v>
      </c>
      <c r="B26" s="1501"/>
      <c r="C26" s="1503"/>
      <c r="D26" s="1469"/>
      <c r="E26" s="1470"/>
      <c r="F26" s="1470"/>
      <c r="G26" s="1471"/>
      <c r="H26" s="479"/>
      <c r="I26" s="481"/>
      <c r="J26" s="481"/>
      <c r="K26" s="144"/>
      <c r="L26" s="109"/>
      <c r="M26" s="109"/>
      <c r="N26" s="109"/>
    </row>
    <row r="27" spans="1:15" ht="20.100000000000001" customHeight="1">
      <c r="A27" s="251">
        <v>17</v>
      </c>
      <c r="B27" s="1501"/>
      <c r="C27" s="1502"/>
      <c r="D27" s="1469"/>
      <c r="E27" s="1470"/>
      <c r="F27" s="1470"/>
      <c r="G27" s="1471"/>
      <c r="H27" s="479"/>
      <c r="I27" s="479"/>
      <c r="J27" s="479"/>
      <c r="K27" s="144"/>
      <c r="L27" s="109"/>
      <c r="M27" s="109"/>
      <c r="N27" s="109"/>
    </row>
    <row r="28" spans="1:15" ht="20.100000000000001" customHeight="1">
      <c r="A28" s="251">
        <v>18</v>
      </c>
      <c r="B28" s="1469"/>
      <c r="C28" s="1500"/>
      <c r="D28" s="1469"/>
      <c r="E28" s="1499"/>
      <c r="F28" s="1499"/>
      <c r="G28" s="1500"/>
      <c r="H28" s="478"/>
      <c r="I28" s="478"/>
      <c r="J28" s="478"/>
      <c r="K28" s="167"/>
      <c r="L28" s="109"/>
      <c r="M28" s="109"/>
      <c r="N28" s="109"/>
    </row>
    <row r="29" spans="1:15" ht="20.100000000000001" customHeight="1">
      <c r="A29" s="251">
        <v>19</v>
      </c>
      <c r="B29" s="1469"/>
      <c r="C29" s="1500"/>
      <c r="D29" s="1469"/>
      <c r="E29" s="1499"/>
      <c r="F29" s="1499"/>
      <c r="G29" s="1500"/>
      <c r="H29" s="478"/>
      <c r="I29" s="478"/>
      <c r="J29" s="478"/>
      <c r="K29" s="167"/>
      <c r="L29" s="109"/>
      <c r="M29" s="109"/>
      <c r="N29" s="109"/>
    </row>
    <row r="30" spans="1:15" s="116" customFormat="1" ht="29.25" customHeight="1">
      <c r="A30" s="64"/>
      <c r="B30" s="1495" t="s">
        <v>473</v>
      </c>
      <c r="C30" s="1496"/>
      <c r="D30" s="1496"/>
      <c r="E30" s="1496"/>
      <c r="F30" s="1496"/>
      <c r="G30" s="1496"/>
      <c r="H30" s="1496"/>
      <c r="I30" s="1496"/>
      <c r="J30" s="1496"/>
      <c r="K30" s="107"/>
    </row>
    <row r="31" spans="1:15" s="116" customFormat="1" ht="48">
      <c r="A31" s="64"/>
      <c r="B31" s="893" t="s">
        <v>556</v>
      </c>
      <c r="C31" s="1479" t="s">
        <v>605</v>
      </c>
      <c r="D31" s="1480"/>
      <c r="E31" s="1480"/>
      <c r="F31" s="1477" t="s">
        <v>287</v>
      </c>
      <c r="G31" s="1478"/>
      <c r="H31" s="456" t="s">
        <v>394</v>
      </c>
      <c r="I31" s="456" t="s">
        <v>395</v>
      </c>
      <c r="J31" s="456" t="s">
        <v>474</v>
      </c>
      <c r="K31" s="107"/>
    </row>
    <row r="32" spans="1:15" ht="30" customHeight="1">
      <c r="A32" s="12">
        <v>20</v>
      </c>
      <c r="B32" s="477"/>
      <c r="C32" s="1492"/>
      <c r="D32" s="1493"/>
      <c r="E32" s="1493"/>
      <c r="F32" s="1494"/>
      <c r="G32" s="1471"/>
      <c r="H32" s="475"/>
      <c r="I32" s="469"/>
      <c r="J32" s="518"/>
      <c r="K32" s="144"/>
      <c r="L32" s="109"/>
      <c r="M32" s="109"/>
      <c r="N32" s="109"/>
    </row>
    <row r="33" spans="1:14" ht="30" customHeight="1">
      <c r="A33" s="12">
        <v>21</v>
      </c>
      <c r="B33" s="477"/>
      <c r="C33" s="1492"/>
      <c r="D33" s="1493"/>
      <c r="E33" s="1493"/>
      <c r="F33" s="1494"/>
      <c r="G33" s="1471"/>
      <c r="H33" s="476"/>
      <c r="I33" s="469"/>
      <c r="J33" s="518"/>
      <c r="K33" s="144"/>
      <c r="L33" s="109"/>
      <c r="M33" s="109"/>
      <c r="N33" s="109"/>
    </row>
    <row r="34" spans="1:14" ht="30" customHeight="1">
      <c r="A34" s="12">
        <v>22</v>
      </c>
      <c r="B34" s="477"/>
      <c r="C34" s="1492"/>
      <c r="D34" s="1493"/>
      <c r="E34" s="1493"/>
      <c r="F34" s="1494"/>
      <c r="G34" s="1471"/>
      <c r="H34" s="476"/>
      <c r="I34" s="469"/>
      <c r="J34" s="518"/>
      <c r="K34" s="144"/>
      <c r="L34" s="109"/>
      <c r="M34" s="109"/>
      <c r="N34" s="109"/>
    </row>
    <row r="35" spans="1:14" ht="30" customHeight="1">
      <c r="A35" s="12">
        <v>23</v>
      </c>
      <c r="B35" s="477"/>
      <c r="C35" s="1492"/>
      <c r="D35" s="1493"/>
      <c r="E35" s="1493"/>
      <c r="F35" s="1494"/>
      <c r="G35" s="1471"/>
      <c r="H35" s="476"/>
      <c r="I35" s="469"/>
      <c r="J35" s="518"/>
      <c r="K35" s="144"/>
      <c r="L35" s="109"/>
      <c r="M35" s="109"/>
      <c r="N35" s="109"/>
    </row>
    <row r="36" spans="1:14" ht="30" customHeight="1">
      <c r="A36" s="12">
        <v>24</v>
      </c>
      <c r="B36" s="477"/>
      <c r="C36" s="1492"/>
      <c r="D36" s="1493"/>
      <c r="E36" s="1493"/>
      <c r="F36" s="1494"/>
      <c r="G36" s="1471"/>
      <c r="H36" s="476"/>
      <c r="I36" s="469"/>
      <c r="J36" s="518"/>
      <c r="K36" s="144"/>
      <c r="L36" s="109"/>
      <c r="M36" s="109"/>
      <c r="N36" s="109"/>
    </row>
    <row r="37" spans="1:14" ht="20.100000000000001" customHeight="1">
      <c r="A37" s="306"/>
      <c r="B37" s="314"/>
      <c r="C37" s="315"/>
      <c r="D37" s="315"/>
      <c r="E37" s="315"/>
      <c r="F37" s="316"/>
      <c r="G37" s="316"/>
      <c r="H37" s="317"/>
      <c r="I37" s="577" t="s">
        <v>396</v>
      </c>
      <c r="J37" s="519">
        <f>SUM(J32:J36)</f>
        <v>0</v>
      </c>
      <c r="K37" s="305"/>
      <c r="L37" s="109"/>
      <c r="M37" s="109"/>
      <c r="N37" s="109"/>
    </row>
    <row r="38" spans="1:14" ht="20.100000000000001" customHeight="1">
      <c r="A38" s="338"/>
      <c r="B38" s="1475" t="s">
        <v>429</v>
      </c>
      <c r="C38" s="1476"/>
      <c r="D38" s="302"/>
      <c r="E38" s="318"/>
      <c r="F38" s="318"/>
      <c r="G38" s="318"/>
      <c r="H38" s="319"/>
      <c r="I38" s="319"/>
      <c r="J38" s="319"/>
      <c r="K38" s="144"/>
      <c r="L38" s="109"/>
      <c r="M38" s="109"/>
      <c r="N38" s="109"/>
    </row>
    <row r="39" spans="1:14" s="114" customFormat="1" ht="15" customHeight="1">
      <c r="A39" s="195"/>
      <c r="B39" s="245"/>
      <c r="C39" s="245"/>
      <c r="D39" s="245"/>
      <c r="E39" s="245"/>
      <c r="F39" s="245"/>
      <c r="G39" s="245"/>
      <c r="H39" s="115"/>
      <c r="I39" s="115"/>
      <c r="J39" s="115"/>
      <c r="K39" s="115"/>
    </row>
    <row r="40" spans="1:14" s="111" customFormat="1" ht="12" customHeight="1">
      <c r="A40" s="110"/>
      <c r="B40" s="3"/>
      <c r="C40" s="3"/>
      <c r="D40" s="3"/>
      <c r="E40" s="3"/>
      <c r="F40" s="3"/>
      <c r="G40" s="3"/>
      <c r="H40" s="906" t="s">
        <v>2</v>
      </c>
      <c r="I40" s="1465"/>
      <c r="J40" s="1465"/>
      <c r="K40" s="113"/>
      <c r="L40" s="113"/>
      <c r="M40" s="113"/>
      <c r="N40" s="113"/>
    </row>
    <row r="41" spans="1:14" s="111" customFormat="1">
      <c r="A41" s="110"/>
      <c r="B41" s="3"/>
      <c r="C41" s="3"/>
      <c r="D41" s="3"/>
      <c r="E41" s="3"/>
      <c r="F41" s="3"/>
      <c r="G41" s="3"/>
      <c r="H41" s="3"/>
      <c r="I41" s="3"/>
      <c r="J41" s="3"/>
      <c r="N41" s="2"/>
    </row>
    <row r="42" spans="1:14" s="111" customFormat="1">
      <c r="A42" s="112"/>
      <c r="B42" s="2"/>
      <c r="C42" s="2"/>
      <c r="D42" s="2"/>
      <c r="E42" s="2"/>
      <c r="F42" s="2"/>
      <c r="G42" s="2"/>
      <c r="H42" s="2"/>
      <c r="I42" s="2"/>
      <c r="J42" s="2"/>
      <c r="N42" s="2"/>
    </row>
    <row r="43" spans="1:14" s="111" customFormat="1">
      <c r="A43" s="112"/>
      <c r="B43" s="2"/>
      <c r="C43" s="2"/>
      <c r="D43" s="2"/>
      <c r="E43" s="2"/>
      <c r="F43" s="2"/>
      <c r="G43" s="2"/>
      <c r="H43" s="2"/>
      <c r="I43" s="2"/>
      <c r="J43" s="2"/>
      <c r="N43" s="2"/>
    </row>
    <row r="44" spans="1:14" s="111" customFormat="1">
      <c r="A44" s="112"/>
      <c r="B44" s="2"/>
      <c r="C44" s="2"/>
      <c r="D44" s="2"/>
      <c r="E44" s="2"/>
      <c r="F44" s="2"/>
      <c r="G44" s="2"/>
      <c r="H44" s="2"/>
      <c r="I44" s="2"/>
      <c r="J44" s="2"/>
      <c r="N44" s="2"/>
    </row>
    <row r="45" spans="1:14" s="111" customFormat="1">
      <c r="A45" s="112"/>
      <c r="B45" s="2"/>
      <c r="C45" s="2"/>
      <c r="D45" s="2"/>
      <c r="E45" s="2"/>
      <c r="F45" s="2"/>
      <c r="G45" s="2"/>
      <c r="H45" s="2"/>
      <c r="I45" s="2"/>
      <c r="J45" s="2"/>
      <c r="N45" s="2"/>
    </row>
    <row r="46" spans="1:14" s="111" customFormat="1">
      <c r="A46" s="112"/>
      <c r="B46" s="2"/>
      <c r="C46" s="2"/>
      <c r="D46" s="2"/>
      <c r="E46" s="2"/>
      <c r="F46" s="2"/>
      <c r="G46" s="2"/>
      <c r="H46" s="2"/>
      <c r="I46" s="2"/>
      <c r="J46" s="2"/>
      <c r="N46" s="2"/>
    </row>
    <row r="47" spans="1:14" s="111" customFormat="1">
      <c r="A47" s="112"/>
      <c r="B47" s="2"/>
      <c r="C47" s="2"/>
      <c r="D47" s="2"/>
      <c r="E47" s="2"/>
      <c r="F47" s="2"/>
      <c r="G47" s="2"/>
      <c r="H47" s="2"/>
      <c r="I47" s="2"/>
      <c r="J47" s="2"/>
      <c r="N47" s="2"/>
    </row>
    <row r="48" spans="1:14">
      <c r="K48" s="109"/>
      <c r="L48" s="109"/>
      <c r="M48" s="109"/>
    </row>
    <row r="49" spans="1:15">
      <c r="K49" s="109"/>
      <c r="L49" s="109"/>
      <c r="M49" s="109"/>
    </row>
    <row r="50" spans="1:15">
      <c r="K50" s="109"/>
      <c r="L50" s="109"/>
      <c r="M50" s="109"/>
    </row>
    <row r="51" spans="1:15">
      <c r="K51" s="109"/>
      <c r="L51" s="109"/>
      <c r="M51" s="109"/>
    </row>
    <row r="52" spans="1:15">
      <c r="K52" s="109"/>
      <c r="L52" s="109"/>
      <c r="M52" s="109"/>
    </row>
    <row r="53" spans="1:15">
      <c r="K53" s="109"/>
      <c r="L53" s="109"/>
      <c r="M53" s="109"/>
    </row>
    <row r="54" spans="1:15">
      <c r="I54" s="3" t="s">
        <v>1</v>
      </c>
      <c r="K54" s="109"/>
      <c r="L54" s="109"/>
      <c r="M54" s="109"/>
    </row>
    <row r="55" spans="1:15">
      <c r="I55" s="3" t="s">
        <v>0</v>
      </c>
      <c r="K55" s="109"/>
      <c r="L55" s="109"/>
      <c r="M55" s="109"/>
    </row>
    <row r="56" spans="1:15">
      <c r="K56" s="109"/>
      <c r="L56" s="109"/>
      <c r="M56" s="109"/>
    </row>
    <row r="57" spans="1:15" s="3" customFormat="1">
      <c r="A57" s="110"/>
      <c r="M57" s="109"/>
      <c r="O57" s="109"/>
    </row>
    <row r="58" spans="1:15" s="3" customFormat="1">
      <c r="A58" s="110"/>
      <c r="M58" s="109"/>
      <c r="O58" s="109"/>
    </row>
    <row r="59" spans="1:15" s="3" customFormat="1">
      <c r="A59" s="110"/>
      <c r="M59" s="109"/>
      <c r="O59" s="109"/>
    </row>
  </sheetData>
  <sheetProtection password="C810" sheet="1" objects="1" scenarios="1"/>
  <mergeCells count="58">
    <mergeCell ref="B30:J30"/>
    <mergeCell ref="B15:J15"/>
    <mergeCell ref="D29:G29"/>
    <mergeCell ref="B27:C27"/>
    <mergeCell ref="D27:G27"/>
    <mergeCell ref="B28:C28"/>
    <mergeCell ref="B29:C29"/>
    <mergeCell ref="D28:G28"/>
    <mergeCell ref="B25:C25"/>
    <mergeCell ref="D25:G25"/>
    <mergeCell ref="B26:C26"/>
    <mergeCell ref="D26:G26"/>
    <mergeCell ref="B19:D19"/>
    <mergeCell ref="D23:G23"/>
    <mergeCell ref="B24:C24"/>
    <mergeCell ref="B17:D17"/>
    <mergeCell ref="F32:G32"/>
    <mergeCell ref="F33:G33"/>
    <mergeCell ref="F34:G34"/>
    <mergeCell ref="F35:G35"/>
    <mergeCell ref="F36:G36"/>
    <mergeCell ref="C32:E32"/>
    <mergeCell ref="C33:E33"/>
    <mergeCell ref="C34:E34"/>
    <mergeCell ref="C35:E35"/>
    <mergeCell ref="C36:E36"/>
    <mergeCell ref="E1:I1"/>
    <mergeCell ref="B11:J11"/>
    <mergeCell ref="F16:G16"/>
    <mergeCell ref="B16:D16"/>
    <mergeCell ref="C2:J2"/>
    <mergeCell ref="B3:J3"/>
    <mergeCell ref="B5:J5"/>
    <mergeCell ref="B8:J8"/>
    <mergeCell ref="B6:J6"/>
    <mergeCell ref="B4:J4"/>
    <mergeCell ref="B7:J7"/>
    <mergeCell ref="B10:C10"/>
    <mergeCell ref="E10:J10"/>
    <mergeCell ref="B9:J9"/>
    <mergeCell ref="B12:J12"/>
    <mergeCell ref="B13:J13"/>
    <mergeCell ref="B14:J14"/>
    <mergeCell ref="H40:J40"/>
    <mergeCell ref="F17:G17"/>
    <mergeCell ref="B18:D18"/>
    <mergeCell ref="F18:G18"/>
    <mergeCell ref="D24:G24"/>
    <mergeCell ref="F19:G19"/>
    <mergeCell ref="B20:D20"/>
    <mergeCell ref="F20:G20"/>
    <mergeCell ref="B21:D21"/>
    <mergeCell ref="F21:G21"/>
    <mergeCell ref="B22:J22"/>
    <mergeCell ref="B23:C23"/>
    <mergeCell ref="B38:C38"/>
    <mergeCell ref="F31:G31"/>
    <mergeCell ref="C31:E31"/>
  </mergeCells>
  <dataValidations xWindow="681" yWindow="482" count="1">
    <dataValidation allowBlank="1" showInputMessage="1" prompt="This field is to be used when filing under seal." sqref="L57:L59 I53:I55"/>
  </dataValidations>
  <printOptions horizontalCentered="1"/>
  <pageMargins left="0.4" right="0.4" top="0.5" bottom="0.35" header="0.3" footer="0.3"/>
  <pageSetup scale="78" orientation="portrait" r:id="rId1"/>
  <headerFooter>
    <oddFooter>&amp;C&amp;A</oddFooter>
  </headerFooter>
  <drawing r:id="rId2"/>
  <legacyDrawing r:id="rId3"/>
  <controls>
    <mc:AlternateContent xmlns:mc="http://schemas.openxmlformats.org/markup-compatibility/2006">
      <mc:Choice Requires="x14">
        <control shapeId="26630" r:id="rId4" name="OptionButton2">
          <controlPr defaultSize="0" autoLine="0" r:id="rId5">
            <anchor moveWithCells="1">
              <from>
                <xdr:col>4</xdr:col>
                <xdr:colOff>247650</xdr:colOff>
                <xdr:row>9</xdr:row>
                <xdr:rowOff>57150</xdr:rowOff>
              </from>
              <to>
                <xdr:col>4</xdr:col>
                <xdr:colOff>409575</xdr:colOff>
                <xdr:row>9</xdr:row>
                <xdr:rowOff>228600</xdr:rowOff>
              </to>
            </anchor>
          </controlPr>
        </control>
      </mc:Choice>
      <mc:Fallback>
        <control shapeId="26630" r:id="rId4" name="OptionButton2"/>
      </mc:Fallback>
    </mc:AlternateContent>
    <mc:AlternateContent xmlns:mc="http://schemas.openxmlformats.org/markup-compatibility/2006">
      <mc:Choice Requires="x14">
        <control shapeId="26628" r:id="rId6" name="OptionButton1">
          <controlPr autoLine="0" r:id="rId7">
            <anchor moveWithCells="1">
              <from>
                <xdr:col>3</xdr:col>
                <xdr:colOff>28575</xdr:colOff>
                <xdr:row>9</xdr:row>
                <xdr:rowOff>57150</xdr:rowOff>
              </from>
              <to>
                <xdr:col>3</xdr:col>
                <xdr:colOff>219075</xdr:colOff>
                <xdr:row>9</xdr:row>
                <xdr:rowOff>228600</xdr:rowOff>
              </to>
            </anchor>
          </controlPr>
        </control>
      </mc:Choice>
      <mc:Fallback>
        <control shapeId="26628" r:id="rId6" name="OptionButton1"/>
      </mc:Fallback>
    </mc:AlternateContent>
    <mc:AlternateContent xmlns:mc="http://schemas.openxmlformats.org/markup-compatibility/2006">
      <mc:Choice Requires="x14">
        <control shapeId="26626" r:id="rId8" name="Drop Down 2">
          <controlPr defaultSize="0" autoLine="0" autoPict="0">
            <anchor>
              <from>
                <xdr:col>7</xdr:col>
                <xdr:colOff>438150</xdr:colOff>
                <xdr:row>37</xdr:row>
                <xdr:rowOff>38100</xdr:rowOff>
              </from>
              <to>
                <xdr:col>9</xdr:col>
                <xdr:colOff>457200</xdr:colOff>
                <xdr:row>38</xdr:row>
                <xdr:rowOff>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7"/>
  <sheetViews>
    <sheetView showGridLines="0" view="pageBreakPreview" topLeftCell="A13" zoomScale="115" zoomScaleNormal="100" zoomScaleSheetLayoutView="115" workbookViewId="0">
      <selection activeCell="I2" sqref="I2"/>
    </sheetView>
  </sheetViews>
  <sheetFormatPr defaultRowHeight="12.75"/>
  <cols>
    <col min="1" max="1" width="2.42578125" style="361"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8" customFormat="1" ht="15">
      <c r="A1" s="360"/>
      <c r="B1" s="321"/>
      <c r="C1" s="321"/>
      <c r="D1" s="321"/>
      <c r="E1" s="321"/>
      <c r="F1" s="321"/>
      <c r="G1" s="321"/>
      <c r="H1" s="1539" t="s">
        <v>397</v>
      </c>
      <c r="I1" s="900"/>
      <c r="J1" s="900"/>
      <c r="K1" s="900"/>
      <c r="L1" s="900"/>
      <c r="M1" s="900"/>
      <c r="N1" s="895">
        <f>IF(Cover!D13&gt;0,Cover!D13,"")</f>
        <v>2015</v>
      </c>
      <c r="O1" s="887"/>
      <c r="P1" s="894"/>
    </row>
    <row r="2" spans="1:16" s="132" customFormat="1" ht="15">
      <c r="A2" s="360"/>
      <c r="B2" s="134"/>
      <c r="C2" s="1539" t="s">
        <v>598</v>
      </c>
      <c r="D2" s="1540"/>
      <c r="E2" s="889" t="str">
        <f>IF(Cover!A1&gt;0, Cover!A1, "")</f>
        <v>EVERGREEN LAKE WATER SUPPLY CO INC</v>
      </c>
      <c r="F2" s="888"/>
      <c r="G2" s="888"/>
      <c r="H2" s="888"/>
      <c r="I2" s="888"/>
      <c r="J2" s="888"/>
      <c r="K2" s="888"/>
      <c r="L2" s="888"/>
      <c r="M2" s="888"/>
      <c r="N2" s="1378"/>
      <c r="O2" s="1378"/>
      <c r="P2" s="886"/>
    </row>
    <row r="3" spans="1:16" s="132" customFormat="1" ht="15">
      <c r="A3" s="360"/>
      <c r="B3" s="134"/>
      <c r="C3" s="134"/>
      <c r="D3" s="133"/>
      <c r="E3" s="133"/>
      <c r="G3" s="322"/>
      <c r="H3" s="311"/>
      <c r="I3" s="311"/>
      <c r="J3" s="311"/>
      <c r="K3" s="311"/>
      <c r="L3" s="311"/>
      <c r="M3" s="311"/>
      <c r="N3" s="311"/>
      <c r="O3" s="311"/>
      <c r="P3" s="323"/>
    </row>
    <row r="4" spans="1:16" ht="12.75" customHeight="1">
      <c r="A4" s="360"/>
      <c r="B4" s="634"/>
      <c r="C4" s="635"/>
      <c r="D4" s="635"/>
      <c r="E4" s="635"/>
      <c r="F4" s="635"/>
      <c r="G4" s="635"/>
      <c r="H4" s="635"/>
      <c r="I4" s="635"/>
      <c r="J4" s="635"/>
      <c r="K4" s="635"/>
      <c r="L4" s="635"/>
      <c r="M4" s="635"/>
      <c r="N4" s="635"/>
      <c r="O4" s="636"/>
      <c r="P4" s="123"/>
    </row>
    <row r="5" spans="1:16" ht="15.75" customHeight="1">
      <c r="A5" s="360"/>
      <c r="B5" s="637"/>
      <c r="C5" s="123"/>
      <c r="D5" s="1545" t="s">
        <v>327</v>
      </c>
      <c r="E5" s="1545"/>
      <c r="F5" s="1545"/>
      <c r="G5" s="1545"/>
      <c r="H5" s="1545"/>
      <c r="I5" s="1545"/>
      <c r="J5" s="1545"/>
      <c r="K5" s="1545"/>
      <c r="L5" s="1545"/>
      <c r="M5" s="1545"/>
      <c r="N5" s="1545"/>
      <c r="O5" s="638"/>
      <c r="P5" s="123"/>
    </row>
    <row r="6" spans="1:16" ht="12.75" customHeight="1">
      <c r="A6" s="360"/>
      <c r="B6" s="637"/>
      <c r="C6" s="123"/>
      <c r="D6" s="123"/>
      <c r="E6" s="123"/>
      <c r="F6" s="123"/>
      <c r="G6" s="123"/>
      <c r="H6" s="123"/>
      <c r="I6" s="123"/>
      <c r="J6" s="123"/>
      <c r="K6" s="123"/>
      <c r="L6" s="123"/>
      <c r="M6" s="123"/>
      <c r="N6" s="123"/>
      <c r="O6" s="639"/>
      <c r="P6" s="123"/>
    </row>
    <row r="7" spans="1:16" s="108" customFormat="1" ht="46.5" customHeight="1">
      <c r="A7" s="360"/>
      <c r="B7" s="865"/>
      <c r="C7" s="1541" t="s">
        <v>595</v>
      </c>
      <c r="D7" s="1542"/>
      <c r="E7" s="1542"/>
      <c r="F7" s="1542"/>
      <c r="G7" s="1542"/>
      <c r="H7" s="1542"/>
      <c r="I7" s="1542"/>
      <c r="J7" s="1542"/>
      <c r="K7" s="1542"/>
      <c r="L7" s="1542"/>
      <c r="M7" s="1542"/>
      <c r="N7" s="1542"/>
      <c r="O7" s="640"/>
      <c r="P7" s="629"/>
    </row>
    <row r="8" spans="1:16" ht="15.75" customHeight="1">
      <c r="A8" s="360"/>
      <c r="B8" s="637"/>
      <c r="C8" s="123"/>
      <c r="D8" s="1545" t="s">
        <v>326</v>
      </c>
      <c r="E8" s="1545"/>
      <c r="F8" s="1545"/>
      <c r="G8" s="1545"/>
      <c r="H8" s="1545"/>
      <c r="I8" s="1545"/>
      <c r="J8" s="1545"/>
      <c r="K8" s="1545"/>
      <c r="L8" s="1545"/>
      <c r="M8" s="1545"/>
      <c r="N8" s="1545"/>
      <c r="O8" s="638"/>
      <c r="P8" s="123"/>
    </row>
    <row r="9" spans="1:16" ht="12.75" customHeight="1">
      <c r="A9" s="360"/>
      <c r="B9" s="637"/>
      <c r="C9" s="123"/>
      <c r="D9" s="123"/>
      <c r="E9" s="123"/>
      <c r="F9" s="123"/>
      <c r="G9" s="123"/>
      <c r="H9" s="123"/>
      <c r="I9" s="123"/>
      <c r="J9" s="123"/>
      <c r="K9" s="123"/>
      <c r="L9" s="123"/>
      <c r="M9" s="123"/>
      <c r="N9" s="123"/>
      <c r="O9" s="639"/>
      <c r="P9" s="123"/>
    </row>
    <row r="10" spans="1:16" ht="23.25">
      <c r="A10" s="360"/>
      <c r="B10" s="641"/>
      <c r="C10" s="1533" t="s">
        <v>325</v>
      </c>
      <c r="D10" s="980"/>
      <c r="E10" s="1546"/>
      <c r="F10" s="1546"/>
      <c r="G10" s="1546"/>
      <c r="H10" s="1546"/>
      <c r="I10" s="1546"/>
      <c r="J10" s="130" t="s">
        <v>322</v>
      </c>
      <c r="K10" s="123"/>
      <c r="L10" s="123"/>
      <c r="M10" s="123"/>
      <c r="N10" s="123"/>
      <c r="O10" s="639"/>
      <c r="P10" s="123"/>
    </row>
    <row r="11" spans="1:16" ht="23.25">
      <c r="A11" s="360"/>
      <c r="B11" s="637"/>
      <c r="C11" s="131"/>
      <c r="D11" s="123"/>
      <c r="E11" s="1526"/>
      <c r="F11" s="980"/>
      <c r="G11" s="980"/>
      <c r="H11" s="980"/>
      <c r="I11" s="980"/>
      <c r="J11" s="130" t="s">
        <v>322</v>
      </c>
      <c r="K11" s="129" t="s">
        <v>324</v>
      </c>
      <c r="L11" s="123"/>
      <c r="M11" s="123"/>
      <c r="N11" s="123"/>
      <c r="O11" s="639"/>
      <c r="P11" s="123"/>
    </row>
    <row r="12" spans="1:16" ht="23.25">
      <c r="A12" s="360"/>
      <c r="B12" s="641"/>
      <c r="C12" s="1534" t="s">
        <v>323</v>
      </c>
      <c r="D12" s="1534"/>
      <c r="E12" s="1546"/>
      <c r="F12" s="1546"/>
      <c r="G12" s="1546"/>
      <c r="H12" s="1546"/>
      <c r="I12" s="1546"/>
      <c r="J12" s="130" t="s">
        <v>322</v>
      </c>
      <c r="K12" s="123"/>
      <c r="L12" s="123"/>
      <c r="M12" s="123"/>
      <c r="N12" s="123"/>
      <c r="O12" s="639"/>
      <c r="P12" s="123"/>
    </row>
    <row r="13" spans="1:16" ht="35.1" customHeight="1">
      <c r="A13" s="356"/>
      <c r="B13" s="637"/>
      <c r="C13" s="123"/>
      <c r="D13" s="125"/>
      <c r="E13" s="1523"/>
      <c r="F13" s="1523"/>
      <c r="G13" s="1523"/>
      <c r="H13" s="1523"/>
      <c r="I13" s="1523"/>
      <c r="J13" s="1523"/>
      <c r="K13" s="1378"/>
      <c r="L13" s="1535" t="s">
        <v>321</v>
      </c>
      <c r="M13" s="1535"/>
      <c r="N13" s="1535"/>
      <c r="O13" s="946"/>
      <c r="P13" s="123"/>
    </row>
    <row r="14" spans="1:16" ht="15" customHeight="1">
      <c r="A14" s="356"/>
      <c r="B14" s="637"/>
      <c r="C14" s="123"/>
      <c r="D14" s="123"/>
      <c r="E14" s="1507" t="s">
        <v>399</v>
      </c>
      <c r="F14" s="1507"/>
      <c r="G14" s="1507"/>
      <c r="H14" s="1507"/>
      <c r="I14" s="1507"/>
      <c r="J14" s="1507"/>
      <c r="K14" s="1332"/>
      <c r="L14" s="232"/>
      <c r="M14" s="232"/>
      <c r="N14" s="232"/>
      <c r="O14" s="642"/>
      <c r="P14" s="123"/>
    </row>
    <row r="15" spans="1:16" ht="35.1" customHeight="1">
      <c r="A15" s="358"/>
      <c r="B15" s="861"/>
      <c r="C15" s="1533" t="s">
        <v>320</v>
      </c>
      <c r="D15" s="1024"/>
      <c r="E15" s="1523"/>
      <c r="F15" s="1523"/>
      <c r="G15" s="1523"/>
      <c r="H15" s="1523"/>
      <c r="I15" s="1523"/>
      <c r="J15" s="1523"/>
      <c r="K15" s="1523"/>
      <c r="L15" s="1523"/>
      <c r="M15" s="1523"/>
      <c r="N15" s="1523"/>
      <c r="O15" s="643"/>
      <c r="P15" s="123"/>
    </row>
    <row r="16" spans="1:16" ht="15" customHeight="1">
      <c r="A16" s="356"/>
      <c r="B16" s="637"/>
      <c r="C16" s="123"/>
      <c r="E16" s="1507" t="s">
        <v>400</v>
      </c>
      <c r="F16" s="1507"/>
      <c r="G16" s="1507"/>
      <c r="H16" s="1507"/>
      <c r="I16" s="1507"/>
      <c r="J16" s="1507"/>
      <c r="K16" s="1507"/>
      <c r="L16" s="1507"/>
      <c r="M16" s="1507"/>
      <c r="N16" s="1507"/>
      <c r="O16" s="642"/>
      <c r="P16" s="123"/>
    </row>
    <row r="17" spans="1:16" ht="35.1" customHeight="1">
      <c r="A17" s="356"/>
      <c r="B17" s="637"/>
      <c r="C17" s="1534" t="s">
        <v>319</v>
      </c>
      <c r="D17" s="1024"/>
      <c r="E17" s="1523"/>
      <c r="F17" s="1523"/>
      <c r="G17" s="1523"/>
      <c r="H17" s="1523"/>
      <c r="I17" s="1523"/>
      <c r="J17" s="1523"/>
      <c r="K17" s="1523"/>
      <c r="L17" s="1523"/>
      <c r="M17" s="1523"/>
      <c r="N17" s="1523"/>
      <c r="O17" s="643"/>
      <c r="P17" s="123"/>
    </row>
    <row r="18" spans="1:16" ht="15" customHeight="1">
      <c r="A18" s="356"/>
      <c r="B18" s="637"/>
      <c r="C18" s="123"/>
      <c r="E18" s="1507" t="s">
        <v>398</v>
      </c>
      <c r="F18" s="1507"/>
      <c r="G18" s="1507"/>
      <c r="H18" s="1507"/>
      <c r="I18" s="1507"/>
      <c r="J18" s="1507"/>
      <c r="K18" s="1507"/>
      <c r="L18" s="1507"/>
      <c r="M18" s="1507"/>
      <c r="N18" s="1507"/>
      <c r="O18" s="642"/>
      <c r="P18" s="123"/>
    </row>
    <row r="19" spans="1:16" ht="35.1" customHeight="1">
      <c r="A19" s="356"/>
      <c r="B19" s="637"/>
      <c r="C19" s="1533" t="s">
        <v>318</v>
      </c>
      <c r="D19" s="1024"/>
      <c r="E19" s="1532"/>
      <c r="F19" s="1532"/>
      <c r="G19" s="1532"/>
      <c r="H19" s="1532"/>
      <c r="I19" s="1532"/>
      <c r="J19" s="1532"/>
      <c r="K19" s="1532"/>
      <c r="L19" s="1532"/>
      <c r="M19" s="1532"/>
      <c r="N19" s="1532"/>
      <c r="O19" s="644" t="s">
        <v>306</v>
      </c>
      <c r="P19" s="123"/>
    </row>
    <row r="20" spans="1:16" ht="15" customHeight="1">
      <c r="A20" s="356"/>
      <c r="B20" s="645"/>
      <c r="C20" s="1527" t="s">
        <v>592</v>
      </c>
      <c r="D20" s="1527"/>
      <c r="E20" s="1527"/>
      <c r="F20" s="1527"/>
      <c r="G20" s="1527"/>
      <c r="H20" s="1527"/>
      <c r="I20" s="1527"/>
      <c r="J20" s="1527"/>
      <c r="K20" s="1527"/>
      <c r="L20" s="1527"/>
      <c r="M20" s="1527"/>
      <c r="N20" s="1527"/>
      <c r="O20" s="856"/>
      <c r="P20" s="536"/>
    </row>
    <row r="21" spans="1:16" ht="12.75" customHeight="1">
      <c r="A21" s="356"/>
      <c r="B21" s="1544"/>
      <c r="C21" s="980"/>
      <c r="D21" s="980"/>
      <c r="E21" s="980"/>
      <c r="F21" s="980"/>
      <c r="G21" s="980"/>
      <c r="H21" s="980"/>
      <c r="I21" s="980"/>
      <c r="J21" s="980"/>
      <c r="K21" s="980"/>
      <c r="L21" s="980"/>
      <c r="M21" s="980"/>
      <c r="N21" s="980"/>
      <c r="O21" s="941"/>
      <c r="P21" s="536"/>
    </row>
    <row r="22" spans="1:16" ht="42" customHeight="1">
      <c r="A22" s="356"/>
      <c r="B22" s="646"/>
      <c r="C22" s="1543" t="s">
        <v>597</v>
      </c>
      <c r="D22" s="1543"/>
      <c r="E22" s="1543"/>
      <c r="F22" s="1543"/>
      <c r="G22" s="1543"/>
      <c r="H22" s="1543"/>
      <c r="I22" s="1543"/>
      <c r="J22" s="1543"/>
      <c r="K22" s="1543"/>
      <c r="L22" s="1543"/>
      <c r="M22" s="1543"/>
      <c r="N22" s="1543"/>
      <c r="O22" s="647"/>
      <c r="P22" s="630"/>
    </row>
    <row r="23" spans="1:16" ht="24.95" customHeight="1">
      <c r="A23" s="356"/>
      <c r="B23" s="637"/>
      <c r="C23" s="123"/>
      <c r="D23" s="859" t="s">
        <v>317</v>
      </c>
      <c r="E23" s="1530" t="s">
        <v>316</v>
      </c>
      <c r="F23" s="1531"/>
      <c r="G23" s="129" t="s">
        <v>308</v>
      </c>
      <c r="H23" s="885">
        <f>IF(Cover!D13&gt;0, Cover!D13, "")</f>
        <v>2015</v>
      </c>
      <c r="I23" s="1535" t="s">
        <v>315</v>
      </c>
      <c r="J23" s="1536"/>
      <c r="K23" s="1537" t="s">
        <v>314</v>
      </c>
      <c r="L23" s="1538"/>
      <c r="M23" s="123" t="s">
        <v>308</v>
      </c>
      <c r="N23" s="885">
        <f>IF(Cover!D13&gt;0, Cover!D13, "")</f>
        <v>2015</v>
      </c>
      <c r="O23" s="648"/>
      <c r="P23" s="123"/>
    </row>
    <row r="24" spans="1:16" ht="15" customHeight="1">
      <c r="A24" s="356"/>
      <c r="B24" s="637"/>
      <c r="C24" s="123"/>
      <c r="D24" s="129"/>
      <c r="E24" s="1528" t="s">
        <v>313</v>
      </c>
      <c r="F24" s="1528"/>
      <c r="G24" s="128"/>
      <c r="H24" s="126" t="s">
        <v>312</v>
      </c>
      <c r="I24" s="127"/>
      <c r="J24" s="126"/>
      <c r="K24" s="1528" t="s">
        <v>313</v>
      </c>
      <c r="L24" s="1529"/>
      <c r="M24" s="232"/>
      <c r="N24" s="126" t="s">
        <v>312</v>
      </c>
      <c r="O24" s="642"/>
      <c r="P24" s="123"/>
    </row>
    <row r="25" spans="1:16" ht="45" customHeight="1">
      <c r="A25" s="356"/>
      <c r="B25" s="637"/>
      <c r="C25" s="123"/>
      <c r="D25" s="123"/>
      <c r="E25" s="123"/>
      <c r="F25" s="123"/>
      <c r="G25" s="868"/>
      <c r="H25" s="1510"/>
      <c r="I25" s="1510"/>
      <c r="J25" s="1510"/>
      <c r="K25" s="1510"/>
      <c r="L25" s="1510"/>
      <c r="M25" s="1510"/>
      <c r="N25" s="1510"/>
      <c r="O25" s="643"/>
      <c r="P25" s="123"/>
    </row>
    <row r="26" spans="1:16" ht="15" customHeight="1">
      <c r="A26" s="356"/>
      <c r="B26" s="637"/>
      <c r="C26" s="123"/>
      <c r="D26" s="123"/>
      <c r="E26" s="123"/>
      <c r="F26" s="123"/>
      <c r="G26" s="123"/>
      <c r="H26" s="1507" t="s">
        <v>311</v>
      </c>
      <c r="I26" s="1507"/>
      <c r="J26" s="1507"/>
      <c r="K26" s="1507"/>
      <c r="L26" s="1507"/>
      <c r="M26" s="1507"/>
      <c r="N26" s="1507"/>
      <c r="O26" s="642"/>
      <c r="P26" s="123"/>
    </row>
    <row r="27" spans="1:16" s="108" customFormat="1" ht="12" customHeight="1">
      <c r="A27" s="357"/>
      <c r="B27" s="1511"/>
      <c r="C27" s="1512"/>
      <c r="D27" s="1512"/>
      <c r="E27" s="1512"/>
      <c r="F27" s="1512"/>
      <c r="G27" s="1515" t="s">
        <v>596</v>
      </c>
      <c r="H27" s="1516"/>
      <c r="I27" s="1516"/>
      <c r="J27" s="1516"/>
      <c r="K27" s="1516"/>
      <c r="L27" s="1516"/>
      <c r="M27" s="1516"/>
      <c r="N27" s="1516"/>
      <c r="O27" s="1517"/>
      <c r="P27" s="631"/>
    </row>
    <row r="28" spans="1:16" ht="35.1" customHeight="1">
      <c r="A28" s="356"/>
      <c r="B28" s="637"/>
      <c r="C28" s="123"/>
      <c r="D28" s="1509" t="s">
        <v>593</v>
      </c>
      <c r="E28" s="1034"/>
      <c r="F28" s="1034"/>
      <c r="G28" s="1034"/>
      <c r="H28" s="1034"/>
      <c r="I28" s="1034"/>
      <c r="J28" s="1034"/>
      <c r="K28" s="1034"/>
      <c r="L28" s="1034"/>
      <c r="M28" s="1034"/>
      <c r="N28" s="1034"/>
      <c r="O28" s="649"/>
      <c r="P28" s="123"/>
    </row>
    <row r="29" spans="1:16" ht="20.100000000000001" customHeight="1">
      <c r="A29" s="356"/>
      <c r="B29" s="637"/>
      <c r="C29" s="123"/>
      <c r="D29" s="862" t="s">
        <v>310</v>
      </c>
      <c r="E29" s="1508"/>
      <c r="F29" s="1508"/>
      <c r="G29" s="1522"/>
      <c r="H29" s="863" t="s">
        <v>309</v>
      </c>
      <c r="I29" s="1508"/>
      <c r="J29" s="1508"/>
      <c r="K29" s="125" t="s">
        <v>308</v>
      </c>
      <c r="L29" s="124"/>
      <c r="M29" s="863" t="s">
        <v>307</v>
      </c>
      <c r="N29" s="899"/>
      <c r="O29" s="941"/>
      <c r="P29" s="123"/>
    </row>
    <row r="30" spans="1:16" s="245" customFormat="1" ht="20.100000000000001" customHeight="1">
      <c r="A30" s="359"/>
      <c r="B30" s="650"/>
      <c r="C30" s="324"/>
      <c r="D30" s="1507" t="s">
        <v>591</v>
      </c>
      <c r="E30" s="1507"/>
      <c r="F30" s="1507"/>
      <c r="G30" s="870"/>
      <c r="H30" s="1523"/>
      <c r="I30" s="948"/>
      <c r="J30" s="948"/>
      <c r="K30" s="948"/>
      <c r="L30" s="948"/>
      <c r="M30" s="864" t="s">
        <v>306</v>
      </c>
      <c r="N30" s="860"/>
      <c r="O30" s="651"/>
      <c r="P30" s="324"/>
    </row>
    <row r="31" spans="1:16" ht="84.95" customHeight="1">
      <c r="A31" s="356"/>
      <c r="B31" s="637"/>
      <c r="C31" s="864"/>
      <c r="D31" s="857"/>
      <c r="E31" s="857"/>
      <c r="F31" s="857"/>
      <c r="G31" s="858"/>
      <c r="H31" s="1510"/>
      <c r="I31" s="1510"/>
      <c r="J31" s="1510"/>
      <c r="K31" s="1510"/>
      <c r="L31" s="1510"/>
      <c r="M31" s="1510"/>
      <c r="N31" s="1510"/>
      <c r="O31" s="643"/>
      <c r="P31" s="123"/>
    </row>
    <row r="32" spans="1:16" ht="15" customHeight="1">
      <c r="A32" s="356"/>
      <c r="B32" s="652"/>
      <c r="C32" s="866"/>
      <c r="D32" s="866"/>
      <c r="E32" s="866"/>
      <c r="F32" s="866"/>
      <c r="G32" s="867"/>
      <c r="H32" s="1520" t="s">
        <v>305</v>
      </c>
      <c r="I32" s="1520"/>
      <c r="J32" s="1520"/>
      <c r="K32" s="1520"/>
      <c r="L32" s="1520"/>
      <c r="M32" s="1520"/>
      <c r="N32" s="1520"/>
      <c r="O32" s="644"/>
      <c r="P32" s="135"/>
    </row>
    <row r="33" spans="1:16" s="320" customFormat="1" ht="12.75" customHeight="1">
      <c r="A33" s="357"/>
      <c r="B33" s="1524"/>
      <c r="C33" s="1525"/>
      <c r="D33" s="1525"/>
      <c r="E33" s="1525"/>
      <c r="F33" s="1525"/>
      <c r="G33" s="871"/>
      <c r="H33" s="1518" t="s">
        <v>596</v>
      </c>
      <c r="I33" s="1519"/>
      <c r="J33" s="1519"/>
      <c r="K33" s="1519"/>
      <c r="L33" s="1519"/>
      <c r="M33" s="1519"/>
      <c r="N33" s="1519"/>
      <c r="O33" s="872"/>
      <c r="P33" s="632"/>
    </row>
    <row r="34" spans="1:16" ht="45" customHeight="1">
      <c r="B34" s="1513" t="s">
        <v>304</v>
      </c>
      <c r="C34" s="972"/>
      <c r="D34" s="972"/>
      <c r="E34" s="972"/>
      <c r="F34" s="972"/>
      <c r="G34" s="972"/>
      <c r="H34" s="972"/>
      <c r="I34" s="972"/>
      <c r="J34" s="972"/>
      <c r="K34" s="972"/>
      <c r="L34" s="972"/>
      <c r="M34" s="972"/>
      <c r="N34" s="972"/>
      <c r="O34" s="1514"/>
      <c r="P34" s="633"/>
    </row>
    <row r="35" spans="1:16" ht="9" customHeight="1">
      <c r="A35" s="1521" t="s">
        <v>594</v>
      </c>
      <c r="B35" s="900"/>
      <c r="C35" s="900"/>
      <c r="D35" s="900"/>
      <c r="E35" s="900"/>
      <c r="F35" s="900"/>
      <c r="G35" s="900"/>
      <c r="H35" s="900"/>
      <c r="I35" s="900"/>
      <c r="J35" s="900"/>
      <c r="K35" s="900"/>
      <c r="L35" s="900"/>
      <c r="M35" s="900"/>
      <c r="N35" s="900"/>
      <c r="O35" s="900"/>
      <c r="P35" s="900"/>
    </row>
    <row r="36" spans="1:16" ht="28.5" customHeight="1">
      <c r="A36" s="900"/>
      <c r="B36" s="900"/>
      <c r="C36" s="900"/>
      <c r="D36" s="900"/>
      <c r="E36" s="900"/>
      <c r="F36" s="900"/>
      <c r="G36" s="900"/>
      <c r="H36" s="900"/>
      <c r="I36" s="900"/>
      <c r="J36" s="900"/>
      <c r="K36" s="900"/>
      <c r="L36" s="900"/>
      <c r="M36" s="900"/>
      <c r="N36" s="900"/>
      <c r="O36" s="900"/>
      <c r="P36" s="900"/>
    </row>
    <row r="37" spans="1:16" ht="0.75" customHeight="1">
      <c r="A37" s="1279"/>
      <c r="B37" s="900"/>
      <c r="C37" s="900"/>
      <c r="D37" s="900"/>
      <c r="E37" s="900"/>
      <c r="F37" s="900"/>
      <c r="G37" s="900"/>
      <c r="H37" s="900"/>
      <c r="I37" s="900"/>
      <c r="J37" s="900"/>
      <c r="K37" s="900"/>
      <c r="L37" s="900"/>
      <c r="M37" s="900"/>
      <c r="N37" s="900"/>
      <c r="O37" s="900"/>
    </row>
  </sheetData>
  <sheetProtection password="C810" sheet="1" objects="1" scenarios="1"/>
  <mergeCells count="47">
    <mergeCell ref="H1:M1"/>
    <mergeCell ref="N2:O2"/>
    <mergeCell ref="C2:D2"/>
    <mergeCell ref="C7:N7"/>
    <mergeCell ref="C22:N22"/>
    <mergeCell ref="B21:O21"/>
    <mergeCell ref="D5:N5"/>
    <mergeCell ref="E16:N16"/>
    <mergeCell ref="E17:N17"/>
    <mergeCell ref="D8:N8"/>
    <mergeCell ref="E10:I10"/>
    <mergeCell ref="C12:D12"/>
    <mergeCell ref="E12:I12"/>
    <mergeCell ref="C10:D10"/>
    <mergeCell ref="L13:O13"/>
    <mergeCell ref="H25:N25"/>
    <mergeCell ref="E11:I11"/>
    <mergeCell ref="C20:N20"/>
    <mergeCell ref="E24:F24"/>
    <mergeCell ref="K24:L24"/>
    <mergeCell ref="E23:F23"/>
    <mergeCell ref="E19:N19"/>
    <mergeCell ref="C15:D15"/>
    <mergeCell ref="C17:D17"/>
    <mergeCell ref="C19:D19"/>
    <mergeCell ref="I23:J23"/>
    <mergeCell ref="K23:L23"/>
    <mergeCell ref="E18:N18"/>
    <mergeCell ref="E15:N15"/>
    <mergeCell ref="E14:K14"/>
    <mergeCell ref="E13:K13"/>
    <mergeCell ref="A37:O37"/>
    <mergeCell ref="H26:N26"/>
    <mergeCell ref="I29:J29"/>
    <mergeCell ref="D30:F30"/>
    <mergeCell ref="D28:N28"/>
    <mergeCell ref="H31:N31"/>
    <mergeCell ref="B27:F27"/>
    <mergeCell ref="B34:O34"/>
    <mergeCell ref="G27:O27"/>
    <mergeCell ref="H33:N33"/>
    <mergeCell ref="H32:N32"/>
    <mergeCell ref="A35:P36"/>
    <mergeCell ref="E29:G29"/>
    <mergeCell ref="H30:L30"/>
    <mergeCell ref="B33:F33"/>
    <mergeCell ref="N29:O29"/>
  </mergeCells>
  <conditionalFormatting sqref="P3 N23 H23">
    <cfRule type="cellIs" dxfId="0" priority="1" stopIfTrue="1" operator="equal">
      <formula>0</formula>
    </cfRule>
  </conditionalFormatting>
  <printOptions horizontalCentered="1"/>
  <pageMargins left="0.5" right="0.5" top="0.5" bottom="0.5" header="0.3" footer="0.3"/>
  <pageSetup scale="85" orientation="portrait" r:id="rId1"/>
  <rowBreaks count="1" manualBreakCount="1">
    <brk id="27" max="15" man="1"/>
  </rowBreaks>
  <colBreaks count="1" manualBreakCount="1">
    <brk id="3" max="36"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16" zoomScaleNormal="100" zoomScaleSheetLayoutView="100" workbookViewId="0">
      <selection activeCell="K7" sqref="K7:L7"/>
    </sheetView>
  </sheetViews>
  <sheetFormatPr defaultColWidth="2.7109375" defaultRowHeight="12.75"/>
  <cols>
    <col min="1" max="1" width="6" style="511"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511">
        <v>1</v>
      </c>
      <c r="F1" s="137"/>
      <c r="G1" s="137"/>
      <c r="H1" s="137"/>
      <c r="I1" s="137"/>
      <c r="J1" s="137"/>
      <c r="K1" s="137"/>
      <c r="L1" s="137"/>
      <c r="M1" s="37" t="s">
        <v>32</v>
      </c>
      <c r="N1" s="874">
        <f>IF(Cover!D13&gt;0, Cover!D13, "")</f>
        <v>2015</v>
      </c>
    </row>
    <row r="2" spans="1:17" ht="18" customHeight="1">
      <c r="A2" s="511">
        <v>2</v>
      </c>
      <c r="B2" s="971" t="s">
        <v>31</v>
      </c>
      <c r="C2" s="900"/>
      <c r="D2" s="900"/>
      <c r="E2" s="900"/>
      <c r="F2" s="934" t="str">
        <f>IF(Cover!A1&gt;0, Cover!A1, "")</f>
        <v>EVERGREEN LAKE WATER SUPPLY CO INC</v>
      </c>
      <c r="G2" s="972"/>
      <c r="H2" s="972"/>
      <c r="I2" s="972"/>
      <c r="J2" s="972"/>
      <c r="K2" s="972"/>
      <c r="L2" s="972"/>
      <c r="M2" s="972"/>
      <c r="N2" s="972"/>
    </row>
    <row r="3" spans="1:17" ht="6.75" customHeight="1">
      <c r="B3" s="899"/>
      <c r="C3" s="899"/>
      <c r="D3" s="899"/>
      <c r="E3" s="899"/>
      <c r="F3" s="899"/>
      <c r="G3" s="899"/>
      <c r="H3" s="899"/>
      <c r="I3" s="899"/>
      <c r="J3" s="899"/>
      <c r="K3" s="899"/>
      <c r="L3" s="899"/>
      <c r="M3" s="899"/>
      <c r="N3" s="899"/>
    </row>
    <row r="4" spans="1:17" ht="18" customHeight="1">
      <c r="B4" s="970" t="s">
        <v>336</v>
      </c>
      <c r="C4" s="970"/>
      <c r="D4" s="970"/>
      <c r="E4" s="970"/>
      <c r="F4" s="970"/>
      <c r="G4" s="970"/>
      <c r="H4" s="970"/>
      <c r="I4" s="970"/>
      <c r="J4" s="970"/>
      <c r="K4" s="970"/>
      <c r="L4" s="970"/>
      <c r="M4" s="970"/>
      <c r="N4" s="970"/>
    </row>
    <row r="5" spans="1:17" s="245" customFormat="1" ht="77.25" customHeight="1">
      <c r="A5" s="64"/>
      <c r="B5" s="967" t="s">
        <v>39</v>
      </c>
      <c r="C5" s="974"/>
      <c r="D5" s="974"/>
      <c r="E5" s="974"/>
      <c r="F5" s="974"/>
      <c r="G5" s="975"/>
      <c r="H5" s="967" t="s">
        <v>437</v>
      </c>
      <c r="I5" s="1003"/>
      <c r="J5" s="1004"/>
      <c r="K5" s="967" t="s">
        <v>408</v>
      </c>
      <c r="L5" s="973"/>
      <c r="M5" s="595" t="s">
        <v>438</v>
      </c>
      <c r="N5" s="594" t="s">
        <v>430</v>
      </c>
    </row>
    <row r="6" spans="1:17" s="339" customFormat="1" ht="24.95" customHeight="1">
      <c r="A6" s="511">
        <v>3</v>
      </c>
      <c r="B6" s="994" t="s">
        <v>624</v>
      </c>
      <c r="C6" s="999"/>
      <c r="D6" s="999"/>
      <c r="E6" s="999"/>
      <c r="F6" s="999"/>
      <c r="G6" s="1000"/>
      <c r="H6" s="1005">
        <v>500</v>
      </c>
      <c r="I6" s="1006"/>
      <c r="J6" s="1007"/>
      <c r="K6" s="1013">
        <v>121.9147</v>
      </c>
      <c r="L6" s="1014"/>
      <c r="M6" s="465">
        <v>500</v>
      </c>
      <c r="N6" s="664">
        <f>(K6*M6)</f>
        <v>60957.35</v>
      </c>
    </row>
    <row r="7" spans="1:17" s="339" customFormat="1" ht="24.95" customHeight="1">
      <c r="A7" s="511">
        <v>4</v>
      </c>
      <c r="B7" s="994"/>
      <c r="C7" s="999"/>
      <c r="D7" s="999"/>
      <c r="E7" s="999"/>
      <c r="F7" s="999"/>
      <c r="G7" s="1000"/>
      <c r="H7" s="1008"/>
      <c r="I7" s="1009"/>
      <c r="J7" s="1010"/>
      <c r="K7" s="1001"/>
      <c r="L7" s="1002"/>
      <c r="M7" s="465"/>
      <c r="N7" s="664">
        <f>(K7*M7)</f>
        <v>0</v>
      </c>
    </row>
    <row r="8" spans="1:17" s="339" customFormat="1" ht="24.95" customHeight="1">
      <c r="A8" s="511">
        <v>5</v>
      </c>
      <c r="B8" s="994"/>
      <c r="C8" s="999"/>
      <c r="D8" s="999"/>
      <c r="E8" s="999"/>
      <c r="F8" s="999"/>
      <c r="G8" s="1000"/>
      <c r="H8" s="1008"/>
      <c r="I8" s="1009"/>
      <c r="J8" s="1010"/>
      <c r="K8" s="1001"/>
      <c r="L8" s="1002"/>
      <c r="M8" s="465"/>
      <c r="N8" s="664">
        <f>(K8*M8)</f>
        <v>0</v>
      </c>
    </row>
    <row r="9" spans="1:17" s="339" customFormat="1" ht="24.95" customHeight="1">
      <c r="A9" s="511">
        <v>6</v>
      </c>
      <c r="B9" s="994"/>
      <c r="C9" s="999"/>
      <c r="D9" s="999"/>
      <c r="E9" s="999"/>
      <c r="F9" s="999"/>
      <c r="G9" s="1000"/>
      <c r="H9" s="1008"/>
      <c r="I9" s="1009"/>
      <c r="J9" s="1010"/>
      <c r="K9" s="1001"/>
      <c r="L9" s="1002"/>
      <c r="M9" s="465"/>
      <c r="N9" s="664">
        <f>(K9*M9)</f>
        <v>0</v>
      </c>
    </row>
    <row r="10" spans="1:17" s="339" customFormat="1" ht="24.95" customHeight="1">
      <c r="A10" s="511">
        <v>7</v>
      </c>
      <c r="B10" s="994"/>
      <c r="C10" s="999"/>
      <c r="D10" s="999"/>
      <c r="E10" s="999"/>
      <c r="F10" s="999"/>
      <c r="G10" s="1000"/>
      <c r="H10" s="1008"/>
      <c r="I10" s="1011"/>
      <c r="J10" s="1012"/>
      <c r="K10" s="1001"/>
      <c r="L10" s="1002"/>
      <c r="M10" s="665"/>
      <c r="N10" s="666">
        <f>(K10*M10)</f>
        <v>0</v>
      </c>
    </row>
    <row r="11" spans="1:17" s="340" customFormat="1" ht="24.75" customHeight="1">
      <c r="A11" s="511">
        <v>8</v>
      </c>
      <c r="B11" s="536"/>
      <c r="C11" s="536"/>
      <c r="D11" s="536"/>
      <c r="E11" s="536"/>
      <c r="F11" s="536"/>
      <c r="G11" s="536"/>
      <c r="H11" s="536"/>
      <c r="I11" s="536"/>
      <c r="J11" s="536"/>
      <c r="K11" s="536"/>
      <c r="L11" s="536"/>
      <c r="M11" s="667" t="s">
        <v>409</v>
      </c>
      <c r="N11" s="666">
        <f>SUM(N6:N10)</f>
        <v>60957.35</v>
      </c>
    </row>
    <row r="12" spans="1:17" ht="18" customHeight="1">
      <c r="B12" s="965" t="s">
        <v>38</v>
      </c>
      <c r="C12" s="965"/>
      <c r="D12" s="965"/>
      <c r="E12" s="965"/>
      <c r="F12" s="965"/>
      <c r="G12" s="965"/>
      <c r="H12" s="965"/>
      <c r="I12" s="965"/>
      <c r="J12" s="965"/>
      <c r="K12" s="965"/>
      <c r="L12" s="965"/>
      <c r="M12" s="965"/>
      <c r="N12" s="965"/>
      <c r="O12" s="36"/>
      <c r="P12" s="36"/>
      <c r="Q12" s="36"/>
    </row>
    <row r="13" spans="1:17" ht="45.75" customHeight="1">
      <c r="B13" s="966" t="s">
        <v>37</v>
      </c>
      <c r="C13" s="966"/>
      <c r="D13" s="966"/>
      <c r="E13" s="966"/>
      <c r="F13" s="966"/>
      <c r="G13" s="966"/>
      <c r="H13" s="966"/>
      <c r="I13" s="966"/>
      <c r="J13" s="966"/>
      <c r="K13" s="966"/>
      <c r="L13" s="966"/>
      <c r="M13" s="966"/>
      <c r="N13" s="966"/>
    </row>
    <row r="14" spans="1:17" ht="43.5" customHeight="1">
      <c r="B14" s="967" t="s">
        <v>36</v>
      </c>
      <c r="C14" s="968"/>
      <c r="D14" s="968"/>
      <c r="E14" s="968"/>
      <c r="F14" s="968"/>
      <c r="G14" s="968"/>
      <c r="H14" s="968"/>
      <c r="I14" s="968"/>
      <c r="J14" s="968"/>
      <c r="K14" s="968"/>
      <c r="L14" s="968"/>
      <c r="M14" s="969"/>
      <c r="N14" s="594" t="s">
        <v>35</v>
      </c>
    </row>
    <row r="15" spans="1:17" ht="24.95" customHeight="1">
      <c r="A15" s="511">
        <v>9</v>
      </c>
      <c r="B15" s="964" t="s">
        <v>625</v>
      </c>
      <c r="C15" s="964"/>
      <c r="D15" s="964"/>
      <c r="E15" s="964"/>
      <c r="F15" s="964"/>
      <c r="G15" s="964"/>
      <c r="H15" s="964"/>
      <c r="I15" s="964"/>
      <c r="J15" s="964"/>
      <c r="K15" s="964"/>
      <c r="L15" s="964"/>
      <c r="M15" s="964"/>
      <c r="N15" s="722">
        <v>167</v>
      </c>
    </row>
    <row r="16" spans="1:17" ht="24.95" customHeight="1">
      <c r="A16" s="511">
        <v>10</v>
      </c>
      <c r="B16" s="964" t="s">
        <v>626</v>
      </c>
      <c r="C16" s="964"/>
      <c r="D16" s="964"/>
      <c r="E16" s="964"/>
      <c r="F16" s="964"/>
      <c r="G16" s="964"/>
      <c r="H16" s="964"/>
      <c r="I16" s="964"/>
      <c r="J16" s="964"/>
      <c r="K16" s="964"/>
      <c r="L16" s="964"/>
      <c r="M16" s="964"/>
      <c r="N16" s="722">
        <v>166</v>
      </c>
    </row>
    <row r="17" spans="1:14" ht="24.95" customHeight="1">
      <c r="A17" s="511">
        <v>11</v>
      </c>
      <c r="B17" s="964" t="s">
        <v>627</v>
      </c>
      <c r="C17" s="964"/>
      <c r="D17" s="964"/>
      <c r="E17" s="964"/>
      <c r="F17" s="964"/>
      <c r="G17" s="964"/>
      <c r="H17" s="964"/>
      <c r="I17" s="964"/>
      <c r="J17" s="964"/>
      <c r="K17" s="964"/>
      <c r="L17" s="964"/>
      <c r="M17" s="964"/>
      <c r="N17" s="722">
        <v>167</v>
      </c>
    </row>
    <row r="18" spans="1:14" ht="24.95" customHeight="1">
      <c r="A18" s="511">
        <v>12</v>
      </c>
      <c r="B18" s="964"/>
      <c r="C18" s="964"/>
      <c r="D18" s="964"/>
      <c r="E18" s="964"/>
      <c r="F18" s="964"/>
      <c r="G18" s="964"/>
      <c r="H18" s="964"/>
      <c r="I18" s="964"/>
      <c r="J18" s="964"/>
      <c r="K18" s="964"/>
      <c r="L18" s="964"/>
      <c r="M18" s="964"/>
      <c r="N18" s="722"/>
    </row>
    <row r="19" spans="1:14" ht="24.95" customHeight="1">
      <c r="A19" s="511">
        <v>13</v>
      </c>
      <c r="B19" s="964"/>
      <c r="C19" s="964"/>
      <c r="D19" s="964"/>
      <c r="E19" s="964"/>
      <c r="F19" s="964"/>
      <c r="G19" s="964"/>
      <c r="H19" s="964"/>
      <c r="I19" s="964"/>
      <c r="J19" s="964"/>
      <c r="K19" s="964"/>
      <c r="L19" s="964"/>
      <c r="M19" s="964"/>
      <c r="N19" s="722"/>
    </row>
    <row r="20" spans="1:14" ht="24.95" customHeight="1">
      <c r="A20" s="511">
        <v>14</v>
      </c>
      <c r="B20" s="964"/>
      <c r="C20" s="964"/>
      <c r="D20" s="964"/>
      <c r="E20" s="964"/>
      <c r="F20" s="964"/>
      <c r="G20" s="964"/>
      <c r="H20" s="964"/>
      <c r="I20" s="964"/>
      <c r="J20" s="964"/>
      <c r="K20" s="964"/>
      <c r="L20" s="964"/>
      <c r="M20" s="964"/>
      <c r="N20" s="722"/>
    </row>
    <row r="21" spans="1:14" ht="24.95" customHeight="1">
      <c r="A21" s="511">
        <v>15</v>
      </c>
      <c r="B21" s="964"/>
      <c r="C21" s="964"/>
      <c r="D21" s="964"/>
      <c r="E21" s="964"/>
      <c r="F21" s="964"/>
      <c r="G21" s="964"/>
      <c r="H21" s="964"/>
      <c r="I21" s="964"/>
      <c r="J21" s="964"/>
      <c r="K21" s="964"/>
      <c r="L21" s="964"/>
      <c r="M21" s="964"/>
      <c r="N21" s="722"/>
    </row>
    <row r="22" spans="1:14" ht="24.95" customHeight="1">
      <c r="A22" s="511">
        <v>16</v>
      </c>
      <c r="B22" s="964"/>
      <c r="C22" s="964"/>
      <c r="D22" s="964"/>
      <c r="E22" s="964"/>
      <c r="F22" s="964"/>
      <c r="G22" s="964"/>
      <c r="H22" s="964"/>
      <c r="I22" s="964"/>
      <c r="J22" s="964"/>
      <c r="K22" s="964"/>
      <c r="L22" s="964"/>
      <c r="M22" s="964"/>
      <c r="N22" s="668"/>
    </row>
    <row r="23" spans="1:14" ht="24.95" customHeight="1">
      <c r="A23" s="511">
        <v>17</v>
      </c>
      <c r="B23" s="979"/>
      <c r="C23" s="980"/>
      <c r="D23" s="980"/>
      <c r="E23" s="980"/>
      <c r="F23" s="980"/>
      <c r="G23" s="983" t="s">
        <v>405</v>
      </c>
      <c r="H23" s="984"/>
      <c r="I23" s="984"/>
      <c r="J23" s="984"/>
      <c r="K23" s="984"/>
      <c r="L23" s="984"/>
      <c r="M23" s="985"/>
      <c r="N23" s="669">
        <f>IF(SUM(N15:N22)&gt;0, SUM(N15:N22), "")</f>
        <v>500</v>
      </c>
    </row>
    <row r="24" spans="1:14" ht="24.95" customHeight="1">
      <c r="A24" s="511">
        <v>18</v>
      </c>
      <c r="B24" s="979"/>
      <c r="C24" s="900"/>
      <c r="D24" s="900"/>
      <c r="E24" s="900"/>
      <c r="F24" s="900"/>
      <c r="G24" s="981" t="s">
        <v>382</v>
      </c>
      <c r="H24" s="981"/>
      <c r="I24" s="981"/>
      <c r="J24" s="981"/>
      <c r="K24" s="981"/>
      <c r="L24" s="981"/>
      <c r="M24" s="982"/>
      <c r="N24" s="291"/>
    </row>
    <row r="25" spans="1:14" ht="7.5" customHeight="1">
      <c r="B25" s="979"/>
      <c r="C25" s="900"/>
      <c r="D25" s="900"/>
      <c r="E25" s="900"/>
      <c r="F25" s="900"/>
      <c r="G25" s="900"/>
      <c r="H25" s="900"/>
      <c r="I25" s="900"/>
      <c r="J25" s="900"/>
      <c r="K25" s="900"/>
      <c r="L25" s="900"/>
      <c r="M25" s="900"/>
      <c r="N25" s="900"/>
    </row>
    <row r="26" spans="1:14" ht="33" customHeight="1">
      <c r="B26" s="976" t="s">
        <v>34</v>
      </c>
      <c r="C26" s="976"/>
      <c r="D26" s="976"/>
      <c r="E26" s="976"/>
      <c r="F26" s="976"/>
      <c r="G26" s="976"/>
      <c r="H26" s="976"/>
      <c r="I26" s="976"/>
      <c r="J26" s="976"/>
      <c r="K26" s="976"/>
      <c r="L26" s="976"/>
      <c r="M26" s="976"/>
      <c r="N26" s="976"/>
    </row>
    <row r="27" spans="1:14" s="35" customFormat="1" ht="18" customHeight="1">
      <c r="A27" s="500"/>
      <c r="B27" s="977" t="s">
        <v>439</v>
      </c>
      <c r="C27" s="977"/>
      <c r="D27" s="977"/>
      <c r="E27" s="977"/>
      <c r="F27" s="977"/>
      <c r="G27" s="977"/>
      <c r="I27" s="977" t="s">
        <v>33</v>
      </c>
      <c r="J27" s="978"/>
      <c r="K27" s="978"/>
      <c r="L27" s="978"/>
      <c r="M27" s="978"/>
      <c r="N27" s="978"/>
    </row>
    <row r="28" spans="1:14" s="35" customFormat="1" ht="24.95" customHeight="1">
      <c r="A28" s="511">
        <v>19</v>
      </c>
      <c r="B28" s="990" t="s">
        <v>628</v>
      </c>
      <c r="C28" s="991"/>
      <c r="D28" s="991"/>
      <c r="E28" s="991"/>
      <c r="F28" s="991"/>
      <c r="G28" s="992"/>
      <c r="I28" s="986" t="s">
        <v>629</v>
      </c>
      <c r="J28" s="987"/>
      <c r="K28" s="987"/>
      <c r="L28" s="987"/>
      <c r="M28" s="987"/>
      <c r="N28" s="987"/>
    </row>
    <row r="29" spans="1:14" s="35" customFormat="1" ht="24.95" customHeight="1">
      <c r="A29" s="511">
        <v>20</v>
      </c>
      <c r="B29" s="993" t="s">
        <v>630</v>
      </c>
      <c r="C29" s="964"/>
      <c r="D29" s="964"/>
      <c r="E29" s="964"/>
      <c r="F29" s="964"/>
      <c r="G29" s="994"/>
      <c r="I29" s="988" t="s">
        <v>631</v>
      </c>
      <c r="J29" s="989"/>
      <c r="K29" s="989"/>
      <c r="L29" s="989"/>
      <c r="M29" s="989"/>
      <c r="N29" s="989"/>
    </row>
    <row r="30" spans="1:14" s="35" customFormat="1" ht="24.95" customHeight="1">
      <c r="A30" s="253">
        <v>21</v>
      </c>
      <c r="B30" s="993"/>
      <c r="C30" s="964"/>
      <c r="D30" s="964"/>
      <c r="E30" s="964"/>
      <c r="F30" s="964"/>
      <c r="G30" s="994"/>
      <c r="I30" s="988"/>
      <c r="J30" s="989"/>
      <c r="K30" s="989"/>
      <c r="L30" s="989"/>
      <c r="M30" s="989"/>
      <c r="N30" s="989"/>
    </row>
    <row r="31" spans="1:14" s="35" customFormat="1" ht="24.95" customHeight="1">
      <c r="A31" s="511">
        <v>22</v>
      </c>
      <c r="B31" s="993"/>
      <c r="C31" s="964"/>
      <c r="D31" s="964"/>
      <c r="E31" s="964"/>
      <c r="F31" s="964"/>
      <c r="G31" s="994"/>
      <c r="I31" s="988"/>
      <c r="J31" s="989"/>
      <c r="K31" s="989"/>
      <c r="L31" s="989"/>
      <c r="M31" s="989"/>
      <c r="N31" s="989"/>
    </row>
    <row r="32" spans="1:14" ht="24.95" customHeight="1">
      <c r="A32" s="511">
        <v>23</v>
      </c>
      <c r="B32" s="993"/>
      <c r="C32" s="964"/>
      <c r="D32" s="964"/>
      <c r="E32" s="964"/>
      <c r="F32" s="964"/>
      <c r="G32" s="994"/>
      <c r="I32" s="995"/>
      <c r="J32" s="989"/>
      <c r="K32" s="989"/>
      <c r="L32" s="989"/>
      <c r="M32" s="989"/>
      <c r="N32" s="989"/>
    </row>
    <row r="33" spans="1:14" s="35" customFormat="1" ht="24.95" customHeight="1">
      <c r="A33" s="511">
        <v>24</v>
      </c>
      <c r="B33" s="993"/>
      <c r="C33" s="964"/>
      <c r="D33" s="964"/>
      <c r="E33" s="964"/>
      <c r="F33" s="964"/>
      <c r="G33" s="994"/>
      <c r="I33" s="988"/>
      <c r="J33" s="989"/>
      <c r="K33" s="989"/>
      <c r="L33" s="989"/>
      <c r="M33" s="989"/>
      <c r="N33" s="989"/>
    </row>
    <row r="34" spans="1:14" s="2" customFormat="1" ht="7.5" customHeight="1">
      <c r="A34" s="511"/>
      <c r="B34" s="206"/>
      <c r="C34" s="206"/>
      <c r="D34" s="206"/>
      <c r="E34" s="206"/>
      <c r="F34" s="207"/>
      <c r="G34" s="208"/>
      <c r="H34" s="209"/>
      <c r="I34" s="209"/>
      <c r="J34" s="209"/>
      <c r="K34" s="209"/>
      <c r="L34" s="208"/>
      <c r="M34" s="210"/>
      <c r="N34" s="211"/>
    </row>
    <row r="35" spans="1:14" s="2" customFormat="1" ht="20.25" customHeight="1">
      <c r="A35" s="333"/>
      <c r="B35" s="997" t="s">
        <v>14</v>
      </c>
      <c r="C35" s="998"/>
      <c r="D35" s="998"/>
      <c r="E35" s="998"/>
      <c r="F35" s="998"/>
      <c r="G35" s="285"/>
      <c r="H35" s="285"/>
      <c r="I35" s="285"/>
      <c r="J35" s="285"/>
      <c r="K35" s="285"/>
      <c r="L35" s="996"/>
      <c r="M35" s="996"/>
      <c r="N35" s="996"/>
    </row>
    <row r="36" spans="1:14" s="2" customFormat="1" ht="16.5" customHeight="1">
      <c r="A36" s="511"/>
      <c r="B36" s="3"/>
      <c r="C36" s="3"/>
      <c r="D36" s="3"/>
      <c r="E36" s="3"/>
      <c r="F36" s="3"/>
      <c r="G36" s="3"/>
      <c r="H36" s="3"/>
      <c r="I36" s="3"/>
      <c r="J36" s="3"/>
      <c r="K36" s="3"/>
      <c r="L36" s="3"/>
      <c r="M36" s="905" t="s">
        <v>2</v>
      </c>
      <c r="N36" s="928"/>
    </row>
    <row r="37" spans="1:14" s="2" customFormat="1">
      <c r="A37" s="8"/>
    </row>
    <row r="38" spans="1:14" s="2" customFormat="1">
      <c r="A38" s="8"/>
    </row>
    <row r="47" spans="1:14" ht="15">
      <c r="N47" s="285" t="s">
        <v>1</v>
      </c>
    </row>
    <row r="48" spans="1:14" ht="15">
      <c r="N48" s="285" t="s">
        <v>375</v>
      </c>
    </row>
  </sheetData>
  <sheetProtection password="C810" sheet="1" objects="1" scenarios="1"/>
  <mergeCells count="56">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 ref="M36:N36"/>
    <mergeCell ref="B31:G31"/>
    <mergeCell ref="B32:G32"/>
    <mergeCell ref="B33:G33"/>
    <mergeCell ref="I32:N32"/>
    <mergeCell ref="I33:N33"/>
    <mergeCell ref="L35:N35"/>
    <mergeCell ref="B35:F35"/>
    <mergeCell ref="I28:N28"/>
    <mergeCell ref="I29:N29"/>
    <mergeCell ref="I30:N30"/>
    <mergeCell ref="I31:N31"/>
    <mergeCell ref="B28:G28"/>
    <mergeCell ref="B29:G29"/>
    <mergeCell ref="B30:G30"/>
    <mergeCell ref="B26:N26"/>
    <mergeCell ref="B27:G27"/>
    <mergeCell ref="I27:N27"/>
    <mergeCell ref="B23:F23"/>
    <mergeCell ref="G24:M24"/>
    <mergeCell ref="B25:N25"/>
    <mergeCell ref="B24:F24"/>
    <mergeCell ref="G23:M23"/>
    <mergeCell ref="B3:N3"/>
    <mergeCell ref="B4:N4"/>
    <mergeCell ref="B2:E2"/>
    <mergeCell ref="F2:N2"/>
    <mergeCell ref="K5:L5"/>
    <mergeCell ref="B5:G5"/>
    <mergeCell ref="B20:M20"/>
    <mergeCell ref="B21:M21"/>
    <mergeCell ref="B22:M22"/>
    <mergeCell ref="B19:M19"/>
    <mergeCell ref="B12:N12"/>
    <mergeCell ref="B13:N13"/>
    <mergeCell ref="B14:M14"/>
    <mergeCell ref="B15:M15"/>
    <mergeCell ref="B16:M16"/>
    <mergeCell ref="B17:M17"/>
    <mergeCell ref="B18:M18"/>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6" r:id="rId4"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zoomScale="130" zoomScaleNormal="100" zoomScaleSheetLayoutView="130" workbookViewId="0">
      <selection activeCell="B7" sqref="B7:D7"/>
    </sheetView>
  </sheetViews>
  <sheetFormatPr defaultColWidth="10.7109375" defaultRowHeight="14.25"/>
  <cols>
    <col min="1" max="1" width="2.7109375" style="466" customWidth="1"/>
    <col min="2" max="2" width="14.140625" style="132" customWidth="1"/>
    <col min="3" max="3" width="57.85546875" style="132" customWidth="1"/>
    <col min="4" max="249" width="9.140625" style="132" customWidth="1"/>
    <col min="250" max="250" width="2.7109375" style="132" customWidth="1"/>
    <col min="251" max="252" width="9.140625" style="132" customWidth="1"/>
    <col min="253" max="16384" width="10.7109375" style="132"/>
  </cols>
  <sheetData>
    <row r="1" spans="1:4" s="3" customFormat="1" ht="12.75">
      <c r="A1" s="466">
        <v>1</v>
      </c>
      <c r="B1" s="971" t="s">
        <v>32</v>
      </c>
      <c r="C1" s="971"/>
      <c r="D1" s="874">
        <f>IF(Cover!D13&gt;0, Cover!D13, "")</f>
        <v>2015</v>
      </c>
    </row>
    <row r="2" spans="1:4" s="3" customFormat="1" ht="8.1" customHeight="1">
      <c r="A2" s="466"/>
      <c r="B2" s="1017" t="s">
        <v>31</v>
      </c>
      <c r="C2" s="1019" t="str">
        <f>IF(Cover!A1&gt;0, Cover!A1, "")</f>
        <v>EVERGREEN LAKE WATER SUPPLY CO INC</v>
      </c>
      <c r="D2" s="1020"/>
    </row>
    <row r="3" spans="1:4" s="3" customFormat="1" ht="12.75">
      <c r="A3" s="466">
        <v>2</v>
      </c>
      <c r="B3" s="1018"/>
      <c r="C3" s="1021"/>
      <c r="D3" s="1021"/>
    </row>
    <row r="4" spans="1:4" ht="58.5" customHeight="1">
      <c r="B4" s="1022" t="s">
        <v>606</v>
      </c>
      <c r="C4" s="1022"/>
      <c r="D4" s="1022"/>
    </row>
    <row r="5" spans="1:4" ht="24" customHeight="1">
      <c r="A5" s="466">
        <v>3</v>
      </c>
      <c r="B5" s="1016" t="s">
        <v>651</v>
      </c>
      <c r="C5" s="1016"/>
      <c r="D5" s="1016"/>
    </row>
    <row r="6" spans="1:4" ht="24" customHeight="1">
      <c r="A6" s="466">
        <v>4</v>
      </c>
      <c r="B6" s="1016" t="s">
        <v>632</v>
      </c>
      <c r="C6" s="1016"/>
      <c r="D6" s="1016"/>
    </row>
    <row r="7" spans="1:4" ht="24" customHeight="1">
      <c r="A7" s="466">
        <v>5</v>
      </c>
      <c r="B7" s="1016" t="s">
        <v>633</v>
      </c>
      <c r="C7" s="1016"/>
      <c r="D7" s="1016"/>
    </row>
    <row r="8" spans="1:4" ht="24" customHeight="1">
      <c r="A8" s="466">
        <v>6</v>
      </c>
      <c r="B8" s="1016" t="s">
        <v>634</v>
      </c>
      <c r="C8" s="1016"/>
      <c r="D8" s="1016"/>
    </row>
    <row r="9" spans="1:4" ht="27.75" customHeight="1">
      <c r="A9" s="466">
        <v>7</v>
      </c>
      <c r="B9" s="1016"/>
      <c r="C9" s="1016"/>
      <c r="D9" s="1016"/>
    </row>
    <row r="10" spans="1:4" ht="24" customHeight="1">
      <c r="A10" s="466">
        <v>8</v>
      </c>
      <c r="B10" s="1016"/>
      <c r="C10" s="1016"/>
      <c r="D10" s="1016"/>
    </row>
    <row r="11" spans="1:4" ht="24" customHeight="1">
      <c r="A11" s="466">
        <v>9</v>
      </c>
      <c r="B11" s="1016"/>
      <c r="C11" s="1016"/>
      <c r="D11" s="1016"/>
    </row>
    <row r="12" spans="1:4" ht="24" customHeight="1">
      <c r="A12" s="466">
        <v>10</v>
      </c>
      <c r="B12" s="1016"/>
      <c r="C12" s="1016"/>
      <c r="D12" s="1016"/>
    </row>
    <row r="13" spans="1:4" ht="24" customHeight="1">
      <c r="A13" s="466">
        <v>11</v>
      </c>
      <c r="B13" s="1016"/>
      <c r="C13" s="1016"/>
      <c r="D13" s="1016"/>
    </row>
    <row r="14" spans="1:4" ht="24" customHeight="1">
      <c r="A14" s="466">
        <v>12</v>
      </c>
      <c r="B14" s="1016"/>
      <c r="C14" s="1016"/>
      <c r="D14" s="1016"/>
    </row>
    <row r="15" spans="1:4" ht="24" customHeight="1">
      <c r="A15" s="466">
        <v>13</v>
      </c>
      <c r="B15" s="1016"/>
      <c r="C15" s="1016"/>
      <c r="D15" s="1016"/>
    </row>
    <row r="16" spans="1:4" ht="24" customHeight="1">
      <c r="A16" s="466">
        <v>14</v>
      </c>
      <c r="B16" s="1016"/>
      <c r="C16" s="1016"/>
      <c r="D16" s="1016"/>
    </row>
    <row r="17" spans="1:5" ht="24" customHeight="1">
      <c r="A17" s="466">
        <v>15</v>
      </c>
      <c r="B17" s="1016"/>
      <c r="C17" s="1016"/>
      <c r="D17" s="1016"/>
    </row>
    <row r="18" spans="1:5" ht="24" customHeight="1">
      <c r="A18" s="466">
        <v>16</v>
      </c>
      <c r="B18" s="1016"/>
      <c r="C18" s="1016"/>
      <c r="D18" s="1016"/>
    </row>
    <row r="19" spans="1:5" ht="24" customHeight="1">
      <c r="A19" s="466">
        <v>17</v>
      </c>
      <c r="B19" s="1016"/>
      <c r="C19" s="1016"/>
      <c r="D19" s="1016"/>
    </row>
    <row r="20" spans="1:5" ht="24" customHeight="1">
      <c r="A20" s="466">
        <v>18</v>
      </c>
      <c r="B20" s="1016"/>
      <c r="C20" s="1016"/>
      <c r="D20" s="1016"/>
    </row>
    <row r="21" spans="1:5" ht="24" customHeight="1">
      <c r="A21" s="466">
        <v>19</v>
      </c>
      <c r="B21" s="1016"/>
      <c r="C21" s="1016"/>
      <c r="D21" s="1016"/>
    </row>
    <row r="22" spans="1:5" ht="24" customHeight="1">
      <c r="A22" s="466">
        <v>20</v>
      </c>
      <c r="B22" s="1016"/>
      <c r="C22" s="1016"/>
      <c r="D22" s="1016"/>
    </row>
    <row r="23" spans="1:5" ht="24" customHeight="1">
      <c r="A23" s="466">
        <v>21</v>
      </c>
      <c r="B23" s="1016"/>
      <c r="C23" s="1016"/>
      <c r="D23" s="1016"/>
    </row>
    <row r="24" spans="1:5" ht="24" customHeight="1">
      <c r="A24" s="466">
        <v>22</v>
      </c>
      <c r="B24" s="1016"/>
      <c r="C24" s="1016"/>
      <c r="D24" s="1016"/>
    </row>
    <row r="25" spans="1:5" ht="24" customHeight="1">
      <c r="A25" s="466">
        <v>23</v>
      </c>
      <c r="B25" s="1016"/>
      <c r="C25" s="1016"/>
      <c r="D25" s="1016"/>
    </row>
    <row r="26" spans="1:5" ht="24" customHeight="1">
      <c r="A26" s="466">
        <v>24</v>
      </c>
      <c r="B26" s="1016"/>
      <c r="C26" s="1016"/>
      <c r="D26" s="1016"/>
    </row>
    <row r="27" spans="1:5" ht="24" customHeight="1">
      <c r="A27" s="466">
        <v>25</v>
      </c>
      <c r="B27" s="1016"/>
      <c r="C27" s="1016"/>
      <c r="D27" s="1016"/>
    </row>
    <row r="28" spans="1:5" ht="24" customHeight="1">
      <c r="A28" s="466">
        <v>26</v>
      </c>
      <c r="B28" s="1016"/>
      <c r="C28" s="1016"/>
      <c r="D28" s="1016"/>
    </row>
    <row r="29" spans="1:5" ht="24" customHeight="1">
      <c r="B29" s="282"/>
      <c r="C29" s="265"/>
      <c r="D29" s="265"/>
    </row>
    <row r="30" spans="1:5" ht="12" customHeight="1">
      <c r="B30" s="265"/>
      <c r="C30" s="1015" t="s">
        <v>2</v>
      </c>
      <c r="D30" s="900"/>
      <c r="E30" s="281"/>
    </row>
    <row r="31" spans="1:5" ht="24" customHeight="1">
      <c r="B31" s="229"/>
      <c r="C31" s="229"/>
      <c r="D31" s="229"/>
    </row>
    <row r="32" spans="1:5" ht="17.25" customHeight="1">
      <c r="B32" s="229"/>
      <c r="C32" s="229"/>
      <c r="D32" s="229"/>
    </row>
    <row r="33" spans="1:4" ht="17.25" customHeight="1">
      <c r="B33" s="229"/>
      <c r="C33" s="229"/>
      <c r="D33" s="229"/>
    </row>
    <row r="34" spans="1:4" ht="16.5" customHeight="1">
      <c r="A34" s="218"/>
      <c r="B34" s="254"/>
      <c r="C34" s="240"/>
      <c r="D34" s="240"/>
    </row>
    <row r="35" spans="1:4" s="219" customFormat="1">
      <c r="A35" s="8"/>
    </row>
    <row r="36" spans="1:4" s="219" customFormat="1">
      <c r="A36" s="8"/>
    </row>
    <row r="37" spans="1:4" s="219" customFormat="1">
      <c r="A37" s="8"/>
    </row>
    <row r="38" spans="1:4" s="219" customFormat="1">
      <c r="A38" s="8"/>
      <c r="D38" s="219" t="s">
        <v>1</v>
      </c>
    </row>
    <row r="39" spans="1:4" s="219" customFormat="1">
      <c r="A39" s="8"/>
      <c r="D39" s="219" t="s">
        <v>0</v>
      </c>
    </row>
  </sheetData>
  <sheetProtection password="C810" sheet="1" objects="1" scenarios="1"/>
  <mergeCells count="29">
    <mergeCell ref="B6:D6"/>
    <mergeCell ref="B1:C1"/>
    <mergeCell ref="B2:B3"/>
    <mergeCell ref="C2:D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C30:D30"/>
    <mergeCell ref="B19:D19"/>
    <mergeCell ref="B20:D20"/>
    <mergeCell ref="B21:D21"/>
    <mergeCell ref="B22:D22"/>
    <mergeCell ref="B23:D23"/>
    <mergeCell ref="B24:D24"/>
    <mergeCell ref="B25:D25"/>
    <mergeCell ref="B26:D26"/>
    <mergeCell ref="B27:D27"/>
    <mergeCell ref="B28:D28"/>
  </mergeCells>
  <printOptions horizontalCentered="1"/>
  <pageMargins left="0.5" right="0.75" top="0.65" bottom="0.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1" r:id="rId4"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13" zoomScale="130" zoomScaleNormal="100" zoomScaleSheetLayoutView="130" workbookViewId="0">
      <selection activeCell="J24" sqref="J24"/>
    </sheetView>
  </sheetViews>
  <sheetFormatPr defaultColWidth="3.28515625" defaultRowHeight="15"/>
  <cols>
    <col min="1" max="1" width="2.7109375" style="496" bestFit="1" customWidth="1"/>
    <col min="2" max="2" width="14.5703125" style="137" customWidth="1"/>
    <col min="3" max="3" width="36.85546875" style="3" customWidth="1"/>
    <col min="4" max="4" width="18" style="3" customWidth="1"/>
    <col min="5" max="5" width="2.42578125" style="3" bestFit="1" customWidth="1"/>
    <col min="6" max="6" width="18" style="137" customWidth="1"/>
    <col min="7" max="7" width="2.42578125" style="38" bestFit="1" customWidth="1"/>
    <col min="8" max="252" width="9.140625" style="38" customWidth="1"/>
    <col min="253" max="16384" width="3.28515625" style="38"/>
  </cols>
  <sheetData>
    <row r="1" spans="1:7" s="3" customFormat="1">
      <c r="A1" s="496">
        <v>1</v>
      </c>
      <c r="C1" s="971" t="s">
        <v>32</v>
      </c>
      <c r="D1" s="1032"/>
      <c r="E1" s="1032"/>
      <c r="F1" s="874">
        <f>IF(Cover!D13&gt;0, Cover!D13, "")</f>
        <v>2015</v>
      </c>
    </row>
    <row r="2" spans="1:7" s="3" customFormat="1" ht="6.75" customHeight="1">
      <c r="A2" s="496"/>
      <c r="B2" s="899"/>
      <c r="C2" s="899"/>
      <c r="D2" s="899"/>
      <c r="E2" s="899"/>
      <c r="F2" s="899"/>
    </row>
    <row r="3" spans="1:7" s="3" customFormat="1" ht="12.75">
      <c r="A3" s="496">
        <v>2</v>
      </c>
      <c r="B3" s="169" t="s">
        <v>31</v>
      </c>
      <c r="C3" s="934" t="str">
        <f>IF(Cover!A1&gt;0, Cover!A1, "")</f>
        <v>EVERGREEN LAKE WATER SUPPLY CO INC</v>
      </c>
      <c r="D3" s="934"/>
      <c r="E3" s="934"/>
      <c r="F3" s="934"/>
    </row>
    <row r="4" spans="1:7">
      <c r="B4" s="899"/>
      <c r="C4" s="899"/>
      <c r="D4" s="899"/>
      <c r="E4" s="899"/>
      <c r="F4" s="899"/>
    </row>
    <row r="5" spans="1:7">
      <c r="B5" s="1037" t="s">
        <v>402</v>
      </c>
      <c r="C5" s="1038"/>
      <c r="D5" s="1038"/>
      <c r="E5" s="1038"/>
      <c r="F5" s="1038"/>
    </row>
    <row r="6" spans="1:7" ht="12.75" customHeight="1">
      <c r="B6" s="899"/>
      <c r="C6" s="899"/>
      <c r="D6" s="899"/>
      <c r="E6" s="899"/>
      <c r="F6" s="899"/>
    </row>
    <row r="7" spans="1:7" ht="42.75" customHeight="1">
      <c r="A7" s="1036" t="s">
        <v>54</v>
      </c>
      <c r="B7" s="965"/>
      <c r="C7" s="965"/>
      <c r="D7" s="965"/>
      <c r="E7" s="965"/>
      <c r="F7" s="965"/>
      <c r="G7" s="965"/>
    </row>
    <row r="8" spans="1:7" ht="8.25" customHeight="1">
      <c r="B8" s="979"/>
      <c r="C8" s="979"/>
      <c r="D8" s="979"/>
      <c r="E8" s="979"/>
      <c r="F8" s="979"/>
    </row>
    <row r="9" spans="1:7" ht="39" customHeight="1">
      <c r="B9" s="1039" t="s">
        <v>53</v>
      </c>
      <c r="C9" s="1040"/>
      <c r="D9" s="1041"/>
      <c r="E9" s="653" t="s">
        <v>16</v>
      </c>
      <c r="F9" s="654" t="s">
        <v>52</v>
      </c>
      <c r="G9" s="653" t="s">
        <v>16</v>
      </c>
    </row>
    <row r="10" spans="1:7" ht="26.1" customHeight="1">
      <c r="A10" s="496">
        <v>3</v>
      </c>
      <c r="B10" s="1042" t="s">
        <v>440</v>
      </c>
      <c r="C10" s="1043"/>
      <c r="D10" s="655"/>
      <c r="E10" s="44"/>
      <c r="F10" s="403">
        <f>'Page W-5'!K62</f>
        <v>136879</v>
      </c>
      <c r="G10" s="44"/>
    </row>
    <row r="11" spans="1:7" ht="26.1" customHeight="1">
      <c r="A11" s="496">
        <v>4</v>
      </c>
      <c r="B11" s="1033" t="s">
        <v>441</v>
      </c>
      <c r="C11" s="1034"/>
      <c r="D11" s="1035"/>
      <c r="E11" s="44"/>
      <c r="F11" s="404">
        <f>'Page W-5'!O62</f>
        <v>98998</v>
      </c>
      <c r="G11" s="45"/>
    </row>
    <row r="12" spans="1:7" ht="26.1" customHeight="1">
      <c r="A12" s="496">
        <v>5</v>
      </c>
      <c r="B12" s="1029" t="s">
        <v>442</v>
      </c>
      <c r="C12" s="1030"/>
      <c r="D12" s="1031"/>
      <c r="E12" s="44"/>
      <c r="F12" s="405">
        <f>SUM(F10-F11)</f>
        <v>37881</v>
      </c>
      <c r="G12" s="44"/>
    </row>
    <row r="13" spans="1:7" ht="26.1" customHeight="1">
      <c r="A13" s="496">
        <v>6</v>
      </c>
      <c r="B13" s="1023" t="s">
        <v>337</v>
      </c>
      <c r="C13" s="1024"/>
      <c r="D13" s="946"/>
      <c r="E13" s="44"/>
      <c r="F13" s="402"/>
      <c r="G13" s="44"/>
    </row>
    <row r="14" spans="1:7" ht="26.1" customHeight="1">
      <c r="A14" s="496">
        <v>7</v>
      </c>
      <c r="B14" s="1023" t="s">
        <v>51</v>
      </c>
      <c r="C14" s="980"/>
      <c r="D14" s="532"/>
      <c r="E14" s="44"/>
      <c r="F14" s="402"/>
      <c r="G14" s="44"/>
    </row>
    <row r="15" spans="1:7" ht="26.1" customHeight="1">
      <c r="A15" s="496">
        <v>8</v>
      </c>
      <c r="B15" s="1023" t="s">
        <v>50</v>
      </c>
      <c r="C15" s="980"/>
      <c r="D15" s="532"/>
      <c r="E15" s="44"/>
      <c r="F15" s="402"/>
      <c r="G15" s="44"/>
    </row>
    <row r="16" spans="1:7" ht="26.1" customHeight="1">
      <c r="A16" s="496">
        <v>9</v>
      </c>
      <c r="B16" s="1023" t="s">
        <v>49</v>
      </c>
      <c r="C16" s="980"/>
      <c r="D16" s="532"/>
      <c r="E16" s="44"/>
      <c r="F16" s="402"/>
      <c r="G16" s="44"/>
    </row>
    <row r="17" spans="1:7" ht="26.1" customHeight="1">
      <c r="A17" s="496">
        <v>10</v>
      </c>
      <c r="B17" s="1023" t="s">
        <v>443</v>
      </c>
      <c r="C17" s="1024"/>
      <c r="D17" s="532"/>
      <c r="E17" s="44"/>
      <c r="F17" s="403">
        <f>'Page S-4'!K50</f>
        <v>0</v>
      </c>
      <c r="G17" s="44"/>
    </row>
    <row r="18" spans="1:7" ht="26.1" customHeight="1">
      <c r="A18" s="496">
        <v>11</v>
      </c>
      <c r="B18" s="1033" t="s">
        <v>444</v>
      </c>
      <c r="C18" s="1034"/>
      <c r="D18" s="1035"/>
      <c r="E18" s="44"/>
      <c r="F18" s="404">
        <f>'Page S-4'!O50</f>
        <v>0</v>
      </c>
      <c r="G18" s="44"/>
    </row>
    <row r="19" spans="1:7" ht="26.1" customHeight="1">
      <c r="A19" s="496">
        <v>12</v>
      </c>
      <c r="B19" s="1029" t="s">
        <v>445</v>
      </c>
      <c r="C19" s="1030"/>
      <c r="D19" s="1031"/>
      <c r="E19" s="44"/>
      <c r="F19" s="405">
        <f>SUM(F17-F18)</f>
        <v>0</v>
      </c>
      <c r="G19" s="44"/>
    </row>
    <row r="20" spans="1:7" ht="26.1" customHeight="1">
      <c r="A20" s="496">
        <v>13</v>
      </c>
      <c r="B20" s="1023" t="s">
        <v>48</v>
      </c>
      <c r="C20" s="980"/>
      <c r="D20" s="941"/>
      <c r="E20" s="44"/>
      <c r="F20" s="402"/>
      <c r="G20" s="44"/>
    </row>
    <row r="21" spans="1:7" ht="26.1" customHeight="1">
      <c r="A21" s="496">
        <v>14</v>
      </c>
      <c r="B21" s="1023" t="s">
        <v>47</v>
      </c>
      <c r="C21" s="980"/>
      <c r="D21" s="941"/>
      <c r="E21" s="44"/>
      <c r="F21" s="402"/>
      <c r="G21" s="44"/>
    </row>
    <row r="22" spans="1:7" ht="26.1" customHeight="1">
      <c r="A22" s="496">
        <v>15</v>
      </c>
      <c r="B22" s="1023" t="s">
        <v>46</v>
      </c>
      <c r="C22" s="980"/>
      <c r="D22" s="941"/>
      <c r="E22" s="44"/>
      <c r="F22" s="402"/>
      <c r="G22" s="44"/>
    </row>
    <row r="23" spans="1:7" ht="26.1" customHeight="1">
      <c r="A23" s="496">
        <v>16</v>
      </c>
      <c r="B23" s="1023" t="s">
        <v>45</v>
      </c>
      <c r="C23" s="980"/>
      <c r="D23" s="941"/>
      <c r="E23" s="44"/>
      <c r="F23" s="402"/>
      <c r="G23" s="44"/>
    </row>
    <row r="24" spans="1:7" ht="26.1" customHeight="1">
      <c r="A24" s="496">
        <v>17</v>
      </c>
      <c r="B24" s="1023" t="s">
        <v>44</v>
      </c>
      <c r="C24" s="1024"/>
      <c r="D24" s="946"/>
      <c r="E24" s="44"/>
      <c r="F24" s="402"/>
      <c r="G24" s="44"/>
    </row>
    <row r="25" spans="1:7" ht="26.1" customHeight="1">
      <c r="A25" s="496">
        <v>18</v>
      </c>
      <c r="B25" s="1023" t="s">
        <v>43</v>
      </c>
      <c r="C25" s="980"/>
      <c r="D25" s="941"/>
      <c r="E25" s="44"/>
      <c r="F25" s="402">
        <v>11983</v>
      </c>
      <c r="G25" s="44"/>
    </row>
    <row r="26" spans="1:7" ht="26.1" customHeight="1">
      <c r="A26" s="496">
        <v>19</v>
      </c>
      <c r="B26" s="1023" t="s">
        <v>338</v>
      </c>
      <c r="C26" s="1024"/>
      <c r="D26" s="946"/>
      <c r="E26" s="44"/>
      <c r="F26" s="402"/>
      <c r="G26" s="44"/>
    </row>
    <row r="27" spans="1:7" ht="26.1" customHeight="1">
      <c r="A27" s="496">
        <v>20</v>
      </c>
      <c r="B27" s="1023" t="s">
        <v>42</v>
      </c>
      <c r="C27" s="1024"/>
      <c r="D27" s="946"/>
      <c r="E27" s="44"/>
      <c r="F27" s="402"/>
      <c r="G27" s="44"/>
    </row>
    <row r="28" spans="1:7" ht="26.1" customHeight="1" thickBot="1">
      <c r="A28" s="496">
        <v>21</v>
      </c>
      <c r="B28" s="656"/>
      <c r="C28" s="657"/>
      <c r="D28" s="658" t="s">
        <v>406</v>
      </c>
      <c r="E28" s="670"/>
      <c r="F28" s="406">
        <f>ROUND(SUM(F12:F16)+SUM(F19:F27),0)</f>
        <v>49864</v>
      </c>
      <c r="G28" s="670"/>
    </row>
    <row r="29" spans="1:7" ht="26.1" customHeight="1" thickTop="1">
      <c r="A29" s="43" t="s">
        <v>41</v>
      </c>
      <c r="B29" s="1028" t="s">
        <v>484</v>
      </c>
      <c r="C29" s="1028"/>
      <c r="D29" s="1028"/>
      <c r="E29" s="1028"/>
      <c r="F29" s="1028"/>
      <c r="G29" s="1028"/>
    </row>
    <row r="30" spans="1:7" s="41" customFormat="1" ht="12.75" customHeight="1">
      <c r="A30" s="43"/>
      <c r="B30" s="42"/>
      <c r="C30" s="42"/>
      <c r="D30" s="42"/>
      <c r="E30" s="42"/>
      <c r="F30" s="42"/>
      <c r="G30" s="42"/>
    </row>
    <row r="31" spans="1:7" s="39" customFormat="1" ht="18" customHeight="1">
      <c r="A31" s="509"/>
      <c r="B31" s="1025" t="s">
        <v>40</v>
      </c>
      <c r="C31" s="1026"/>
      <c r="D31" s="285"/>
      <c r="F31" s="38"/>
      <c r="G31" s="38"/>
    </row>
    <row r="32" spans="1:7" s="39" customFormat="1" ht="17.25" customHeight="1">
      <c r="A32" s="510"/>
      <c r="B32" s="1025" t="s">
        <v>14</v>
      </c>
      <c r="C32" s="963"/>
      <c r="D32" s="1015" t="s">
        <v>2</v>
      </c>
      <c r="E32" s="1027"/>
      <c r="F32" s="1027"/>
      <c r="G32" s="60"/>
    </row>
    <row r="33" spans="1:7" s="39" customFormat="1">
      <c r="A33" s="496"/>
      <c r="B33" s="175"/>
      <c r="C33" s="3"/>
      <c r="D33" s="3"/>
      <c r="E33" s="3"/>
      <c r="F33" s="175"/>
      <c r="G33" s="38"/>
    </row>
    <row r="34" spans="1:7" s="39" customFormat="1">
      <c r="A34" s="8"/>
      <c r="B34" s="142"/>
      <c r="C34" s="2"/>
      <c r="D34" s="2"/>
      <c r="E34" s="2"/>
      <c r="F34" s="142"/>
    </row>
    <row r="35" spans="1:7" s="39" customFormat="1">
      <c r="A35" s="8"/>
      <c r="B35" s="142"/>
      <c r="C35" s="2"/>
      <c r="D35" s="2"/>
      <c r="E35" s="2"/>
      <c r="F35" s="142"/>
    </row>
    <row r="36" spans="1:7" s="39" customFormat="1">
      <c r="A36" s="8"/>
      <c r="B36" s="142"/>
      <c r="C36" s="2"/>
      <c r="D36" s="2"/>
      <c r="E36" s="2"/>
      <c r="F36" s="142"/>
    </row>
    <row r="37" spans="1:7" s="39" customFormat="1">
      <c r="A37" s="8"/>
      <c r="B37" s="142"/>
      <c r="C37" s="2"/>
      <c r="D37" s="2"/>
      <c r="E37" s="2"/>
      <c r="F37" s="142"/>
    </row>
    <row r="49" spans="4:4">
      <c r="D49" s="3" t="s">
        <v>1</v>
      </c>
    </row>
    <row r="50" spans="4:4">
      <c r="D50" s="3" t="s">
        <v>0</v>
      </c>
    </row>
  </sheetData>
  <sheetProtection password="C810" sheet="1" objects="1" scenarios="1"/>
  <mergeCells count="3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 ref="B22:D22"/>
    <mergeCell ref="B23:D23"/>
    <mergeCell ref="B15:C15"/>
    <mergeCell ref="B16:C16"/>
    <mergeCell ref="B17:C17"/>
    <mergeCell ref="B19:D19"/>
    <mergeCell ref="B21:D21"/>
    <mergeCell ref="B24:D24"/>
    <mergeCell ref="B25:D25"/>
    <mergeCell ref="B31:C31"/>
    <mergeCell ref="B32:C32"/>
    <mergeCell ref="D32:F32"/>
    <mergeCell ref="B26:D26"/>
    <mergeCell ref="B27:D27"/>
    <mergeCell ref="B29:G29"/>
  </mergeCells>
  <printOptions horizontalCentered="1"/>
  <pageMargins left="0.5" right="0.5" top="0.75" bottom="0.5" header="0.3" footer="0.3"/>
  <pageSetup scale="96"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zoomScale="115" zoomScaleNormal="100" zoomScaleSheetLayoutView="115" workbookViewId="0">
      <selection activeCell="H19" sqref="H19"/>
    </sheetView>
  </sheetViews>
  <sheetFormatPr defaultRowHeight="15"/>
  <cols>
    <col min="1" max="1" width="2.7109375" style="496" customWidth="1"/>
    <col min="2" max="2" width="14.7109375" style="137" customWidth="1"/>
    <col min="3" max="3" width="52.7109375" style="3" customWidth="1"/>
    <col min="4" max="4" width="2.42578125" style="3" bestFit="1" customWidth="1"/>
    <col min="5" max="5" width="20.42578125" style="3" customWidth="1"/>
    <col min="6" max="6" width="2.42578125" style="3" bestFit="1" customWidth="1"/>
    <col min="7" max="16384" width="9.140625" style="38"/>
  </cols>
  <sheetData>
    <row r="1" spans="1:6" s="3" customFormat="1">
      <c r="A1" s="496">
        <v>1</v>
      </c>
      <c r="C1" s="971" t="s">
        <v>32</v>
      </c>
      <c r="D1" s="900"/>
      <c r="E1" s="874">
        <f>IF(Cover!D13&gt;0, Cover!D13, "")</f>
        <v>2015</v>
      </c>
    </row>
    <row r="2" spans="1:6" s="3" customFormat="1" ht="12.75">
      <c r="A2" s="496">
        <v>2</v>
      </c>
      <c r="B2" s="343" t="s">
        <v>31</v>
      </c>
      <c r="C2" s="934" t="str">
        <f>IF(Cover!A1&gt;0, Cover!A1, "")</f>
        <v>EVERGREEN LAKE WATER SUPPLY CO INC</v>
      </c>
      <c r="D2" s="934"/>
      <c r="E2" s="934"/>
    </row>
    <row r="3" spans="1:6" ht="12.75" customHeight="1">
      <c r="B3" s="899"/>
      <c r="C3" s="899"/>
      <c r="D3" s="899"/>
      <c r="E3" s="899"/>
      <c r="F3" s="38"/>
    </row>
    <row r="4" spans="1:6">
      <c r="B4" s="1053" t="s">
        <v>403</v>
      </c>
      <c r="C4" s="1054"/>
      <c r="D4" s="1054"/>
      <c r="E4" s="1054"/>
      <c r="F4" s="38"/>
    </row>
    <row r="5" spans="1:6" ht="8.25" customHeight="1">
      <c r="B5" s="899"/>
      <c r="C5" s="899"/>
      <c r="D5" s="899"/>
      <c r="E5" s="899"/>
      <c r="F5" s="38"/>
    </row>
    <row r="6" spans="1:6" ht="40.5" customHeight="1">
      <c r="A6" s="1036" t="s">
        <v>64</v>
      </c>
      <c r="B6" s="965"/>
      <c r="C6" s="965"/>
      <c r="D6" s="965"/>
      <c r="E6" s="965"/>
      <c r="F6" s="965"/>
    </row>
    <row r="7" spans="1:6" ht="10.5" customHeight="1">
      <c r="B7" s="979"/>
      <c r="C7" s="979"/>
      <c r="D7" s="979"/>
      <c r="E7" s="979"/>
      <c r="F7" s="38"/>
    </row>
    <row r="8" spans="1:6" ht="35.25" customHeight="1">
      <c r="B8" s="1056" t="s">
        <v>53</v>
      </c>
      <c r="C8" s="1057"/>
      <c r="D8" s="653" t="s">
        <v>16</v>
      </c>
      <c r="E8" s="654" t="s">
        <v>52</v>
      </c>
      <c r="F8" s="653" t="s">
        <v>16</v>
      </c>
    </row>
    <row r="9" spans="1:6" s="143" customFormat="1" ht="24.95" customHeight="1">
      <c r="A9" s="496">
        <v>3</v>
      </c>
      <c r="B9" s="1042" t="s">
        <v>446</v>
      </c>
      <c r="C9" s="1058"/>
      <c r="D9" s="48"/>
      <c r="E9" s="414">
        <f>'Page 2'!N11</f>
        <v>60957.35</v>
      </c>
      <c r="F9" s="663"/>
    </row>
    <row r="10" spans="1:6" s="143" customFormat="1" ht="24.95" customHeight="1">
      <c r="A10" s="496">
        <v>4</v>
      </c>
      <c r="B10" s="1023" t="s">
        <v>63</v>
      </c>
      <c r="C10" s="1049"/>
      <c r="D10" s="47"/>
      <c r="E10" s="408">
        <v>-15840</v>
      </c>
      <c r="F10" s="47"/>
    </row>
    <row r="11" spans="1:6" ht="24.95" customHeight="1">
      <c r="A11" s="496">
        <v>5</v>
      </c>
      <c r="B11" s="1047" t="s">
        <v>339</v>
      </c>
      <c r="C11" s="1060"/>
      <c r="D11" s="44"/>
      <c r="E11" s="414">
        <f>'Page 9'!I11</f>
        <v>4747</v>
      </c>
      <c r="F11" s="44"/>
    </row>
    <row r="12" spans="1:6" ht="24.95" customHeight="1">
      <c r="A12" s="496">
        <v>6</v>
      </c>
      <c r="B12" s="1047" t="s">
        <v>407</v>
      </c>
      <c r="C12" s="1060"/>
      <c r="D12" s="44"/>
      <c r="E12" s="414">
        <f>'Page 9'!J11</f>
        <v>0</v>
      </c>
      <c r="F12" s="44"/>
    </row>
    <row r="13" spans="1:6" ht="24.95" customHeight="1">
      <c r="A13" s="496">
        <v>7</v>
      </c>
      <c r="B13" s="1023" t="s">
        <v>62</v>
      </c>
      <c r="C13" s="1046"/>
      <c r="D13" s="44"/>
      <c r="E13" s="408"/>
      <c r="F13" s="44"/>
    </row>
    <row r="14" spans="1:6" ht="24.95" customHeight="1">
      <c r="A14" s="496">
        <v>8</v>
      </c>
      <c r="B14" s="1023" t="s">
        <v>61</v>
      </c>
      <c r="C14" s="1046"/>
      <c r="D14" s="44"/>
      <c r="E14" s="407"/>
      <c r="F14" s="44"/>
    </row>
    <row r="15" spans="1:6" ht="24.95" customHeight="1">
      <c r="A15" s="496">
        <v>9</v>
      </c>
      <c r="B15" s="1023" t="s">
        <v>447</v>
      </c>
      <c r="C15" s="1046"/>
      <c r="D15" s="44"/>
      <c r="E15" s="415">
        <f>'Page 8'!D21</f>
        <v>0</v>
      </c>
      <c r="F15" s="44"/>
    </row>
    <row r="16" spans="1:6" s="292" customFormat="1" ht="29.25" customHeight="1">
      <c r="A16" s="29">
        <v>10</v>
      </c>
      <c r="B16" s="1050" t="s">
        <v>448</v>
      </c>
      <c r="C16" s="1046"/>
      <c r="D16" s="44"/>
      <c r="E16" s="416">
        <f>IF('Page 8'!D58=2,'Page 8'!D36,IF('Page 8'!D58=3,'Page 8'!D43,0))</f>
        <v>0</v>
      </c>
      <c r="F16" s="44"/>
    </row>
    <row r="17" spans="1:6" ht="24.95" customHeight="1">
      <c r="A17" s="496">
        <v>11</v>
      </c>
      <c r="B17" s="1047" t="s">
        <v>449</v>
      </c>
      <c r="C17" s="1048"/>
      <c r="D17" s="44"/>
      <c r="E17" s="417">
        <f>E15-E16</f>
        <v>0</v>
      </c>
      <c r="F17" s="44"/>
    </row>
    <row r="18" spans="1:6" ht="24.95" customHeight="1">
      <c r="A18" s="496">
        <v>12</v>
      </c>
      <c r="B18" s="1023" t="s">
        <v>60</v>
      </c>
      <c r="C18" s="1049"/>
      <c r="D18" s="44"/>
      <c r="E18" s="407"/>
      <c r="F18" s="44"/>
    </row>
    <row r="19" spans="1:6" ht="24.95" customHeight="1">
      <c r="A19" s="496">
        <v>13</v>
      </c>
      <c r="B19" s="1023" t="s">
        <v>59</v>
      </c>
      <c r="C19" s="1049"/>
      <c r="D19" s="44"/>
      <c r="E19" s="407"/>
      <c r="F19" s="44"/>
    </row>
    <row r="20" spans="1:6" ht="24.95" customHeight="1">
      <c r="A20" s="496">
        <v>14</v>
      </c>
      <c r="B20" s="1023" t="s">
        <v>450</v>
      </c>
      <c r="C20" s="1046"/>
      <c r="D20" s="44"/>
      <c r="E20" s="415">
        <f>'Page 8'!E21</f>
        <v>0</v>
      </c>
      <c r="F20" s="44"/>
    </row>
    <row r="21" spans="1:6" ht="29.25" customHeight="1">
      <c r="A21" s="29">
        <v>15</v>
      </c>
      <c r="B21" s="1050" t="s">
        <v>451</v>
      </c>
      <c r="C21" s="1046"/>
      <c r="D21" s="48"/>
      <c r="E21" s="418">
        <f>IF('Page 8'!D58=2,'Page 8'!E36,IF('Page 8'!D58=3,'Page 8'!E43,0))</f>
        <v>0</v>
      </c>
      <c r="F21" s="44"/>
    </row>
    <row r="22" spans="1:6" ht="24.95" customHeight="1">
      <c r="A22" s="496">
        <v>16</v>
      </c>
      <c r="B22" s="1023" t="s">
        <v>452</v>
      </c>
      <c r="C22" s="1046"/>
      <c r="D22" s="44"/>
      <c r="E22" s="417">
        <f>E20-E21</f>
        <v>0</v>
      </c>
      <c r="F22" s="44"/>
    </row>
    <row r="23" spans="1:6" ht="24.95" customHeight="1">
      <c r="A23" s="496">
        <v>17</v>
      </c>
      <c r="B23" s="1023" t="s">
        <v>58</v>
      </c>
      <c r="C23" s="1046"/>
      <c r="D23" s="44"/>
      <c r="E23" s="407"/>
      <c r="F23" s="44"/>
    </row>
    <row r="24" spans="1:6" ht="24.95" customHeight="1">
      <c r="A24" s="496">
        <v>18</v>
      </c>
      <c r="B24" s="1023" t="s">
        <v>57</v>
      </c>
      <c r="C24" s="1046"/>
      <c r="D24" s="44"/>
      <c r="E24" s="407"/>
      <c r="F24" s="44"/>
    </row>
    <row r="25" spans="1:6" ht="24.95" customHeight="1">
      <c r="A25" s="496">
        <v>19</v>
      </c>
      <c r="B25" s="1047" t="s">
        <v>340</v>
      </c>
      <c r="C25" s="1046"/>
      <c r="D25" s="44"/>
      <c r="E25" s="407"/>
      <c r="F25" s="44"/>
    </row>
    <row r="26" spans="1:6" ht="24.95" customHeight="1">
      <c r="A26" s="496">
        <v>20</v>
      </c>
      <c r="B26" s="1023" t="s">
        <v>341</v>
      </c>
      <c r="C26" s="1046"/>
      <c r="D26" s="48"/>
      <c r="E26" s="419"/>
      <c r="F26" s="44"/>
    </row>
    <row r="27" spans="1:6" ht="24.95" customHeight="1" thickBot="1">
      <c r="A27" s="496">
        <v>21</v>
      </c>
      <c r="B27" s="659" t="s">
        <v>56</v>
      </c>
      <c r="C27" s="660" t="s">
        <v>55</v>
      </c>
      <c r="D27" s="661"/>
      <c r="E27" s="406">
        <f>ROUND(SUM(E9,E10,E11,E12,E13,E14,E17,E18,E19,E22,E23,E24,E25,E26),0)</f>
        <v>49864</v>
      </c>
      <c r="F27" s="662"/>
    </row>
    <row r="28" spans="1:6" s="143" customFormat="1" ht="27.75" customHeight="1" thickTop="1">
      <c r="A28" s="56"/>
      <c r="B28" s="1044" t="s">
        <v>425</v>
      </c>
      <c r="C28" s="1045"/>
      <c r="D28" s="1045"/>
      <c r="E28" s="1045"/>
      <c r="F28" s="1045"/>
    </row>
    <row r="29" spans="1:6" ht="12.75" customHeight="1">
      <c r="A29" s="56"/>
      <c r="B29" s="46"/>
      <c r="C29" s="46"/>
      <c r="D29" s="46"/>
      <c r="E29" s="46"/>
      <c r="F29" s="46"/>
    </row>
    <row r="30" spans="1:6" s="39" customFormat="1">
      <c r="A30" s="498"/>
      <c r="B30" s="997" t="s">
        <v>40</v>
      </c>
      <c r="C30" s="1055"/>
      <c r="D30" s="38"/>
      <c r="E30" s="38"/>
      <c r="F30" s="38"/>
    </row>
    <row r="31" spans="1:6" s="39" customFormat="1" ht="12" customHeight="1">
      <c r="A31" s="499"/>
      <c r="B31" s="997" t="s">
        <v>14</v>
      </c>
      <c r="C31" s="1059"/>
      <c r="D31" s="1051" t="s">
        <v>2</v>
      </c>
      <c r="E31" s="1052"/>
      <c r="F31" s="60"/>
    </row>
    <row r="32" spans="1:6" s="39" customFormat="1">
      <c r="A32" s="8"/>
      <c r="B32" s="142"/>
      <c r="C32" s="2"/>
      <c r="D32" s="2"/>
      <c r="E32" s="142"/>
    </row>
    <row r="33" spans="1:6" s="39" customFormat="1">
      <c r="A33" s="8"/>
      <c r="B33" s="142"/>
      <c r="C33" s="2"/>
      <c r="D33" s="2"/>
      <c r="E33" s="142"/>
    </row>
    <row r="34" spans="1:6" s="39" customFormat="1">
      <c r="A34" s="8"/>
      <c r="B34" s="142"/>
      <c r="C34" s="2"/>
      <c r="D34" s="2"/>
      <c r="E34" s="142"/>
    </row>
    <row r="35" spans="1:6" s="39" customFormat="1">
      <c r="A35" s="8"/>
      <c r="B35" s="142"/>
      <c r="C35" s="2"/>
      <c r="D35" s="2"/>
      <c r="E35" s="142"/>
    </row>
    <row r="36" spans="1:6" s="39" customFormat="1">
      <c r="A36" s="8"/>
      <c r="B36" s="142"/>
      <c r="C36" s="2"/>
      <c r="D36" s="2"/>
      <c r="E36" s="142"/>
    </row>
    <row r="37" spans="1:6" s="39" customFormat="1">
      <c r="A37" s="8"/>
      <c r="B37" s="142"/>
      <c r="C37" s="2"/>
      <c r="D37" s="2"/>
      <c r="E37" s="142"/>
    </row>
    <row r="38" spans="1:6" s="39" customFormat="1">
      <c r="A38" s="8"/>
      <c r="B38" s="142"/>
      <c r="C38" s="2"/>
      <c r="D38" s="2"/>
      <c r="E38" s="142"/>
    </row>
    <row r="39" spans="1:6">
      <c r="E39" s="137"/>
      <c r="F39" s="38"/>
    </row>
    <row r="40" spans="1:6">
      <c r="E40" s="137"/>
      <c r="F40" s="38"/>
    </row>
    <row r="41" spans="1:6">
      <c r="E41" s="137"/>
      <c r="F41" s="38"/>
    </row>
    <row r="42" spans="1:6">
      <c r="E42" s="137"/>
      <c r="F42" s="38"/>
    </row>
    <row r="43" spans="1:6">
      <c r="E43" s="137"/>
      <c r="F43" s="38"/>
    </row>
    <row r="44" spans="1:6">
      <c r="E44" s="137"/>
      <c r="F44" s="38"/>
    </row>
    <row r="45" spans="1:6">
      <c r="E45" s="137"/>
      <c r="F45" s="38"/>
    </row>
    <row r="46" spans="1:6">
      <c r="E46" s="137"/>
      <c r="F46" s="38"/>
    </row>
    <row r="47" spans="1:6">
      <c r="E47" s="137"/>
      <c r="F47" s="38"/>
    </row>
    <row r="48" spans="1:6">
      <c r="E48" s="137" t="s">
        <v>1</v>
      </c>
      <c r="F48" s="38"/>
    </row>
    <row r="49" spans="5:6">
      <c r="E49" s="137" t="s">
        <v>0</v>
      </c>
      <c r="F49" s="38"/>
    </row>
    <row r="50" spans="5:6">
      <c r="E50" s="137"/>
      <c r="F50" s="38"/>
    </row>
    <row r="51" spans="5:6">
      <c r="E51" s="137"/>
      <c r="F51" s="38"/>
    </row>
    <row r="52" spans="5:6">
      <c r="E52" s="137"/>
      <c r="F52" s="38"/>
    </row>
    <row r="53" spans="5:6">
      <c r="E53" s="137"/>
      <c r="F53" s="38"/>
    </row>
    <row r="54" spans="5:6">
      <c r="E54" s="137"/>
      <c r="F54" s="38"/>
    </row>
    <row r="55" spans="5:6">
      <c r="E55" s="137"/>
      <c r="F55" s="38"/>
    </row>
    <row r="56" spans="5:6">
      <c r="E56" s="137"/>
      <c r="F56" s="38"/>
    </row>
    <row r="57" spans="5:6">
      <c r="E57" s="137"/>
      <c r="F57" s="38"/>
    </row>
    <row r="58" spans="5:6">
      <c r="E58" s="137"/>
      <c r="F58" s="38"/>
    </row>
    <row r="59" spans="5:6">
      <c r="E59" s="137"/>
      <c r="F59" s="38"/>
    </row>
    <row r="60" spans="5:6">
      <c r="E60" s="137"/>
      <c r="F60" s="38"/>
    </row>
    <row r="61" spans="5:6">
      <c r="F61" s="38"/>
    </row>
    <row r="62" spans="5:6">
      <c r="F62" s="38"/>
    </row>
    <row r="63" spans="5:6">
      <c r="E63" s="137"/>
      <c r="F63" s="38"/>
    </row>
    <row r="64" spans="5:6">
      <c r="E64" s="137"/>
      <c r="F64" s="38"/>
    </row>
    <row r="65" spans="5:6">
      <c r="E65" s="137"/>
      <c r="F65" s="38"/>
    </row>
    <row r="66" spans="5:6">
      <c r="E66" s="137"/>
      <c r="F66" s="38"/>
    </row>
    <row r="67" spans="5:6">
      <c r="E67" s="137"/>
      <c r="F67" s="38"/>
    </row>
    <row r="68" spans="5:6">
      <c r="E68" s="137"/>
      <c r="F68" s="38"/>
    </row>
    <row r="69" spans="5:6">
      <c r="E69" s="137"/>
      <c r="F69" s="38"/>
    </row>
    <row r="70" spans="5:6">
      <c r="E70" s="137"/>
      <c r="F70" s="38"/>
    </row>
  </sheetData>
  <sheetProtection password="C810" sheet="1" objects="1" scenarios="1"/>
  <mergeCells count="30">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 ref="B13:C13"/>
    <mergeCell ref="B26:C26"/>
    <mergeCell ref="B18:C18"/>
    <mergeCell ref="B19:C19"/>
    <mergeCell ref="B20:C20"/>
    <mergeCell ref="B21:C21"/>
    <mergeCell ref="B16:C16"/>
    <mergeCell ref="B28:F28"/>
    <mergeCell ref="B14:C14"/>
    <mergeCell ref="B15:C15"/>
    <mergeCell ref="B17:C17"/>
    <mergeCell ref="B22:C22"/>
    <mergeCell ref="B23:C23"/>
    <mergeCell ref="B25:C25"/>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election activeCell="D10" sqref="D10"/>
    </sheetView>
  </sheetViews>
  <sheetFormatPr defaultColWidth="18.5703125" defaultRowHeight="15"/>
  <cols>
    <col min="1" max="1" width="4.140625" style="496" customWidth="1"/>
    <col min="2" max="2" width="41.7109375" style="149" customWidth="1"/>
    <col min="3" max="3" width="17.7109375" style="149" customWidth="1"/>
    <col min="4" max="4" width="16.85546875" style="84" customWidth="1"/>
    <col min="5" max="5" width="17.140625" style="84" customWidth="1"/>
    <col min="6" max="6" width="18.7109375" style="84" customWidth="1"/>
    <col min="7" max="7" width="1.7109375" style="84" customWidth="1"/>
    <col min="8" max="8" width="3.28515625" style="49" customWidth="1"/>
    <col min="9" max="9" width="3.140625" style="49" customWidth="1"/>
    <col min="10" max="247" width="9.140625" style="84" customWidth="1"/>
    <col min="248" max="248" width="3.28515625" style="84" bestFit="1" customWidth="1"/>
    <col min="249" max="249" width="2.7109375" style="84" customWidth="1"/>
    <col min="250" max="250" width="14.7109375" style="84" customWidth="1"/>
    <col min="251" max="16384" width="18.5703125" style="84"/>
  </cols>
  <sheetData>
    <row r="1" spans="1:14">
      <c r="B1" s="1076" t="s">
        <v>453</v>
      </c>
      <c r="C1" s="1076"/>
      <c r="D1" s="1076"/>
      <c r="E1" s="1076"/>
      <c r="F1" s="1076"/>
      <c r="H1" s="59">
        <v>2</v>
      </c>
      <c r="I1" s="59">
        <v>1</v>
      </c>
      <c r="J1" s="58"/>
    </row>
    <row r="2" spans="1:14" ht="6" customHeight="1">
      <c r="B2" s="1075"/>
      <c r="C2" s="1075"/>
      <c r="D2" s="1075"/>
      <c r="E2" s="1075"/>
      <c r="F2" s="1075"/>
      <c r="H2" s="1065" t="s">
        <v>75</v>
      </c>
      <c r="I2" s="1066" t="s">
        <v>32</v>
      </c>
    </row>
    <row r="3" spans="1:14" ht="44.25" customHeight="1">
      <c r="B3" s="1067" t="s">
        <v>525</v>
      </c>
      <c r="C3" s="1067"/>
      <c r="D3" s="1067"/>
      <c r="E3" s="1067"/>
      <c r="F3" s="1067"/>
      <c r="H3" s="1065"/>
      <c r="I3" s="1066"/>
    </row>
    <row r="4" spans="1:14" ht="13.5" customHeight="1">
      <c r="A4" s="741"/>
      <c r="B4" s="1067" t="s">
        <v>526</v>
      </c>
      <c r="C4" s="1078"/>
      <c r="D4" s="1078"/>
      <c r="E4" s="1078"/>
      <c r="F4" s="1078"/>
      <c r="H4" s="1065"/>
      <c r="I4" s="1066"/>
    </row>
    <row r="5" spans="1:14" ht="4.5" customHeight="1">
      <c r="B5" s="1068" t="s">
        <v>5</v>
      </c>
      <c r="C5" s="1068"/>
      <c r="D5" s="1068"/>
      <c r="E5" s="1068"/>
      <c r="F5" s="1068"/>
      <c r="H5" s="1065"/>
      <c r="I5" s="1066"/>
      <c r="J5" s="57"/>
      <c r="K5" s="57"/>
      <c r="L5" s="57"/>
      <c r="M5" s="57"/>
      <c r="N5" s="57"/>
    </row>
    <row r="6" spans="1:14" s="149" customFormat="1">
      <c r="A6" s="56"/>
      <c r="B6" s="1072" t="s">
        <v>74</v>
      </c>
      <c r="C6" s="1069" t="s">
        <v>73</v>
      </c>
      <c r="D6" s="1070"/>
      <c r="E6" s="1070"/>
      <c r="F6" s="1071"/>
      <c r="H6" s="1065"/>
      <c r="I6" s="1066"/>
    </row>
    <row r="7" spans="1:14" s="149" customFormat="1" ht="44.25" customHeight="1">
      <c r="A7" s="56"/>
      <c r="B7" s="1073"/>
      <c r="C7" s="671" t="s">
        <v>72</v>
      </c>
      <c r="D7" s="671" t="s">
        <v>71</v>
      </c>
      <c r="E7" s="671" t="s">
        <v>70</v>
      </c>
      <c r="F7" s="672" t="s">
        <v>69</v>
      </c>
      <c r="H7" s="1063" t="str">
        <f>IF(Cover!A1&gt;0, Cover!A1, "")</f>
        <v>EVERGREEN LAKE WATER SUPPLY CO INC</v>
      </c>
      <c r="I7" s="1066"/>
    </row>
    <row r="8" spans="1:14" ht="26.25" customHeight="1">
      <c r="A8" s="56">
        <v>3</v>
      </c>
      <c r="B8" s="673" t="s">
        <v>635</v>
      </c>
      <c r="C8" s="674">
        <v>150</v>
      </c>
      <c r="D8" s="674">
        <v>150</v>
      </c>
      <c r="E8" s="674"/>
      <c r="F8" s="674"/>
      <c r="H8" s="1064"/>
      <c r="I8" s="1066"/>
    </row>
    <row r="9" spans="1:14" ht="26.25" customHeight="1">
      <c r="A9" s="56">
        <v>4</v>
      </c>
      <c r="B9" s="675" t="s">
        <v>636</v>
      </c>
      <c r="C9" s="524">
        <v>350</v>
      </c>
      <c r="D9" s="524">
        <v>350</v>
      </c>
      <c r="E9" s="524"/>
      <c r="F9" s="524"/>
      <c r="H9" s="1064"/>
      <c r="I9" s="1066"/>
    </row>
    <row r="10" spans="1:14" ht="26.25" customHeight="1">
      <c r="A10" s="56">
        <v>5</v>
      </c>
      <c r="B10" s="675" t="s">
        <v>637</v>
      </c>
      <c r="C10" s="524">
        <v>600</v>
      </c>
      <c r="D10" s="524">
        <v>600</v>
      </c>
      <c r="E10" s="524"/>
      <c r="F10" s="524"/>
      <c r="H10" s="1064"/>
      <c r="I10" s="1066"/>
    </row>
    <row r="11" spans="1:14" ht="26.25" customHeight="1">
      <c r="A11" s="56">
        <v>6</v>
      </c>
      <c r="B11" s="675"/>
      <c r="C11" s="525"/>
      <c r="D11" s="525"/>
      <c r="E11" s="525"/>
      <c r="F11" s="524"/>
      <c r="H11" s="1064"/>
      <c r="I11" s="1066"/>
    </row>
    <row r="12" spans="1:14" ht="26.25" customHeight="1">
      <c r="A12" s="56">
        <v>7</v>
      </c>
      <c r="B12" s="675"/>
      <c r="C12" s="525"/>
      <c r="D12" s="525"/>
      <c r="E12" s="525"/>
      <c r="F12" s="524"/>
      <c r="H12" s="1064"/>
      <c r="I12" s="1066"/>
    </row>
    <row r="13" spans="1:14" ht="26.25" customHeight="1">
      <c r="A13" s="56">
        <v>8</v>
      </c>
      <c r="B13" s="675"/>
      <c r="C13" s="525"/>
      <c r="D13" s="525"/>
      <c r="E13" s="525"/>
      <c r="F13" s="524"/>
      <c r="H13" s="1064"/>
      <c r="I13" s="1066"/>
    </row>
    <row r="14" spans="1:14" ht="26.25" customHeight="1">
      <c r="A14" s="56">
        <v>9</v>
      </c>
      <c r="B14" s="675"/>
      <c r="C14" s="525"/>
      <c r="D14" s="525"/>
      <c r="E14" s="525"/>
      <c r="F14" s="524"/>
      <c r="H14" s="1064"/>
      <c r="I14" s="1066"/>
    </row>
    <row r="15" spans="1:14" ht="26.25" customHeight="1">
      <c r="A15" s="56">
        <v>10</v>
      </c>
      <c r="B15" s="675"/>
      <c r="C15" s="525"/>
      <c r="D15" s="525"/>
      <c r="E15" s="525"/>
      <c r="F15" s="524"/>
      <c r="H15" s="1064"/>
      <c r="I15" s="1066"/>
    </row>
    <row r="16" spans="1:14" ht="26.25" customHeight="1">
      <c r="A16" s="56">
        <v>11</v>
      </c>
      <c r="B16" s="675"/>
      <c r="C16" s="525"/>
      <c r="D16" s="525"/>
      <c r="E16" s="525"/>
      <c r="F16" s="524"/>
      <c r="H16" s="1064"/>
      <c r="I16" s="1066"/>
    </row>
    <row r="17" spans="1:9" ht="26.25" customHeight="1">
      <c r="A17" s="56">
        <v>12</v>
      </c>
      <c r="B17" s="675"/>
      <c r="C17" s="525"/>
      <c r="D17" s="525"/>
      <c r="E17" s="525"/>
      <c r="F17" s="524"/>
      <c r="H17" s="1064"/>
      <c r="I17" s="1066"/>
    </row>
    <row r="18" spans="1:9" ht="26.25" customHeight="1">
      <c r="A18" s="56">
        <v>13</v>
      </c>
      <c r="B18" s="675"/>
      <c r="C18" s="525"/>
      <c r="D18" s="525"/>
      <c r="E18" s="525"/>
      <c r="F18" s="524"/>
      <c r="H18" s="1064"/>
      <c r="I18" s="1066"/>
    </row>
    <row r="19" spans="1:9" ht="26.25" customHeight="1">
      <c r="A19" s="56">
        <v>14</v>
      </c>
      <c r="B19" s="675"/>
      <c r="C19" s="525"/>
      <c r="D19" s="525"/>
      <c r="E19" s="525"/>
      <c r="F19" s="524"/>
      <c r="H19" s="1064"/>
      <c r="I19" s="1066"/>
    </row>
    <row r="20" spans="1:9" ht="26.25" customHeight="1">
      <c r="A20" s="496">
        <v>15</v>
      </c>
      <c r="B20" s="675"/>
      <c r="C20" s="525"/>
      <c r="D20" s="525"/>
      <c r="E20" s="525"/>
      <c r="F20" s="524"/>
      <c r="H20" s="1064"/>
      <c r="I20" s="1066"/>
    </row>
    <row r="21" spans="1:9" ht="26.25" customHeight="1">
      <c r="A21" s="56">
        <v>16</v>
      </c>
      <c r="B21" s="675"/>
      <c r="C21" s="525"/>
      <c r="D21" s="525"/>
      <c r="E21" s="525"/>
      <c r="F21" s="524"/>
      <c r="H21" s="1064"/>
      <c r="I21" s="1066"/>
    </row>
    <row r="22" spans="1:9" ht="26.25" customHeight="1">
      <c r="A22" s="496">
        <v>17</v>
      </c>
      <c r="B22" s="675"/>
      <c r="C22" s="525"/>
      <c r="D22" s="525"/>
      <c r="E22" s="525"/>
      <c r="F22" s="524"/>
      <c r="H22" s="1064"/>
      <c r="I22" s="1066"/>
    </row>
    <row r="23" spans="1:9" ht="26.25" customHeight="1">
      <c r="A23" s="496">
        <v>18</v>
      </c>
      <c r="B23" s="675"/>
      <c r="C23" s="526"/>
      <c r="D23" s="526"/>
      <c r="E23" s="526"/>
      <c r="F23" s="676"/>
      <c r="H23" s="1064"/>
      <c r="I23" s="1066"/>
    </row>
    <row r="24" spans="1:9" ht="21" customHeight="1" thickBot="1">
      <c r="A24" s="496">
        <v>19</v>
      </c>
      <c r="B24" s="677" t="s">
        <v>68</v>
      </c>
      <c r="C24" s="420">
        <f>SUM(C8:C23)</f>
        <v>1100</v>
      </c>
      <c r="D24" s="420">
        <f>SUM(D8:D23)</f>
        <v>1100</v>
      </c>
      <c r="E24" s="420">
        <f>SUM(E8:E23)</f>
        <v>0</v>
      </c>
      <c r="F24" s="678">
        <f>SUM(F8:F23)</f>
        <v>0</v>
      </c>
      <c r="H24" s="1064"/>
      <c r="I24" s="1066"/>
    </row>
    <row r="25" spans="1:9" ht="12" customHeight="1" thickTop="1">
      <c r="A25" s="1074" t="s">
        <v>67</v>
      </c>
      <c r="B25" s="679"/>
      <c r="C25" s="680"/>
      <c r="D25" s="681" t="s">
        <v>66</v>
      </c>
      <c r="E25" s="681" t="s">
        <v>65</v>
      </c>
      <c r="F25" s="682"/>
      <c r="H25" s="1064"/>
      <c r="I25" s="1061">
        <f>IF(Cover!D13&gt;0, Cover!D13, "")</f>
        <v>2015</v>
      </c>
    </row>
    <row r="26" spans="1:9" ht="15" customHeight="1">
      <c r="A26" s="1074"/>
      <c r="B26" s="1075"/>
      <c r="C26" s="1075"/>
      <c r="D26" s="1075"/>
      <c r="E26" s="1075"/>
      <c r="F26" s="1075"/>
      <c r="H26" s="1064"/>
      <c r="I26" s="1062"/>
    </row>
    <row r="27" spans="1:9">
      <c r="A27" s="1074"/>
      <c r="B27" s="268"/>
      <c r="C27" s="268"/>
      <c r="D27" s="268"/>
      <c r="E27" s="287"/>
      <c r="F27" s="286"/>
      <c r="G27" s="270"/>
      <c r="H27" s="1062"/>
      <c r="I27" s="1062"/>
    </row>
    <row r="28" spans="1:9" s="86" customFormat="1">
      <c r="A28" s="398"/>
      <c r="B28" s="84"/>
      <c r="C28" s="149"/>
      <c r="D28" s="84"/>
      <c r="E28" s="905" t="s">
        <v>2</v>
      </c>
      <c r="F28" s="905"/>
      <c r="G28" s="1077"/>
      <c r="H28" s="49"/>
      <c r="I28" s="49"/>
    </row>
    <row r="29" spans="1:9" s="86" customFormat="1">
      <c r="A29" s="333"/>
      <c r="B29" s="310" t="s">
        <v>14</v>
      </c>
      <c r="C29" s="149"/>
      <c r="D29" s="84"/>
      <c r="E29" s="84"/>
      <c r="F29" s="84"/>
      <c r="G29" s="84"/>
      <c r="H29" s="49"/>
      <c r="I29" s="49"/>
    </row>
    <row r="30" spans="1:9" s="86" customFormat="1">
      <c r="A30" s="8"/>
      <c r="B30" s="150"/>
      <c r="C30" s="150"/>
      <c r="E30" s="54"/>
      <c r="F30" s="53"/>
      <c r="H30" s="52"/>
      <c r="I30" s="52"/>
    </row>
    <row r="31" spans="1:9" s="86" customFormat="1">
      <c r="A31" s="8"/>
      <c r="B31" s="150"/>
      <c r="C31" s="150"/>
      <c r="E31" s="54"/>
      <c r="F31" s="53"/>
      <c r="H31" s="52"/>
      <c r="I31" s="52"/>
    </row>
    <row r="32" spans="1:9" s="86" customFormat="1">
      <c r="A32" s="8"/>
      <c r="B32" s="150"/>
      <c r="C32" s="150"/>
      <c r="E32" s="54"/>
      <c r="F32" s="53"/>
      <c r="H32" s="52"/>
      <c r="I32" s="52"/>
    </row>
    <row r="33" spans="1:9" s="86" customFormat="1">
      <c r="A33" s="8"/>
      <c r="B33" s="150"/>
      <c r="C33" s="150"/>
      <c r="E33" s="54"/>
      <c r="F33" s="53"/>
      <c r="H33" s="52"/>
      <c r="I33" s="52"/>
    </row>
    <row r="34" spans="1:9">
      <c r="E34" s="51"/>
      <c r="F34" s="50"/>
    </row>
    <row r="35" spans="1:9">
      <c r="E35" s="51"/>
      <c r="F35" s="50"/>
    </row>
    <row r="36" spans="1:9">
      <c r="E36" s="51"/>
      <c r="F36" s="50"/>
    </row>
    <row r="37" spans="1:9">
      <c r="E37" s="51"/>
      <c r="F37" s="50"/>
    </row>
    <row r="38" spans="1:9">
      <c r="E38" s="51"/>
      <c r="F38" s="50"/>
    </row>
    <row r="39" spans="1:9">
      <c r="E39" s="51"/>
      <c r="F39" s="50"/>
    </row>
    <row r="40" spans="1:9">
      <c r="E40" s="51"/>
      <c r="F40" s="50"/>
    </row>
    <row r="41" spans="1:9">
      <c r="E41" s="51"/>
      <c r="F41" s="50"/>
    </row>
    <row r="42" spans="1:9">
      <c r="E42" s="51"/>
      <c r="F42" s="50"/>
    </row>
    <row r="43" spans="1:9">
      <c r="E43" s="51" t="s">
        <v>1</v>
      </c>
      <c r="F43" s="50"/>
    </row>
    <row r="44" spans="1:9">
      <c r="E44" s="51" t="s">
        <v>0</v>
      </c>
      <c r="F44" s="50"/>
    </row>
    <row r="45" spans="1:9">
      <c r="E45" s="51"/>
      <c r="F45" s="50"/>
    </row>
    <row r="46" spans="1:9">
      <c r="E46" s="51"/>
      <c r="F46" s="50"/>
    </row>
    <row r="47" spans="1:9">
      <c r="E47" s="51"/>
      <c r="F47" s="50"/>
    </row>
  </sheetData>
  <sheetProtection password="C810" sheet="1" objects="1" scenarios="1"/>
  <mergeCells count="14">
    <mergeCell ref="A25:A27"/>
    <mergeCell ref="B26:F26"/>
    <mergeCell ref="B1:F1"/>
    <mergeCell ref="B2:F2"/>
    <mergeCell ref="E28:G28"/>
    <mergeCell ref="B4:F4"/>
    <mergeCell ref="I25:I27"/>
    <mergeCell ref="H7:H27"/>
    <mergeCell ref="H2:H6"/>
    <mergeCell ref="I2:I24"/>
    <mergeCell ref="B3:F3"/>
    <mergeCell ref="B5:F5"/>
    <mergeCell ref="C6:F6"/>
    <mergeCell ref="B6:B7"/>
  </mergeCells>
  <printOptions horizontalCentered="1"/>
  <pageMargins left="0.5" right="0.5" top="0.75" bottom="0.35" header="0.3" footer="0.3"/>
  <pageSetup scale="8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2" r:id="rId4"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D9" sqref="D9"/>
    </sheetView>
  </sheetViews>
  <sheetFormatPr defaultColWidth="3.5703125" defaultRowHeight="15"/>
  <cols>
    <col min="1" max="1" width="5.42578125" style="496" customWidth="1"/>
    <col min="2" max="2" width="45.85546875" style="143" customWidth="1"/>
    <col min="3" max="3" width="17.7109375" style="143" customWidth="1"/>
    <col min="4" max="4" width="18.42578125" style="38" customWidth="1"/>
    <col min="5" max="5" width="18.140625" style="38" customWidth="1"/>
    <col min="6" max="6" width="17.42578125" style="38" customWidth="1"/>
    <col min="7" max="7" width="1.7109375" style="38" customWidth="1"/>
    <col min="8" max="8" width="3.28515625" style="60" customWidth="1"/>
    <col min="9" max="9" width="3.140625" style="60" customWidth="1"/>
    <col min="10" max="247" width="9.140625" style="38" customWidth="1"/>
    <col min="248" max="16384" width="3.5703125" style="38"/>
  </cols>
  <sheetData>
    <row r="1" spans="1:9" s="143" customFormat="1" ht="28.5" customHeight="1">
      <c r="A1" s="496"/>
      <c r="B1" s="1036" t="s">
        <v>454</v>
      </c>
      <c r="C1" s="965"/>
      <c r="D1" s="965"/>
      <c r="E1" s="965"/>
      <c r="F1" s="965"/>
      <c r="G1" s="296"/>
      <c r="H1" s="63">
        <v>2</v>
      </c>
      <c r="I1" s="63">
        <v>1</v>
      </c>
    </row>
    <row r="2" spans="1:9" ht="8.1" customHeight="1">
      <c r="B2" s="137"/>
      <c r="F2" s="55"/>
      <c r="G2" s="93"/>
      <c r="H2" s="1080" t="s">
        <v>75</v>
      </c>
      <c r="I2" s="1066" t="s">
        <v>32</v>
      </c>
    </row>
    <row r="3" spans="1:9" ht="67.5" customHeight="1">
      <c r="B3" s="1081" t="s">
        <v>492</v>
      </c>
      <c r="C3" s="1082"/>
      <c r="D3" s="1082"/>
      <c r="E3" s="1082"/>
      <c r="F3" s="1082"/>
      <c r="G3" s="93"/>
      <c r="H3" s="1080"/>
      <c r="I3" s="1066"/>
    </row>
    <row r="4" spans="1:9" ht="8.1" customHeight="1">
      <c r="G4" s="93"/>
      <c r="H4" s="1080"/>
      <c r="I4" s="1066"/>
    </row>
    <row r="5" spans="1:9">
      <c r="A5" s="56"/>
      <c r="B5" s="1089" t="s">
        <v>84</v>
      </c>
      <c r="C5" s="1083" t="s">
        <v>83</v>
      </c>
      <c r="D5" s="1084"/>
      <c r="E5" s="1084"/>
      <c r="F5" s="1085"/>
      <c r="G5" s="93"/>
      <c r="H5" s="1080"/>
      <c r="I5" s="1066"/>
    </row>
    <row r="6" spans="1:9">
      <c r="A6" s="56"/>
      <c r="B6" s="1090"/>
      <c r="C6" s="1087" t="s">
        <v>82</v>
      </c>
      <c r="D6" s="1057"/>
      <c r="E6" s="1087" t="s">
        <v>81</v>
      </c>
      <c r="F6" s="1088"/>
      <c r="G6" s="93"/>
      <c r="H6" s="1063" t="str">
        <f>IF(Cover!A1&gt;0, Cover!A1, "")</f>
        <v>EVERGREEN LAKE WATER SUPPLY CO INC</v>
      </c>
      <c r="I6" s="1066"/>
    </row>
    <row r="7" spans="1:9" ht="38.25" customHeight="1">
      <c r="B7" s="1091"/>
      <c r="C7" s="683" t="s">
        <v>80</v>
      </c>
      <c r="D7" s="683" t="s">
        <v>79</v>
      </c>
      <c r="E7" s="683" t="s">
        <v>78</v>
      </c>
      <c r="F7" s="684" t="s">
        <v>77</v>
      </c>
      <c r="G7" s="93"/>
      <c r="H7" s="1064"/>
      <c r="I7" s="1066"/>
    </row>
    <row r="8" spans="1:9" ht="21" customHeight="1">
      <c r="A8" s="496">
        <v>3</v>
      </c>
      <c r="B8" s="685" t="s">
        <v>638</v>
      </c>
      <c r="C8" s="422">
        <v>395</v>
      </c>
      <c r="D8" s="422"/>
      <c r="E8" s="422"/>
      <c r="F8" s="686"/>
      <c r="G8" s="93"/>
      <c r="H8" s="1064"/>
      <c r="I8" s="1066"/>
    </row>
    <row r="9" spans="1:9" ht="21" customHeight="1">
      <c r="A9" s="496">
        <v>4</v>
      </c>
      <c r="B9" s="687"/>
      <c r="C9" s="408"/>
      <c r="D9" s="408"/>
      <c r="E9" s="408"/>
      <c r="F9" s="541"/>
      <c r="G9" s="93"/>
      <c r="H9" s="1064"/>
      <c r="I9" s="1066"/>
    </row>
    <row r="10" spans="1:9" ht="21" customHeight="1">
      <c r="A10" s="496">
        <v>5</v>
      </c>
      <c r="B10" s="687"/>
      <c r="C10" s="408"/>
      <c r="D10" s="408"/>
      <c r="E10" s="408"/>
      <c r="F10" s="541"/>
      <c r="G10" s="93"/>
      <c r="H10" s="1064"/>
      <c r="I10" s="1066"/>
    </row>
    <row r="11" spans="1:9" ht="21" customHeight="1">
      <c r="A11" s="496">
        <v>6</v>
      </c>
      <c r="B11" s="687"/>
      <c r="C11" s="408"/>
      <c r="D11" s="408"/>
      <c r="E11" s="408"/>
      <c r="F11" s="541"/>
      <c r="G11" s="93"/>
      <c r="H11" s="1064"/>
      <c r="I11" s="1066"/>
    </row>
    <row r="12" spans="1:9" ht="21" customHeight="1">
      <c r="A12" s="496">
        <v>7</v>
      </c>
      <c r="B12" s="687"/>
      <c r="C12" s="408"/>
      <c r="D12" s="408"/>
      <c r="E12" s="408"/>
      <c r="F12" s="541"/>
      <c r="G12" s="93"/>
      <c r="H12" s="1064"/>
      <c r="I12" s="1066"/>
    </row>
    <row r="13" spans="1:9" ht="21" customHeight="1">
      <c r="A13" s="496">
        <v>8</v>
      </c>
      <c r="B13" s="687"/>
      <c r="C13" s="408"/>
      <c r="D13" s="408"/>
      <c r="E13" s="408"/>
      <c r="F13" s="541"/>
      <c r="G13" s="93"/>
      <c r="H13" s="1064"/>
      <c r="I13" s="1066"/>
    </row>
    <row r="14" spans="1:9" ht="21" customHeight="1">
      <c r="A14" s="496">
        <v>9</v>
      </c>
      <c r="B14" s="687"/>
      <c r="C14" s="408"/>
      <c r="D14" s="408"/>
      <c r="E14" s="408"/>
      <c r="F14" s="541"/>
      <c r="G14" s="93"/>
      <c r="H14" s="1064"/>
      <c r="I14" s="1066"/>
    </row>
    <row r="15" spans="1:9" ht="21" customHeight="1">
      <c r="A15" s="496">
        <v>10</v>
      </c>
      <c r="B15" s="687"/>
      <c r="C15" s="408"/>
      <c r="D15" s="408"/>
      <c r="E15" s="408"/>
      <c r="F15" s="541"/>
      <c r="G15" s="93"/>
      <c r="H15" s="1064"/>
      <c r="I15" s="1066"/>
    </row>
    <row r="16" spans="1:9" ht="21" customHeight="1">
      <c r="A16" s="496">
        <v>11</v>
      </c>
      <c r="B16" s="687"/>
      <c r="C16" s="408"/>
      <c r="D16" s="408"/>
      <c r="E16" s="408"/>
      <c r="F16" s="541"/>
      <c r="G16" s="93"/>
      <c r="H16" s="1064"/>
      <c r="I16" s="1066"/>
    </row>
    <row r="17" spans="1:9" ht="21" customHeight="1">
      <c r="A17" s="496">
        <v>12</v>
      </c>
      <c r="B17" s="687"/>
      <c r="C17" s="408"/>
      <c r="D17" s="408"/>
      <c r="E17" s="408"/>
      <c r="F17" s="541"/>
      <c r="G17" s="93"/>
      <c r="H17" s="1064"/>
      <c r="I17" s="1066"/>
    </row>
    <row r="18" spans="1:9" ht="21" customHeight="1">
      <c r="A18" s="496">
        <v>13</v>
      </c>
      <c r="B18" s="687"/>
      <c r="C18" s="408"/>
      <c r="D18" s="408"/>
      <c r="E18" s="408"/>
      <c r="F18" s="541"/>
      <c r="G18" s="93"/>
      <c r="H18" s="1064"/>
      <c r="I18" s="1066"/>
    </row>
    <row r="19" spans="1:9" ht="21" customHeight="1">
      <c r="A19" s="496">
        <v>14</v>
      </c>
      <c r="B19" s="687"/>
      <c r="C19" s="408"/>
      <c r="D19" s="408"/>
      <c r="E19" s="408"/>
      <c r="F19" s="541"/>
      <c r="G19" s="93"/>
      <c r="H19" s="1064"/>
      <c r="I19" s="1066"/>
    </row>
    <row r="20" spans="1:9" ht="21" customHeight="1">
      <c r="A20" s="496">
        <v>15</v>
      </c>
      <c r="B20" s="687"/>
      <c r="C20" s="408"/>
      <c r="D20" s="408"/>
      <c r="E20" s="408"/>
      <c r="F20" s="541"/>
      <c r="G20" s="93"/>
      <c r="H20" s="1064"/>
      <c r="I20" s="1066"/>
    </row>
    <row r="21" spans="1:9" ht="21" customHeight="1">
      <c r="A21" s="496">
        <v>16</v>
      </c>
      <c r="B21" s="687"/>
      <c r="C21" s="408"/>
      <c r="D21" s="408"/>
      <c r="E21" s="408"/>
      <c r="F21" s="541"/>
      <c r="G21" s="93"/>
      <c r="H21" s="1064"/>
      <c r="I21" s="1066"/>
    </row>
    <row r="22" spans="1:9" ht="21" customHeight="1">
      <c r="A22" s="496">
        <v>17</v>
      </c>
      <c r="B22" s="687"/>
      <c r="C22" s="408"/>
      <c r="D22" s="408"/>
      <c r="E22" s="408"/>
      <c r="F22" s="541"/>
      <c r="G22" s="93"/>
      <c r="H22" s="1064"/>
      <c r="I22" s="1066"/>
    </row>
    <row r="23" spans="1:9" ht="21" customHeight="1">
      <c r="A23" s="496">
        <v>18</v>
      </c>
      <c r="B23" s="687"/>
      <c r="C23" s="421"/>
      <c r="D23" s="421"/>
      <c r="E23" s="421"/>
      <c r="F23" s="688"/>
      <c r="G23" s="93"/>
      <c r="H23" s="1064"/>
      <c r="I23" s="1066"/>
    </row>
    <row r="24" spans="1:9" ht="21.95" customHeight="1" thickBot="1">
      <c r="A24" s="496">
        <v>19</v>
      </c>
      <c r="B24" s="689" t="s">
        <v>68</v>
      </c>
      <c r="C24" s="420">
        <f>SUM(C8:C23)</f>
        <v>395</v>
      </c>
      <c r="D24" s="420">
        <f>SUM(D8:D23)</f>
        <v>0</v>
      </c>
      <c r="E24" s="420">
        <f>SUM(E8:E23)</f>
        <v>0</v>
      </c>
      <c r="F24" s="678">
        <f>SUM(F8:F23)</f>
        <v>0</v>
      </c>
      <c r="G24" s="93"/>
      <c r="H24" s="1064"/>
      <c r="I24" s="1066"/>
    </row>
    <row r="25" spans="1:9" ht="16.5" customHeight="1" thickTop="1">
      <c r="A25" s="1079" t="s">
        <v>76</v>
      </c>
      <c r="B25" s="690"/>
      <c r="C25" s="691" t="s">
        <v>66</v>
      </c>
      <c r="D25" s="692"/>
      <c r="E25" s="691" t="s">
        <v>65</v>
      </c>
      <c r="F25" s="693"/>
      <c r="G25" s="93"/>
      <c r="H25" s="1064"/>
      <c r="I25" s="1061">
        <f>IF(Cover!D13&gt;0,Cover!D13,"")</f>
        <v>2015</v>
      </c>
    </row>
    <row r="26" spans="1:9" ht="12" customHeight="1">
      <c r="A26" s="1079"/>
      <c r="B26" s="1086"/>
      <c r="C26" s="1086"/>
      <c r="D26" s="1086"/>
      <c r="E26" s="1086"/>
      <c r="F26" s="1086"/>
      <c r="G26" s="93"/>
      <c r="H26" s="1064"/>
      <c r="I26" s="1092"/>
    </row>
    <row r="27" spans="1:9" ht="18" customHeight="1">
      <c r="A27" s="1079"/>
      <c r="B27" s="62"/>
      <c r="C27" s="62"/>
      <c r="D27" s="62"/>
      <c r="E27" s="93"/>
      <c r="F27" s="286"/>
      <c r="G27" s="270"/>
      <c r="H27" s="38"/>
      <c r="I27" s="38"/>
    </row>
    <row r="28" spans="1:9" s="39" customFormat="1">
      <c r="A28" s="333"/>
      <c r="B28" s="310" t="s">
        <v>14</v>
      </c>
      <c r="C28" s="143"/>
      <c r="D28" s="38"/>
      <c r="E28" s="1015" t="s">
        <v>2</v>
      </c>
      <c r="F28" s="1015"/>
      <c r="G28" s="900"/>
      <c r="H28" s="60"/>
      <c r="I28" s="60"/>
    </row>
    <row r="29" spans="1:9" s="39" customFormat="1">
      <c r="A29" s="8"/>
      <c r="B29" s="79"/>
      <c r="C29" s="79"/>
      <c r="H29" s="40"/>
      <c r="I29" s="40"/>
    </row>
    <row r="30" spans="1:9" s="39" customFormat="1">
      <c r="A30" s="8"/>
      <c r="B30" s="79"/>
      <c r="C30" s="79"/>
      <c r="E30" s="2"/>
      <c r="F30" s="142"/>
      <c r="H30" s="40"/>
      <c r="I30" s="40"/>
    </row>
    <row r="31" spans="1:9" s="39" customFormat="1">
      <c r="A31" s="8"/>
      <c r="B31" s="79"/>
      <c r="C31" s="79"/>
      <c r="E31" s="2"/>
      <c r="F31" s="142"/>
      <c r="H31" s="40"/>
      <c r="I31" s="40"/>
    </row>
    <row r="32" spans="1:9" s="39" customFormat="1">
      <c r="A32" s="8"/>
      <c r="B32" s="79"/>
      <c r="C32" s="79"/>
      <c r="E32" s="2"/>
      <c r="F32" s="142"/>
      <c r="H32" s="40"/>
      <c r="I32" s="40"/>
    </row>
    <row r="33" spans="1:9" s="39" customFormat="1">
      <c r="A33" s="8"/>
      <c r="B33" s="79"/>
      <c r="C33" s="79"/>
      <c r="E33" s="2"/>
      <c r="F33" s="142"/>
      <c r="H33" s="40"/>
      <c r="I33" s="40"/>
    </row>
    <row r="34" spans="1:9">
      <c r="E34" s="3"/>
      <c r="F34" s="137"/>
    </row>
    <row r="35" spans="1:9">
      <c r="E35" s="3"/>
      <c r="F35" s="137"/>
    </row>
    <row r="36" spans="1:9">
      <c r="E36" s="3"/>
      <c r="F36" s="137"/>
    </row>
    <row r="37" spans="1:9">
      <c r="E37" s="3"/>
      <c r="F37" s="137"/>
    </row>
    <row r="38" spans="1:9">
      <c r="E38" s="3"/>
      <c r="F38" s="137"/>
    </row>
    <row r="39" spans="1:9">
      <c r="E39" s="3"/>
      <c r="F39" s="137"/>
    </row>
    <row r="40" spans="1:9">
      <c r="E40" s="3"/>
      <c r="F40" s="137"/>
    </row>
    <row r="41" spans="1:9">
      <c r="E41" s="3"/>
      <c r="F41" s="137"/>
    </row>
    <row r="42" spans="1:9">
      <c r="E42" s="3"/>
      <c r="F42" s="137"/>
    </row>
    <row r="43" spans="1:9">
      <c r="E43" s="3" t="s">
        <v>1</v>
      </c>
      <c r="F43" s="137"/>
    </row>
    <row r="44" spans="1:9">
      <c r="E44" s="3" t="s">
        <v>0</v>
      </c>
      <c r="F44" s="137"/>
    </row>
    <row r="45" spans="1:9">
      <c r="E45" s="3"/>
      <c r="F45" s="137"/>
    </row>
    <row r="46" spans="1:9">
      <c r="E46" s="3"/>
      <c r="F46" s="137"/>
    </row>
    <row r="56" spans="8:8">
      <c r="H56" s="61"/>
    </row>
  </sheetData>
  <sheetProtection password="C810" sheet="1" objects="1" scenarios="1"/>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66" r:id="rId4"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zoomScaleNormal="100" zoomScaleSheetLayoutView="100" workbookViewId="0">
      <selection activeCell="D41" sqref="D41"/>
    </sheetView>
  </sheetViews>
  <sheetFormatPr defaultRowHeight="15"/>
  <cols>
    <col min="1" max="1" width="3.42578125" style="496" bestFit="1" customWidth="1"/>
    <col min="2" max="2" width="14.28515625" style="143" customWidth="1"/>
    <col min="3" max="3" width="64.28515625" style="38" customWidth="1"/>
    <col min="4" max="4" width="15.28515625" style="38" customWidth="1"/>
    <col min="5" max="5" width="15.28515625" style="143" customWidth="1"/>
    <col min="6" max="6" width="9.140625" style="143"/>
    <col min="7" max="250" width="9.140625" style="38"/>
    <col min="251" max="251" width="3.42578125" style="38" bestFit="1" customWidth="1"/>
    <col min="252" max="16384" width="9.140625" style="38"/>
  </cols>
  <sheetData>
    <row r="1" spans="1:8" s="3" customFormat="1" ht="12.75">
      <c r="A1" s="496">
        <v>1</v>
      </c>
      <c r="C1" s="137"/>
      <c r="D1" s="37" t="s">
        <v>32</v>
      </c>
      <c r="E1" s="874">
        <f>IF(Cover!D13&gt;0, Cover!D13,"")</f>
        <v>2015</v>
      </c>
    </row>
    <row r="2" spans="1:8" s="3" customFormat="1" ht="12.75">
      <c r="A2" s="496">
        <v>2</v>
      </c>
      <c r="B2" s="169" t="s">
        <v>31</v>
      </c>
      <c r="C2" s="942" t="str">
        <f>IF(Cover!A1&gt;0, Cover!A1, "")</f>
        <v>EVERGREEN LAKE WATER SUPPLY CO INC</v>
      </c>
      <c r="D2" s="942"/>
      <c r="E2" s="942"/>
    </row>
    <row r="3" spans="1:8" s="3" customFormat="1" ht="5.0999999999999996" customHeight="1">
      <c r="A3" s="496"/>
      <c r="B3" s="899"/>
      <c r="C3" s="899"/>
      <c r="D3" s="899"/>
      <c r="E3" s="899"/>
    </row>
    <row r="4" spans="1:8">
      <c r="B4" s="965" t="s">
        <v>99</v>
      </c>
      <c r="C4" s="965"/>
      <c r="D4" s="965"/>
      <c r="E4" s="965"/>
      <c r="F4" s="140"/>
    </row>
    <row r="5" spans="1:8" ht="69.75" customHeight="1">
      <c r="B5" s="1030" t="s">
        <v>383</v>
      </c>
      <c r="C5" s="1030"/>
      <c r="D5" s="1030"/>
      <c r="E5" s="1030"/>
    </row>
    <row r="6" spans="1:8" ht="8.1" customHeight="1">
      <c r="B6" s="1086"/>
      <c r="C6" s="1086"/>
      <c r="D6" s="1086"/>
      <c r="E6" s="1086"/>
    </row>
    <row r="7" spans="1:8" ht="30" customHeight="1">
      <c r="B7" s="1083" t="s">
        <v>89</v>
      </c>
      <c r="C7" s="1085"/>
      <c r="D7" s="654" t="s">
        <v>88</v>
      </c>
      <c r="E7" s="559" t="s">
        <v>87</v>
      </c>
      <c r="F7" s="38"/>
    </row>
    <row r="8" spans="1:8" s="143" customFormat="1" ht="21" customHeight="1">
      <c r="A8" s="496">
        <v>3</v>
      </c>
      <c r="B8" s="1023" t="s">
        <v>588</v>
      </c>
      <c r="C8" s="946"/>
      <c r="D8" s="408">
        <v>0</v>
      </c>
      <c r="E8" s="541">
        <v>0</v>
      </c>
    </row>
    <row r="9" spans="1:8" s="143" customFormat="1" ht="21" customHeight="1">
      <c r="A9" s="496">
        <v>4</v>
      </c>
      <c r="B9" s="694" t="s">
        <v>98</v>
      </c>
      <c r="C9" s="362" t="s">
        <v>342</v>
      </c>
      <c r="D9" s="408"/>
      <c r="E9" s="541"/>
    </row>
    <row r="10" spans="1:8" ht="21" customHeight="1">
      <c r="A10" s="496">
        <v>5</v>
      </c>
      <c r="B10" s="1115" t="s">
        <v>5</v>
      </c>
      <c r="C10" s="1110"/>
      <c r="D10" s="408"/>
      <c r="E10" s="541"/>
      <c r="F10" s="38"/>
    </row>
    <row r="11" spans="1:8" ht="21" customHeight="1">
      <c r="A11" s="496">
        <v>6</v>
      </c>
      <c r="B11" s="1115"/>
      <c r="C11" s="1110"/>
      <c r="D11" s="408"/>
      <c r="E11" s="541"/>
      <c r="F11" s="38"/>
    </row>
    <row r="12" spans="1:8" ht="21" customHeight="1">
      <c r="A12" s="496">
        <v>7</v>
      </c>
      <c r="B12" s="1115"/>
      <c r="C12" s="1110"/>
      <c r="D12" s="407"/>
      <c r="E12" s="419"/>
      <c r="F12" s="38"/>
    </row>
    <row r="13" spans="1:8" ht="21" customHeight="1">
      <c r="A13" s="496">
        <v>8</v>
      </c>
      <c r="B13" s="1115"/>
      <c r="C13" s="1110"/>
      <c r="D13" s="423"/>
      <c r="E13" s="423"/>
      <c r="F13" s="41"/>
      <c r="G13" s="41"/>
      <c r="H13" s="41"/>
    </row>
    <row r="14" spans="1:8" s="143" customFormat="1" ht="21" customHeight="1">
      <c r="A14" s="496">
        <v>9</v>
      </c>
      <c r="B14" s="1113" t="s">
        <v>427</v>
      </c>
      <c r="C14" s="1114"/>
      <c r="D14" s="424">
        <f>SUM(D9:D13)</f>
        <v>0</v>
      </c>
      <c r="E14" s="424">
        <f>SUM(E9:E13)</f>
        <v>0</v>
      </c>
      <c r="F14" s="151"/>
      <c r="G14" s="152"/>
      <c r="H14" s="151"/>
    </row>
    <row r="15" spans="1:8" s="143" customFormat="1" ht="21" customHeight="1">
      <c r="A15" s="496">
        <v>10</v>
      </c>
      <c r="B15" s="694" t="s">
        <v>97</v>
      </c>
      <c r="C15" s="532" t="s">
        <v>343</v>
      </c>
      <c r="D15" s="407"/>
      <c r="E15" s="419"/>
      <c r="F15" s="152"/>
      <c r="G15" s="152"/>
      <c r="H15" s="151"/>
    </row>
    <row r="16" spans="1:8" ht="21" customHeight="1">
      <c r="A16" s="496">
        <v>11</v>
      </c>
      <c r="B16" s="1109"/>
      <c r="C16" s="1110"/>
      <c r="D16" s="407"/>
      <c r="E16" s="419"/>
      <c r="F16" s="38"/>
    </row>
    <row r="17" spans="1:6" ht="21" customHeight="1">
      <c r="A17" s="496">
        <v>12</v>
      </c>
      <c r="B17" s="1109"/>
      <c r="C17" s="1110"/>
      <c r="D17" s="407"/>
      <c r="E17" s="419"/>
      <c r="F17" s="38"/>
    </row>
    <row r="18" spans="1:6" ht="21" customHeight="1">
      <c r="A18" s="496">
        <v>13</v>
      </c>
      <c r="B18" s="1023" t="s">
        <v>96</v>
      </c>
      <c r="C18" s="946"/>
      <c r="D18" s="407"/>
      <c r="E18" s="419"/>
      <c r="F18" s="38"/>
    </row>
    <row r="19" spans="1:6" ht="21" customHeight="1">
      <c r="A19" s="496">
        <v>14</v>
      </c>
      <c r="B19" s="1109"/>
      <c r="C19" s="1110"/>
      <c r="D19" s="423"/>
      <c r="E19" s="695"/>
      <c r="F19" s="38"/>
    </row>
    <row r="20" spans="1:6" s="143" customFormat="1" ht="21" customHeight="1">
      <c r="A20" s="496">
        <v>15</v>
      </c>
      <c r="B20" s="1113" t="s">
        <v>428</v>
      </c>
      <c r="C20" s="1114"/>
      <c r="D20" s="425">
        <f>SUM(D15:D19)</f>
        <v>0</v>
      </c>
      <c r="E20" s="425">
        <f>SUM(E15:E19)</f>
        <v>0</v>
      </c>
    </row>
    <row r="21" spans="1:6" s="143" customFormat="1" ht="21" customHeight="1" thickBot="1">
      <c r="A21" s="496">
        <v>16</v>
      </c>
      <c r="B21" s="1023" t="s">
        <v>344</v>
      </c>
      <c r="C21" s="946"/>
      <c r="D21" s="426">
        <f>D8+D14-D20</f>
        <v>0</v>
      </c>
      <c r="E21" s="426">
        <f>E8+E14-E20</f>
        <v>0</v>
      </c>
    </row>
    <row r="22" spans="1:6" ht="15.75" thickTop="1">
      <c r="B22" s="1111"/>
      <c r="C22" s="1112"/>
      <c r="D22" s="696" t="s">
        <v>85</v>
      </c>
      <c r="E22" s="696" t="s">
        <v>85</v>
      </c>
      <c r="F22" s="38"/>
    </row>
    <row r="23" spans="1:6" ht="8.1" customHeight="1">
      <c r="B23" s="1086"/>
      <c r="C23" s="1086"/>
      <c r="D23" s="1086"/>
      <c r="E23" s="1086"/>
      <c r="F23" s="38"/>
    </row>
    <row r="24" spans="1:6">
      <c r="B24" s="1097" t="s">
        <v>95</v>
      </c>
      <c r="C24" s="1097"/>
      <c r="D24" s="1097"/>
      <c r="E24" s="1097"/>
      <c r="F24" s="38"/>
    </row>
    <row r="25" spans="1:6" ht="12.75" customHeight="1">
      <c r="B25" s="1105" t="s">
        <v>94</v>
      </c>
      <c r="C25" s="1106"/>
      <c r="D25" s="1106"/>
      <c r="E25" s="1106"/>
      <c r="F25" s="38"/>
    </row>
    <row r="26" spans="1:6" s="292" customFormat="1" ht="15" customHeight="1">
      <c r="A26" s="890">
        <v>17</v>
      </c>
      <c r="B26" s="1102" t="s">
        <v>585</v>
      </c>
      <c r="C26" s="1102"/>
      <c r="D26" s="1102"/>
      <c r="E26" s="836"/>
      <c r="F26" s="837"/>
    </row>
    <row r="27" spans="1:6" s="292" customFormat="1" ht="15" customHeight="1">
      <c r="A27" s="891"/>
      <c r="B27" s="1100"/>
      <c r="C27" s="1101"/>
      <c r="D27" s="1101"/>
      <c r="E27" s="836"/>
      <c r="F27" s="837"/>
    </row>
    <row r="28" spans="1:6">
      <c r="A28" s="884"/>
      <c r="B28" s="1097" t="s">
        <v>93</v>
      </c>
      <c r="C28" s="1097"/>
      <c r="D28" s="1097"/>
      <c r="E28" s="1097"/>
      <c r="F28" s="38"/>
    </row>
    <row r="29" spans="1:6" ht="30.75" customHeight="1">
      <c r="A29" s="884"/>
      <c r="B29" s="1107" t="s">
        <v>89</v>
      </c>
      <c r="C29" s="1108"/>
      <c r="D29" s="697" t="s">
        <v>88</v>
      </c>
      <c r="E29" s="698" t="s">
        <v>87</v>
      </c>
      <c r="F29" s="38"/>
    </row>
    <row r="30" spans="1:6" ht="21" customHeight="1">
      <c r="A30" s="884">
        <v>18</v>
      </c>
      <c r="B30" s="1023" t="s">
        <v>345</v>
      </c>
      <c r="C30" s="1048"/>
      <c r="D30" s="427">
        <v>0</v>
      </c>
      <c r="E30" s="699">
        <v>0</v>
      </c>
      <c r="F30" s="38"/>
    </row>
    <row r="31" spans="1:6" ht="21" customHeight="1">
      <c r="A31" s="884">
        <v>19</v>
      </c>
      <c r="B31" s="1098" t="s">
        <v>346</v>
      </c>
      <c r="C31" s="1099"/>
      <c r="D31" s="425" t="str">
        <f>IF(D58=2,D21,"")</f>
        <v/>
      </c>
      <c r="E31" s="425" t="str">
        <f>IF(D58=2,E21,"")</f>
        <v/>
      </c>
      <c r="F31" s="38"/>
    </row>
    <row r="32" spans="1:6" ht="21" customHeight="1">
      <c r="A32" s="884">
        <v>20</v>
      </c>
      <c r="B32" s="1098" t="s">
        <v>347</v>
      </c>
      <c r="C32" s="979"/>
      <c r="D32" s="428" t="str">
        <f>IF(D58=2,'Page W-5'!K62,"")</f>
        <v/>
      </c>
      <c r="E32" s="428" t="str">
        <f>IF(D58=2,'Page S-4'!K50,"")</f>
        <v/>
      </c>
      <c r="F32" s="38"/>
    </row>
    <row r="33" spans="1:7" ht="21" customHeight="1">
      <c r="A33" s="884">
        <v>21</v>
      </c>
      <c r="B33" s="1023" t="s">
        <v>92</v>
      </c>
      <c r="C33" s="946"/>
      <c r="D33" s="514" t="str">
        <f>IF($D$58=2,IF(D32=0, "0.00%", D31/D32),"")</f>
        <v/>
      </c>
      <c r="E33" s="700" t="str">
        <f>IF($D$58=2,IF(E32=0, "0.00%", E31/E32),"")</f>
        <v/>
      </c>
      <c r="F33" s="222"/>
      <c r="G33" s="222"/>
    </row>
    <row r="34" spans="1:7" ht="21" customHeight="1">
      <c r="A34" s="884">
        <v>22</v>
      </c>
      <c r="B34" s="1098" t="s">
        <v>348</v>
      </c>
      <c r="C34" s="946"/>
      <c r="D34" s="428" t="str">
        <f>IF(D58=2,'Page W-5'!N62,"")</f>
        <v/>
      </c>
      <c r="E34" s="428" t="str">
        <f>IF(D58=2,'Page S-4'!N50,"")</f>
        <v/>
      </c>
      <c r="F34" s="38"/>
    </row>
    <row r="35" spans="1:7" ht="21" customHeight="1">
      <c r="A35" s="884">
        <v>23</v>
      </c>
      <c r="B35" s="1098" t="s">
        <v>602</v>
      </c>
      <c r="C35" s="946"/>
      <c r="D35" s="428" t="str">
        <f>IF(D58=2,D33*D34,"")</f>
        <v/>
      </c>
      <c r="E35" s="428" t="str">
        <f>IF(D58=2,E33*E34,"")</f>
        <v/>
      </c>
      <c r="F35" s="38"/>
    </row>
    <row r="36" spans="1:7" ht="21" customHeight="1" thickBot="1">
      <c r="A36" s="884">
        <v>24</v>
      </c>
      <c r="B36" s="1023" t="s">
        <v>91</v>
      </c>
      <c r="C36" s="946"/>
      <c r="D36" s="429" t="str">
        <f>IF($D$58=2,SUM(D30+D35),"")</f>
        <v/>
      </c>
      <c r="E36" s="429" t="str">
        <f>IF($D$58=2,SUM(E30+E35),"")</f>
        <v/>
      </c>
      <c r="F36" s="38"/>
    </row>
    <row r="37" spans="1:7" ht="14.25" customHeight="1" thickTop="1">
      <c r="A37" s="884"/>
      <c r="B37" s="1103"/>
      <c r="C37" s="1104"/>
      <c r="D37" s="701" t="s">
        <v>85</v>
      </c>
      <c r="E37" s="702" t="s">
        <v>85</v>
      </c>
      <c r="F37" s="38"/>
    </row>
    <row r="38" spans="1:7" ht="16.5" customHeight="1">
      <c r="A38" s="884"/>
      <c r="B38" s="1095" t="s">
        <v>13</v>
      </c>
      <c r="C38" s="1096"/>
      <c r="D38" s="1096"/>
      <c r="E38" s="1096"/>
      <c r="F38" s="38"/>
    </row>
    <row r="39" spans="1:7" ht="14.25" customHeight="1">
      <c r="A39" s="884"/>
      <c r="B39" s="1097" t="s">
        <v>90</v>
      </c>
      <c r="C39" s="1097"/>
      <c r="D39" s="1097"/>
      <c r="E39" s="1097"/>
      <c r="F39" s="38"/>
    </row>
    <row r="40" spans="1:7" ht="28.5" customHeight="1">
      <c r="A40" s="884"/>
      <c r="B40" s="1087" t="s">
        <v>89</v>
      </c>
      <c r="C40" s="1057"/>
      <c r="D40" s="832" t="s">
        <v>88</v>
      </c>
      <c r="E40" s="559" t="s">
        <v>87</v>
      </c>
      <c r="F40" s="38"/>
    </row>
    <row r="41" spans="1:7" ht="21" customHeight="1">
      <c r="A41" s="884">
        <v>25</v>
      </c>
      <c r="B41" s="1023" t="s">
        <v>562</v>
      </c>
      <c r="C41" s="1048"/>
      <c r="D41" s="838"/>
      <c r="E41" s="838"/>
      <c r="F41" s="38"/>
    </row>
    <row r="42" spans="1:7" ht="21" customHeight="1">
      <c r="A42" s="884">
        <v>26</v>
      </c>
      <c r="B42" s="1098" t="s">
        <v>602</v>
      </c>
      <c r="C42" s="1099"/>
      <c r="D42" s="839"/>
      <c r="E42" s="840"/>
      <c r="F42" s="38"/>
    </row>
    <row r="43" spans="1:7" ht="21" customHeight="1" thickBot="1">
      <c r="A43" s="884">
        <v>27</v>
      </c>
      <c r="B43" s="1023" t="s">
        <v>86</v>
      </c>
      <c r="C43" s="1048"/>
      <c r="D43" s="426" t="str">
        <f>IF(D58&lt;3,"",SUM(D41:D42))</f>
        <v/>
      </c>
      <c r="E43" s="426" t="str">
        <f>IF(D58&lt;3,"",SUM(E41:E42))</f>
        <v/>
      </c>
      <c r="F43" s="152"/>
      <c r="G43" s="41"/>
    </row>
    <row r="44" spans="1:7" ht="15.75" thickTop="1">
      <c r="B44" s="1093"/>
      <c r="C44" s="1094"/>
      <c r="D44" s="701" t="s">
        <v>85</v>
      </c>
      <c r="E44" s="702" t="s">
        <v>85</v>
      </c>
      <c r="F44" s="38"/>
    </row>
    <row r="45" spans="1:7" s="39" customFormat="1" ht="7.5" customHeight="1">
      <c r="A45" s="496"/>
      <c r="B45" s="277"/>
      <c r="C45" s="277"/>
      <c r="D45" s="80"/>
      <c r="E45" s="80"/>
      <c r="F45" s="38"/>
    </row>
    <row r="46" spans="1:7" s="39" customFormat="1">
      <c r="A46" s="498"/>
      <c r="B46" s="1025" t="s">
        <v>40</v>
      </c>
      <c r="C46" s="1026"/>
      <c r="D46" s="143"/>
      <c r="E46" s="38"/>
      <c r="F46" s="38"/>
    </row>
    <row r="47" spans="1:7" ht="15" customHeight="1">
      <c r="A47" s="501"/>
      <c r="B47" s="1025" t="s">
        <v>14</v>
      </c>
      <c r="C47" s="963"/>
      <c r="D47" s="905" t="s">
        <v>2</v>
      </c>
      <c r="E47" s="905"/>
    </row>
    <row r="48" spans="1:7" s="39" customFormat="1">
      <c r="A48" s="8"/>
      <c r="B48" s="79"/>
      <c r="F48" s="79"/>
    </row>
    <row r="49" spans="1:6" s="39" customFormat="1">
      <c r="A49" s="8"/>
      <c r="B49" s="79"/>
      <c r="D49" s="2"/>
      <c r="E49" s="142"/>
      <c r="F49" s="79"/>
    </row>
    <row r="50" spans="1:6" s="39" customFormat="1">
      <c r="A50" s="8"/>
      <c r="B50" s="79"/>
      <c r="D50" s="2"/>
      <c r="E50" s="142"/>
      <c r="F50" s="79"/>
    </row>
    <row r="51" spans="1:6" s="39" customFormat="1">
      <c r="A51" s="8"/>
      <c r="B51" s="79"/>
      <c r="D51" s="2"/>
      <c r="E51" s="142"/>
      <c r="F51" s="79"/>
    </row>
    <row r="52" spans="1:6">
      <c r="D52" s="3"/>
      <c r="E52" s="137"/>
    </row>
    <row r="53" spans="1:6">
      <c r="D53" s="3"/>
      <c r="E53" s="137"/>
    </row>
    <row r="54" spans="1:6">
      <c r="D54" s="3"/>
      <c r="E54" s="137"/>
    </row>
    <row r="55" spans="1:6">
      <c r="D55" s="3"/>
      <c r="E55" s="137"/>
    </row>
    <row r="56" spans="1:6">
      <c r="D56" s="3"/>
      <c r="E56" s="137"/>
    </row>
    <row r="57" spans="1:6">
      <c r="D57" s="3"/>
      <c r="E57" s="137"/>
    </row>
    <row r="58" spans="1:6">
      <c r="D58" s="264">
        <v>1</v>
      </c>
      <c r="E58" s="137"/>
    </row>
    <row r="59" spans="1:6">
      <c r="D59" s="262"/>
      <c r="E59" s="137"/>
    </row>
    <row r="60" spans="1:6">
      <c r="D60" s="263" t="s">
        <v>93</v>
      </c>
      <c r="E60" s="137"/>
    </row>
    <row r="61" spans="1:6">
      <c r="D61" s="263" t="s">
        <v>90</v>
      </c>
      <c r="E61" s="137"/>
    </row>
    <row r="62" spans="1:6">
      <c r="D62" s="3"/>
      <c r="E62" s="137"/>
    </row>
    <row r="63" spans="1:6">
      <c r="D63" s="3"/>
      <c r="E63" s="137" t="s">
        <v>1</v>
      </c>
    </row>
    <row r="64" spans="1:6">
      <c r="D64" s="3"/>
      <c r="E64" s="137" t="s">
        <v>0</v>
      </c>
    </row>
    <row r="65" spans="4:5">
      <c r="D65" s="3"/>
      <c r="E65" s="137"/>
    </row>
    <row r="66" spans="4:5">
      <c r="E66" s="38"/>
    </row>
    <row r="67" spans="4:5">
      <c r="E67" s="38"/>
    </row>
    <row r="68" spans="4:5">
      <c r="E68" s="38"/>
    </row>
    <row r="69" spans="4:5">
      <c r="E69" s="38"/>
    </row>
    <row r="70" spans="4:5">
      <c r="E70" s="38"/>
    </row>
    <row r="71" spans="4:5">
      <c r="E71" s="38"/>
    </row>
  </sheetData>
  <sheetProtection password="C810" sheet="1" objects="1" scenarios="1"/>
  <mergeCells count="44">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B36:C36"/>
    <mergeCell ref="B27:D27"/>
    <mergeCell ref="B26:D26"/>
    <mergeCell ref="B44:C44"/>
    <mergeCell ref="D47:E47"/>
    <mergeCell ref="B38:E38"/>
    <mergeCell ref="B39:E39"/>
    <mergeCell ref="B40:C40"/>
    <mergeCell ref="B41:C41"/>
    <mergeCell ref="B42:C42"/>
    <mergeCell ref="B43:C43"/>
    <mergeCell ref="B46:C46"/>
    <mergeCell ref="B47:C47"/>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1"/>
  <headerFooter>
    <oddFooter>&amp;C&amp;K000000&amp;A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5"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27</vt:i4>
      </vt:variant>
    </vt:vector>
  </HeadingPairs>
  <TitlesOfParts>
    <vt:vector size="52"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2016-04-05T17:01:58Z</cp:lastPrinted>
  <dcterms:created xsi:type="dcterms:W3CDTF">2013-10-31T13:48:32Z</dcterms:created>
  <dcterms:modified xsi:type="dcterms:W3CDTF">2016-04-05T17:02:34Z</dcterms:modified>
</cp:coreProperties>
</file>