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C29" i="12"/>
  <c r="C26" i="14" l="1"/>
  <c r="C20" i="14"/>
  <c r="C4" i="14"/>
  <c r="C27" i="14" l="1"/>
  <c r="C30" i="14" s="1"/>
  <c r="C32" i="14" s="1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</calcChain>
</file>

<file path=xl/sharedStrings.xml><?xml version="1.0" encoding="utf-8"?>
<sst xmlns="http://schemas.openxmlformats.org/spreadsheetml/2006/main" count="212" uniqueCount="83">
  <si>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</si>
  <si>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</si>
  <si>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</si>
  <si>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</si>
  <si>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</si>
  <si>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</si>
  <si>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</si>
  <si>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</si>
  <si>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</si>
  <si>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</si>
  <si>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</si>
  <si>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</si>
  <si>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</si>
  <si>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</si>
  <si>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</si>
  <si>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</si>
  <si>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</si>
  <si>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</si>
  <si>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</si>
  <si>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</si>
  <si>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</si>
  <si>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</si>
  <si>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</si>
  <si>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</si>
  <si>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</si>
  <si>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</si>
  <si>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</si>
  <si>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</si>
  <si>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</si>
  <si>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</si>
  <si>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</si>
  <si>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</si>
  <si>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</si>
  <si>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</si>
  <si>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</si>
  <si>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</si>
  <si>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</si>
  <si>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</si>
  <si>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</si>
  <si>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</si>
  <si>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</si>
  <si>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</si>
  <si>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</si>
  <si>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</si>
  <si>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</si>
  <si>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</si>
  <si>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</si>
  <si>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</si>
  <si>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</si>
  <si>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</si>
  <si>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</si>
  <si>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</si>
  <si>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</si>
  <si>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</si>
  <si>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</si>
  <si>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</si>
  <si>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</si>
  <si>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</si>
  <si>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</si>
  <si>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</si>
  <si>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</si>
  <si>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</si>
  <si>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</si>
  <si>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</si>
  <si>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</si>
  <si>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</si>
  <si>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</si>
  <si>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</si>
  <si>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</si>
  <si>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</si>
  <si>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</si>
  <si>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</si>
  <si>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</si>
  <si>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</si>
  <si>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</si>
  <si>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</si>
  <si>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</si>
  <si>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</si>
  <si>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</si>
  <si>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</si>
  <si>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</si>
  <si>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</si>
  <si>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Sep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</si>
</sst>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Sep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44834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1386084.0281769647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1386084.0281769647</v>
      </c>
    </row>
    <row r="27" spans="1:4" ht="15" thickBot="1" x14ac:dyDescent="0.4">
      <c r="A27" s="13" t="s">
        <v>12</v>
      </c>
      <c r="B27" s="24"/>
      <c r="C27" s="58">
        <f>C26+C20</f>
        <v>1386084.0281769647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(2.841696/12)/100</f>
        <v>2.3680800000000003E-3</v>
      </c>
    </row>
    <row r="30" spans="1:4" x14ac:dyDescent="0.35">
      <c r="A30" s="16" t="s">
        <v>14</v>
      </c>
      <c r="B30" s="52"/>
      <c r="C30" s="52">
        <f>(C27+B34)*C29</f>
        <v>-11562.585698191342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-6268767.762759978</v>
      </c>
      <c r="C34" s="60">
        <f>C27+C30+B34+C32</f>
        <v>-4894246.3202812048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44834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79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(2.841696/12)/100</f>
        <v>2.3680800000000003E-3</v>
      </c>
    </row>
    <row r="30" spans="1:3" x14ac:dyDescent="0.35">
      <c r="A30" s="16" t="s">
        <v>14</v>
      </c>
      <c r="B30" s="52"/>
      <c r="C30" s="52">
        <f>(C27+B32)*C29</f>
        <v>23653.944760239883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9988659.4879564382</v>
      </c>
      <c r="C32" s="60">
        <f t="shared" ref="C32" si="2">C27+C30+B32</f>
        <v>10012313.432716679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81</v>
      </c>
    </row>
    <row r="4" spans="1:14" x14ac:dyDescent="0.35">
      <c r="A4" s="1"/>
      <c r="B4" s="2" t="s">
        <v>26</v>
      </c>
      <c r="C4" s="2">
        <f>'Monthly Cost Tracker AP3'!C4</f>
        <v>44834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130475.36999999988</v>
      </c>
    </row>
    <row r="7" spans="1:14" x14ac:dyDescent="0.35">
      <c r="A7" s="5" t="s">
        <v>68</v>
      </c>
      <c r="B7" s="6"/>
      <c r="C7" s="52">
        <v>3.3200000000000003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239271.25</v>
      </c>
    </row>
    <row r="13" spans="1:14" x14ac:dyDescent="0.35">
      <c r="A13" s="5" t="s">
        <v>5</v>
      </c>
      <c r="B13" s="6"/>
      <c r="C13" s="49">
        <v>-10976694.966531552</v>
      </c>
      <c r="F13" s="62"/>
      <c r="G13" s="63"/>
    </row>
    <row r="14" spans="1:14" x14ac:dyDescent="0.35">
      <c r="A14" s="5" t="s">
        <v>79</v>
      </c>
      <c r="B14" s="6"/>
      <c r="C14" s="52">
        <v>-4119238.5000000075</v>
      </c>
    </row>
    <row r="15" spans="1:14" x14ac:dyDescent="0.35">
      <c r="A15" s="5" t="s">
        <v>7</v>
      </c>
      <c r="B15" s="6"/>
      <c r="C15" s="52">
        <v>6938587.3088195166</v>
      </c>
    </row>
    <row r="16" spans="1:14" x14ac:dyDescent="0.35">
      <c r="A16" s="5" t="s">
        <v>8</v>
      </c>
      <c r="B16" s="6"/>
      <c r="C16" s="52">
        <v>3479358.25</v>
      </c>
    </row>
    <row r="17" spans="1:3" x14ac:dyDescent="0.35">
      <c r="A17" s="5" t="s">
        <v>9</v>
      </c>
      <c r="B17" s="6"/>
      <c r="C17" s="52">
        <v>626135.97000000055</v>
      </c>
    </row>
    <row r="18" spans="1:3" x14ac:dyDescent="0.35">
      <c r="A18" s="5" t="s">
        <v>63</v>
      </c>
      <c r="B18" s="6"/>
      <c r="C18" s="52">
        <v>159577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-2768358.3310453766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-4635269.9552814681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(2.841696/12)/100</f>
        <v>2.3680800000000003E-3</v>
      </c>
    </row>
    <row r="30" spans="1:3" x14ac:dyDescent="0.35">
      <c r="A30" s="16" t="s">
        <v>14</v>
      </c>
      <c r="B30" s="52"/>
      <c r="C30" s="52">
        <f>(C27+B32)*C29</f>
        <v>-36609.984501833271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-10824505.264235299</v>
      </c>
      <c r="C32" s="60">
        <f t="shared" ref="C32" si="2">C27+C30+B32</f>
        <v>-15496385.2040186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-580124.48</v>
      </c>
    </row>
    <row r="10" spans="1:4" x14ac:dyDescent="0.35">
      <c r="A10" s="44" t="s">
        <v>36</v>
      </c>
      <c r="B10" s="35" t="s">
        <v>35</v>
      </c>
      <c r="C10" s="45">
        <v>-140674.26</v>
      </c>
      <c r="D10" s="8"/>
    </row>
    <row r="11" spans="1:4" x14ac:dyDescent="0.35">
      <c r="A11" s="44" t="s">
        <v>37</v>
      </c>
      <c r="B11" s="35" t="s">
        <v>35</v>
      </c>
      <c r="C11" s="45">
        <v>-334704.84000000003</v>
      </c>
      <c r="D11" s="8"/>
    </row>
    <row r="12" spans="1:4" x14ac:dyDescent="0.35">
      <c r="A12" s="44" t="s">
        <v>38</v>
      </c>
      <c r="B12" s="35" t="s">
        <v>39</v>
      </c>
      <c r="C12" s="45">
        <v>-163186.04999999999</v>
      </c>
      <c r="D12" s="8"/>
    </row>
    <row r="13" spans="1:4" x14ac:dyDescent="0.35">
      <c r="A13" s="44" t="s">
        <v>40</v>
      </c>
      <c r="B13" s="35" t="s">
        <v>35</v>
      </c>
      <c r="C13" s="45">
        <f>-(3473.75+82.05+1748.24)</f>
        <v>-5304.04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-7598.94</v>
      </c>
      <c r="D15" s="31"/>
    </row>
    <row r="16" spans="1:4" x14ac:dyDescent="0.35">
      <c r="A16" s="46" t="s">
        <v>43</v>
      </c>
      <c r="B16" s="35" t="s">
        <v>39</v>
      </c>
      <c r="C16" s="45">
        <v>-85530.34</v>
      </c>
      <c r="D16" s="31"/>
    </row>
    <row r="17" spans="1:4" x14ac:dyDescent="0.35">
      <c r="A17" s="46" t="s">
        <v>44</v>
      </c>
      <c r="B17" s="35" t="s">
        <v>39</v>
      </c>
      <c r="C17" s="45">
        <f>-(1253.37+67707.71)</f>
        <v>-68961.08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-1386084.0300000003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Sep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Sep-2022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Sep-2022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8">
        <v>938232953.76929855</v>
      </c>
      <c r="D11" s="71">
        <f>$E$39/$E$64</f>
        <v>7.2300270579695619E-4</v>
      </c>
      <c r="E11" s="68">
        <f>C11*D11</f>
        <v>678344.96424307337</v>
      </c>
    </row>
    <row r="12" spans="1:5" x14ac:dyDescent="0.35">
      <c r="A12" s="44" t="s">
        <v>36</v>
      </c>
      <c r="B12" s="35" t="s">
        <v>35</v>
      </c>
      <c r="C12" s="78">
        <v>250749012.85982239</v>
      </c>
      <c r="D12" s="71">
        <f t="shared" ref="D12:D19" si="0">$E$39/$E$64</f>
        <v>7.2300270579695619E-4</v>
      </c>
      <c r="E12" s="68">
        <f t="shared" ref="E12:E19" si="1">C12*D12</f>
        <v>181292.21477356736</v>
      </c>
    </row>
    <row r="13" spans="1:5" x14ac:dyDescent="0.35">
      <c r="A13" s="44" t="s">
        <v>37</v>
      </c>
      <c r="B13" s="35" t="s">
        <v>35</v>
      </c>
      <c r="C13" s="78">
        <v>624634778.83809066</v>
      </c>
      <c r="D13" s="71">
        <f t="shared" si="0"/>
        <v>7.2300270579695619E-4</v>
      </c>
      <c r="E13" s="68">
        <f t="shared" si="1"/>
        <v>451612.63523482287</v>
      </c>
    </row>
    <row r="14" spans="1:5" x14ac:dyDescent="0.35">
      <c r="A14" s="44" t="s">
        <v>38</v>
      </c>
      <c r="B14" s="35" t="s">
        <v>39</v>
      </c>
      <c r="C14" s="78">
        <v>306404297.72939169</v>
      </c>
      <c r="D14" s="71">
        <f t="shared" si="0"/>
        <v>7.2300270579695619E-4</v>
      </c>
      <c r="E14" s="68">
        <f t="shared" si="1"/>
        <v>221531.13632616636</v>
      </c>
    </row>
    <row r="15" spans="1:5" x14ac:dyDescent="0.35">
      <c r="A15" s="44" t="s">
        <v>40</v>
      </c>
      <c r="B15" s="35" t="s">
        <v>35</v>
      </c>
      <c r="C15" s="78">
        <v>11104293.074601572</v>
      </c>
      <c r="D15" s="71">
        <f t="shared" si="0"/>
        <v>7.2300270579695619E-4</v>
      </c>
      <c r="E15" s="68">
        <f t="shared" si="1"/>
        <v>8028.4339388993385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14169395.466314655</v>
      </c>
      <c r="D17" s="71">
        <f t="shared" si="0"/>
        <v>7.2300270579695619E-4</v>
      </c>
      <c r="E17" s="68">
        <f t="shared" si="1"/>
        <v>10244.511261652618</v>
      </c>
    </row>
    <row r="18" spans="1:5" x14ac:dyDescent="0.35">
      <c r="A18" s="46" t="s">
        <v>43</v>
      </c>
      <c r="B18" s="35" t="s">
        <v>39</v>
      </c>
      <c r="C18" s="78">
        <v>159484474.3484087</v>
      </c>
      <c r="D18" s="71">
        <f t="shared" si="0"/>
        <v>7.2300270579695619E-4</v>
      </c>
      <c r="E18" s="68">
        <f t="shared" si="1"/>
        <v>115307.70648650474</v>
      </c>
    </row>
    <row r="19" spans="1:5" x14ac:dyDescent="0.35">
      <c r="A19" s="46" t="s">
        <v>44</v>
      </c>
      <c r="B19" s="35" t="s">
        <v>39</v>
      </c>
      <c r="C19" s="78">
        <v>128588572.91407192</v>
      </c>
      <c r="D19" s="71">
        <f t="shared" si="0"/>
        <v>7.2300270579695619E-4</v>
      </c>
      <c r="E19" s="68">
        <f t="shared" si="1"/>
        <v>92969.886151443192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2433367779</v>
      </c>
      <c r="D21" s="70"/>
      <c r="E21" s="70">
        <f t="shared" ref="E21" si="2">SUM(E11:E20)</f>
        <v>1759331.48841613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Sep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Sep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-580124.48</v>
      </c>
      <c r="D8" s="48">
        <v>925329000</v>
      </c>
      <c r="E8" s="40">
        <v>-4.9617039894535992E-4</v>
      </c>
      <c r="F8" s="45">
        <f>D8*E8</f>
        <v>-459120.85908571095</v>
      </c>
      <c r="G8" s="45">
        <f>F8-C8</f>
        <v>121003.62091428903</v>
      </c>
    </row>
    <row r="9" spans="1:7" x14ac:dyDescent="0.35">
      <c r="A9" s="35" t="s">
        <v>36</v>
      </c>
      <c r="B9" s="35" t="s">
        <v>35</v>
      </c>
      <c r="C9" s="45">
        <f>'18A'!C10</f>
        <v>-140674.26</v>
      </c>
      <c r="D9" s="48">
        <v>248324000</v>
      </c>
      <c r="E9" s="40">
        <v>-4.9617039894535992E-4</v>
      </c>
      <c r="F9" s="45">
        <f t="shared" ref="F9:F16" si="0">D9*E9</f>
        <v>-123211.01814770755</v>
      </c>
      <c r="G9" s="45">
        <f t="shared" ref="G9:G16" si="1">F9-C9</f>
        <v>17463.241852292456</v>
      </c>
    </row>
    <row r="10" spans="1:7" x14ac:dyDescent="0.35">
      <c r="A10" s="35" t="s">
        <v>37</v>
      </c>
      <c r="B10" s="35" t="s">
        <v>35</v>
      </c>
      <c r="C10" s="45">
        <f>'18A'!C11</f>
        <v>-334704.84000000003</v>
      </c>
      <c r="D10" s="48">
        <v>641389000</v>
      </c>
      <c r="E10" s="40">
        <v>-4.9617039894535992E-4</v>
      </c>
      <c r="F10" s="45">
        <f t="shared" si="0"/>
        <v>-318238.23600916547</v>
      </c>
      <c r="G10" s="45">
        <f t="shared" si="1"/>
        <v>16466.603990834556</v>
      </c>
    </row>
    <row r="11" spans="1:7" x14ac:dyDescent="0.35">
      <c r="A11" s="35" t="s">
        <v>38</v>
      </c>
      <c r="B11" s="35" t="s">
        <v>39</v>
      </c>
      <c r="C11" s="45">
        <f>'18A'!C12</f>
        <v>-163186.04999999999</v>
      </c>
      <c r="D11" s="48">
        <v>312509000</v>
      </c>
      <c r="E11" s="40">
        <v>-4.9617039894535992E-4</v>
      </c>
      <c r="F11" s="45">
        <f t="shared" si="0"/>
        <v>-155057.71520401549</v>
      </c>
      <c r="G11" s="45">
        <f t="shared" si="1"/>
        <v>8128.3347959844978</v>
      </c>
    </row>
    <row r="12" spans="1:7" x14ac:dyDescent="0.35">
      <c r="A12" s="35" t="s">
        <v>48</v>
      </c>
      <c r="B12" s="35" t="s">
        <v>35</v>
      </c>
      <c r="C12" s="45">
        <f>'18A'!C13</f>
        <v>-5304.04</v>
      </c>
      <c r="D12" s="48">
        <v>11095000</v>
      </c>
      <c r="E12" s="40">
        <v>-4.9617039894535992E-4</v>
      </c>
      <c r="F12" s="45">
        <f t="shared" si="0"/>
        <v>-5505.0105762987687</v>
      </c>
      <c r="G12" s="45">
        <f t="shared" si="1"/>
        <v>-200.97057629876872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-7598.94</v>
      </c>
      <c r="D14" s="48">
        <v>14139651.411203744</v>
      </c>
      <c r="E14" s="40">
        <v>-4.9617039894535992E-4</v>
      </c>
      <c r="F14" s="45">
        <f t="shared" si="0"/>
        <v>-7015.6764816452833</v>
      </c>
      <c r="G14" s="45">
        <f t="shared" si="1"/>
        <v>583.26351835471633</v>
      </c>
    </row>
    <row r="15" spans="1:7" x14ac:dyDescent="0.35">
      <c r="A15" s="36" t="s">
        <v>43</v>
      </c>
      <c r="B15" s="35" t="s">
        <v>39</v>
      </c>
      <c r="C15" s="45">
        <f>'18A'!C16</f>
        <v>-85530.34</v>
      </c>
      <c r="D15" s="48">
        <v>174065568.193077</v>
      </c>
      <c r="E15" s="40">
        <v>-4.9617039894535992E-4</v>
      </c>
      <c r="F15" s="45">
        <f t="shared" si="0"/>
        <v>-86366.182413009767</v>
      </c>
      <c r="G15" s="45">
        <f t="shared" si="1"/>
        <v>-835.8424130097701</v>
      </c>
    </row>
    <row r="16" spans="1:7" x14ac:dyDescent="0.35">
      <c r="A16" s="36" t="s">
        <v>44</v>
      </c>
      <c r="B16" s="35" t="s">
        <v>39</v>
      </c>
      <c r="C16" s="45">
        <f>'18A'!C17</f>
        <v>-68961.08</v>
      </c>
      <c r="D16" s="48">
        <v>136226670.39571926</v>
      </c>
      <c r="E16" s="40">
        <v>-4.9617039894535992E-4</v>
      </c>
      <c r="F16" s="45">
        <f t="shared" si="0"/>
        <v>-67591.641397242071</v>
      </c>
      <c r="G16" s="45">
        <f t="shared" si="1"/>
        <v>1369.4386027579312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-1386084.0300000003</v>
      </c>
      <c r="D18" s="50">
        <f>SUM(D8:D17)</f>
        <v>2463077890</v>
      </c>
      <c r="E18" s="38"/>
      <c r="F18" s="43">
        <f>SUM(F8:F17)</f>
        <v>-1222106.3393147953</v>
      </c>
      <c r="G18" s="43">
        <f>SUM(G8:G17)</f>
        <v>163977.69068520464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Sep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2022-11-15T17:01:19Z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