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0\08 August Report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2" l="1"/>
  <c r="C29" i="4"/>
  <c r="C26" i="12"/>
  <c r="C20" i="12"/>
  <c r="C4" i="12"/>
  <c r="C29" i="1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6" i="4" l="1"/>
  <c r="A4" i="10" l="1"/>
  <c r="A4" i="9"/>
  <c r="A5" i="8"/>
  <c r="A4" i="7"/>
  <c r="A5" i="6"/>
  <c r="C20" i="4" l="1"/>
  <c r="C27" i="4" l="1"/>
  <c r="C30" i="4" s="1"/>
  <c r="C32" i="4" s="1"/>
</calcChain>
</file>

<file path=xl/sharedStrings.xml><?xml version="1.0" encoding="utf-8"?>
<sst xmlns="http://schemas.openxmlformats.org/spreadsheetml/2006/main" count="156" uniqueCount="73">
  <si>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</si>
  <si>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</si>
  <si>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</si>
  <si>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</si>
  <si>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</si>
  <si>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</si>
  <si>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</si>
  <si>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</si>
  <si>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</si>
  <si>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</si>
  <si>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</si>
  <si>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</si>
  <si>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</si>
  <si>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</si>
  <si>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</si>
  <si>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</si>
  <si>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</si>
  <si>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</si>
  <si>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</si>
  <si>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</si>
  <si>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</si>
  <si>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</si>
  <si>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</si>
  <si>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</si>
  <si>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</si>
  <si>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</si>
  <si>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</si>
  <si>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</si>
  <si>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</si>
  <si>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</si>
  <si>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</si>
  <si>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</si>
  <si>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</si>
  <si>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</si>
  <si>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</si>
  <si>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</si>
  <si>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</si>
  <si>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</si>
  <si>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</si>
  <si>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</si>
  <si>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</si>
  <si>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</si>
  <si>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</si>
  <si>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</si>
  <si>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</si>
  <si>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</si>
  <si>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</si>
  <si>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</si>
  <si>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</si>
  <si>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</si>
  <si>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</si>
  <si>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</si>
  <si>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</si>
  <si>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</si>
  <si>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</si>
  <si>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</si>
  <si>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</si>
  <si>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</si>
  <si>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</si>
  <si>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</si>
  <si>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</si>
  <si>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</si>
  <si>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</si>
  <si>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</si>
  <si>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</si>
  <si>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</si>
  <si>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Aug 2020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</si>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</sst>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34" sqref="A3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44074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67</v>
      </c>
      <c r="B6" s="6"/>
      <c r="C6" s="53">
        <v>0</v>
      </c>
    </row>
    <row r="7" spans="1:14" x14ac:dyDescent="0.25">
      <c r="A7" s="5" t="s">
        <v>68</v>
      </c>
      <c r="B7" s="6"/>
      <c r="C7" s="53">
        <v>0</v>
      </c>
    </row>
    <row r="8" spans="1:14" x14ac:dyDescent="0.25">
      <c r="A8" s="5" t="s">
        <v>69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70</v>
      </c>
      <c r="B10" s="6"/>
      <c r="C10" s="53">
        <v>0</v>
      </c>
    </row>
    <row r="11" spans="1:14" x14ac:dyDescent="0.25">
      <c r="A11" s="5" t="s">
        <v>71</v>
      </c>
      <c r="B11" s="6"/>
      <c r="C11" s="53">
        <v>0</v>
      </c>
    </row>
    <row r="12" spans="1:14" x14ac:dyDescent="0.25">
      <c r="A12" s="5" t="s">
        <v>72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-630404.63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-630404.63</v>
      </c>
    </row>
    <row r="27" spans="1:3" ht="15.75" thickBot="1" x14ac:dyDescent="0.3">
      <c r="A27" s="13" t="s">
        <v>18</v>
      </c>
      <c r="B27" s="25"/>
      <c r="C27" s="59">
        <f>C26+C20</f>
        <v>-630404.63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(0.136585/12)/100</f>
        <v>1.1382083333333335E-4</v>
      </c>
    </row>
    <row r="30" spans="1:3" x14ac:dyDescent="0.25">
      <c r="A30" s="16" t="s">
        <v>20</v>
      </c>
      <c r="B30" s="53"/>
      <c r="C30" s="53">
        <f>(C27+B32)*C29</f>
        <v>389.29838413184018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4050678.1663195677</v>
      </c>
      <c r="C32" s="61">
        <f t="shared" ref="C32" si="1">C27+C30+B32</f>
        <v>3420662.8347036997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C32" sqref="C32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44074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67</v>
      </c>
      <c r="B6" s="6"/>
      <c r="C6" s="53">
        <v>0</v>
      </c>
    </row>
    <row r="7" spans="1:14" x14ac:dyDescent="0.25">
      <c r="A7" s="5" t="s">
        <v>68</v>
      </c>
      <c r="B7" s="6"/>
      <c r="C7" s="53">
        <v>0</v>
      </c>
    </row>
    <row r="8" spans="1:14" x14ac:dyDescent="0.25">
      <c r="A8" s="5" t="s">
        <v>69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70</v>
      </c>
      <c r="B10" s="6"/>
      <c r="C10" s="53">
        <v>0</v>
      </c>
    </row>
    <row r="11" spans="1:14" x14ac:dyDescent="0.25">
      <c r="A11" s="5" t="s">
        <v>71</v>
      </c>
      <c r="B11" s="6"/>
      <c r="C11" s="53">
        <v>0</v>
      </c>
    </row>
    <row r="12" spans="1:14" x14ac:dyDescent="0.25">
      <c r="A12" s="5" t="s">
        <v>72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>
        <v>0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0</v>
      </c>
    </row>
    <row r="27" spans="1:3" ht="15.75" thickBot="1" x14ac:dyDescent="0.3">
      <c r="A27" s="13" t="s">
        <v>18</v>
      </c>
      <c r="B27" s="25"/>
      <c r="C27" s="59">
        <f t="shared" ref="C27" si="2">-C26+C20</f>
        <v>0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(0.136585/12)/100</f>
        <v>1.1382083333333335E-4</v>
      </c>
    </row>
    <row r="30" spans="1:3" x14ac:dyDescent="0.25">
      <c r="A30" s="16" t="s">
        <v>20</v>
      </c>
      <c r="B30" s="53"/>
      <c r="C30" s="53">
        <f>(C27+B32)*C29</f>
        <v>55.295646536148482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485813.05299541069</v>
      </c>
      <c r="C32" s="61">
        <f t="shared" ref="C32" si="3">C27+C30+B32</f>
        <v>485868.34864194685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A22" sqref="A22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AP1'!C4</f>
        <v>44074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11576.369999999995</v>
      </c>
    </row>
    <row r="7" spans="1:14" x14ac:dyDescent="0.25">
      <c r="A7" s="5" t="s">
        <v>4</v>
      </c>
      <c r="B7" s="6"/>
      <c r="C7" s="53">
        <v>526.10999999999967</v>
      </c>
    </row>
    <row r="8" spans="1:14" x14ac:dyDescent="0.25">
      <c r="A8" s="5" t="s">
        <v>5</v>
      </c>
      <c r="B8" s="6"/>
      <c r="C8" s="53">
        <v>42434.559999999998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220398.75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274935.78999999998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602903.54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602903.54</v>
      </c>
    </row>
    <row r="27" spans="1:3" ht="15.75" thickBot="1" x14ac:dyDescent="0.3">
      <c r="A27" s="13" t="s">
        <v>18</v>
      </c>
      <c r="B27" s="25"/>
      <c r="C27" s="59">
        <f t="shared" ref="C27" si="2">-C26+C20</f>
        <v>-327967.75000000006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(0.136585/12)/100</f>
        <v>1.1382083333333335E-4</v>
      </c>
    </row>
    <row r="30" spans="1:3" x14ac:dyDescent="0.25">
      <c r="A30" s="16" t="s">
        <v>20</v>
      </c>
      <c r="B30" s="53"/>
      <c r="C30" s="53">
        <f>(C27+B32)*C29</f>
        <v>-37.329562611458343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0</v>
      </c>
      <c r="C32" s="61">
        <f t="shared" ref="C32" si="3">C27+C30+B32</f>
        <v>-328005.07956261153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66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576879.17000000004</v>
      </c>
    </row>
    <row r="10" spans="1:4" x14ac:dyDescent="0.25">
      <c r="A10" s="45" t="s">
        <v>43</v>
      </c>
      <c r="B10" s="36" t="s">
        <v>42</v>
      </c>
      <c r="C10" s="46">
        <v>124363.74</v>
      </c>
      <c r="D10" s="8"/>
    </row>
    <row r="11" spans="1:4" x14ac:dyDescent="0.25">
      <c r="A11" s="45" t="s">
        <v>44</v>
      </c>
      <c r="B11" s="36" t="s">
        <v>42</v>
      </c>
      <c r="C11" s="46">
        <v>291855.49</v>
      </c>
      <c r="D11" s="8"/>
    </row>
    <row r="12" spans="1:4" x14ac:dyDescent="0.25">
      <c r="A12" s="45" t="s">
        <v>45</v>
      </c>
      <c r="B12" s="36" t="s">
        <v>46</v>
      </c>
      <c r="C12" s="46">
        <v>146641.26</v>
      </c>
      <c r="D12" s="8"/>
    </row>
    <row r="13" spans="1:4" x14ac:dyDescent="0.25">
      <c r="A13" s="45" t="s">
        <v>47</v>
      </c>
      <c r="B13" s="36" t="s">
        <v>42</v>
      </c>
      <c r="C13" s="46">
        <f>3153.27+71.98+1560.95</f>
        <v>4786.2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6645.11</v>
      </c>
      <c r="D15" s="32"/>
    </row>
    <row r="16" spans="1:4" x14ac:dyDescent="0.25">
      <c r="A16" s="47" t="s">
        <v>50</v>
      </c>
      <c r="B16" s="36" t="s">
        <v>46</v>
      </c>
      <c r="C16" s="46">
        <v>79316.42</v>
      </c>
      <c r="D16" s="32"/>
    </row>
    <row r="17" spans="1:4" x14ac:dyDescent="0.25">
      <c r="A17" s="47" t="s">
        <v>51</v>
      </c>
      <c r="B17" s="36" t="s">
        <v>46</v>
      </c>
      <c r="C17" s="46">
        <f>1383.81+59551.68</f>
        <v>60935.49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1291422.8800000001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Aug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Aug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5" sqref="G15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Aug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576879.17000000004</v>
      </c>
      <c r="D8" s="49">
        <v>1210625166.6666667</v>
      </c>
      <c r="E8" s="41">
        <v>4.4383892792511826E-4</v>
      </c>
      <c r="F8" s="46">
        <f>D8*E8</f>
        <v>537322.57609250094</v>
      </c>
      <c r="G8" s="46">
        <f>F8-C8</f>
        <v>-39556.593907499104</v>
      </c>
    </row>
    <row r="9" spans="1:7" x14ac:dyDescent="0.25">
      <c r="A9" s="36" t="s">
        <v>43</v>
      </c>
      <c r="B9" s="36" t="s">
        <v>42</v>
      </c>
      <c r="C9" s="46">
        <f>'18A'!C10</f>
        <v>124363.74</v>
      </c>
      <c r="D9" s="49">
        <v>313522182.5</v>
      </c>
      <c r="E9" s="41">
        <v>4.4383892792511826E-4</v>
      </c>
      <c r="F9" s="46">
        <f t="shared" ref="F9:F16" si="0">D9*E9</f>
        <v>139153.34936154328</v>
      </c>
      <c r="G9" s="46">
        <f t="shared" ref="G9:G16" si="1">F9-C9</f>
        <v>14789.609361543276</v>
      </c>
    </row>
    <row r="10" spans="1:7" x14ac:dyDescent="0.25">
      <c r="A10" s="36" t="s">
        <v>44</v>
      </c>
      <c r="B10" s="36" t="s">
        <v>42</v>
      </c>
      <c r="C10" s="46">
        <f>'18A'!C11</f>
        <v>291855.49</v>
      </c>
      <c r="D10" s="49">
        <v>737005022.5</v>
      </c>
      <c r="E10" s="41">
        <v>4.4383892792511826E-4</v>
      </c>
      <c r="F10" s="46">
        <f t="shared" si="0"/>
        <v>327111.51906182768</v>
      </c>
      <c r="G10" s="46">
        <f t="shared" si="1"/>
        <v>35256.029061827692</v>
      </c>
    </row>
    <row r="11" spans="1:7" x14ac:dyDescent="0.25">
      <c r="A11" s="36" t="s">
        <v>45</v>
      </c>
      <c r="B11" s="36" t="s">
        <v>46</v>
      </c>
      <c r="C11" s="46">
        <f>'18A'!C12</f>
        <v>146641.26</v>
      </c>
      <c r="D11" s="49">
        <v>342352122.5</v>
      </c>
      <c r="E11" s="41">
        <v>4.4383892792511826E-4</v>
      </c>
      <c r="F11" s="46">
        <f t="shared" si="0"/>
        <v>151949.19902328876</v>
      </c>
      <c r="G11" s="46">
        <f t="shared" si="1"/>
        <v>5307.9390232887527</v>
      </c>
    </row>
    <row r="12" spans="1:7" x14ac:dyDescent="0.25">
      <c r="A12" s="36" t="s">
        <v>55</v>
      </c>
      <c r="B12" s="36" t="s">
        <v>42</v>
      </c>
      <c r="C12" s="46">
        <f>'18A'!C13</f>
        <v>4786.2</v>
      </c>
      <c r="D12" s="49">
        <v>12785460</v>
      </c>
      <c r="E12" s="41">
        <v>4.4383892792511826E-4</v>
      </c>
      <c r="F12" s="46">
        <f t="shared" si="0"/>
        <v>5674.6848594294825</v>
      </c>
      <c r="G12" s="46">
        <f t="shared" si="1"/>
        <v>888.48485942948264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6645.11</v>
      </c>
      <c r="D14" s="49">
        <v>17925858.506658908</v>
      </c>
      <c r="E14" s="41">
        <v>4.4383892792511826E-4</v>
      </c>
      <c r="F14" s="46">
        <f t="shared" si="0"/>
        <v>7956.1938217328507</v>
      </c>
      <c r="G14" s="46">
        <f t="shared" si="1"/>
        <v>1311.083821732851</v>
      </c>
    </row>
    <row r="15" spans="1:7" x14ac:dyDescent="0.25">
      <c r="A15" s="37" t="s">
        <v>50</v>
      </c>
      <c r="B15" s="36" t="s">
        <v>46</v>
      </c>
      <c r="C15" s="46">
        <f>'18A'!C16</f>
        <v>79316.42</v>
      </c>
      <c r="D15" s="49">
        <v>202088258.75329041</v>
      </c>
      <c r="E15" s="41">
        <v>4.4383892792511826E-4</v>
      </c>
      <c r="F15" s="46">
        <f t="shared" si="0"/>
        <v>89694.636111314307</v>
      </c>
      <c r="G15" s="46">
        <f t="shared" si="1"/>
        <v>10378.216111314308</v>
      </c>
    </row>
    <row r="16" spans="1:7" x14ac:dyDescent="0.25">
      <c r="A16" s="37" t="s">
        <v>51</v>
      </c>
      <c r="B16" s="36" t="s">
        <v>46</v>
      </c>
      <c r="C16" s="46">
        <f>'18A'!C17</f>
        <v>60935.49</v>
      </c>
      <c r="D16" s="49">
        <v>146868425.24005061</v>
      </c>
      <c r="E16" s="41">
        <v>4.4383892792511826E-4</v>
      </c>
      <c r="F16" s="46">
        <f t="shared" si="0"/>
        <v>65185.924404594443</v>
      </c>
      <c r="G16" s="46">
        <f t="shared" si="1"/>
        <v>4250.4344045944454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1291422.8800000001</v>
      </c>
      <c r="D18" s="51">
        <f>SUM(D8:D17)</f>
        <v>2983172496.6666675</v>
      </c>
      <c r="E18" s="39"/>
      <c r="F18" s="44">
        <f>SUM(F8:F17)</f>
        <v>1324048.0827362319</v>
      </c>
      <c r="G18" s="44">
        <f>SUM(G8:G17)</f>
        <v>32625.202736231702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Aug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Aug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Best, Geri A</cp:lastModifiedBy>
  <dcterms:created xsi:type="dcterms:W3CDTF">2019-08-15T19:17:26Z</dcterms:created>
  <dcterms:modified xsi:type="dcterms:W3CDTF">2020-10-16T21:14:35Z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