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MPSC Cases\GU-2021-0112 GAS AAO\21 03 15 Filing\"/>
    </mc:Choice>
  </mc:AlternateContent>
  <bookViews>
    <workbookView xWindow="2730" yWindow="2730" windowWidth="8895" windowHeight="9435"/>
  </bookViews>
  <sheets>
    <sheet name="AAO Summary" sheetId="1" r:id="rId1"/>
    <sheet name="Salaries Analysis" sheetId="2" state="hidden" r:id="rId2"/>
  </sheet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2" l="1"/>
  <c r="B27" i="2"/>
  <c r="B30" i="2" s="1"/>
  <c r="B32" i="2" s="1"/>
  <c r="B18" i="2"/>
  <c r="B14" i="2"/>
  <c r="B17" i="2" s="1"/>
  <c r="B19" i="2" s="1"/>
  <c r="C6" i="2"/>
  <c r="B6" i="2"/>
  <c r="D5" i="2"/>
  <c r="D4" i="2"/>
</calcChain>
</file>

<file path=xl/sharedStrings.xml><?xml version="1.0" encoding="utf-8"?>
<sst xmlns="http://schemas.openxmlformats.org/spreadsheetml/2006/main" count="90" uniqueCount="72">
  <si>
    <t>Technology Upgrades</t>
  </si>
  <si>
    <t>AMEREN MISSOURI</t>
  </si>
  <si>
    <t>Incremental Costs and Cost Reductions Caused by COVID-19</t>
  </si>
  <si>
    <t>21(a)(i)</t>
  </si>
  <si>
    <t>21(a)(ii)</t>
  </si>
  <si>
    <t>Personal Protective Equipment</t>
  </si>
  <si>
    <t>21(a)(iii)</t>
  </si>
  <si>
    <t>21(a)(iv)</t>
  </si>
  <si>
    <t>Sequestration Preparation Costs</t>
  </si>
  <si>
    <t>21(d)</t>
  </si>
  <si>
    <t>Distribution and Transmission Exposure Risk Mitigation</t>
  </si>
  <si>
    <t>Application Citation</t>
  </si>
  <si>
    <t>Category</t>
  </si>
  <si>
    <t>Additional Cleaning Facilities and Vehicles</t>
  </si>
  <si>
    <t>21(b)</t>
  </si>
  <si>
    <t>Waived Fee Revenues</t>
  </si>
  <si>
    <t>21(c)</t>
  </si>
  <si>
    <t>21(e)</t>
  </si>
  <si>
    <t>22(a-c)</t>
  </si>
  <si>
    <t>22(d)</t>
  </si>
  <si>
    <t>Staffing, Employee Compensation, and Benefits Reductions</t>
  </si>
  <si>
    <t>22(g)</t>
  </si>
  <si>
    <t>22(h)</t>
  </si>
  <si>
    <t>Travel, Training, and Office Supplies Expense Reduction</t>
  </si>
  <si>
    <t>Test Year Fee Revenues (12 Months)</t>
  </si>
  <si>
    <t>COVID-19 Related Customer Communication Costs</t>
  </si>
  <si>
    <t>N/A - No such cost reductions exist through December 31, 2020.</t>
  </si>
  <si>
    <t>Waived Fee Revenues (Mar - Dec)</t>
  </si>
  <si>
    <t xml:space="preserve">Current Year Bad Debt Writeoffs (Mar - Dec) </t>
  </si>
  <si>
    <t>Test Year Bad Debt Expense (Mar - Dec)</t>
  </si>
  <si>
    <t xml:space="preserve">** Some costs are further adjusted for GL901 and GL903 allocation from Electric to Gas. </t>
  </si>
  <si>
    <t>22(e)</t>
  </si>
  <si>
    <t>22(f)</t>
  </si>
  <si>
    <t>Test Year Taxable Net Operating Loss Carried Back per CARES Act</t>
  </si>
  <si>
    <t>Test Year Federal or State Assistance</t>
  </si>
  <si>
    <t>Federal or State Assistance Increase</t>
  </si>
  <si>
    <t>Taxable Operating Loss Carried Back Per CARES Act Increase</t>
  </si>
  <si>
    <t>Test Year Utility Service Provided to Facilities Leased or Owned by the Company</t>
  </si>
  <si>
    <t>Unadjusted</t>
  </si>
  <si>
    <t>Adjusted</t>
  </si>
  <si>
    <t>Salaries Base Amounts - Electric</t>
  </si>
  <si>
    <t xml:space="preserve">Salaries Base Amounts - Gas </t>
  </si>
  <si>
    <t>Adjustments</t>
  </si>
  <si>
    <t>Salaries Increase +$18.5M
Headcount Annualization: +$25.6
ST and LT Incentive Comp Reduction: ($14M)
Callaway Refuel +$5M</t>
  </si>
  <si>
    <t>Current Test Year Amounts - Electric</t>
  </si>
  <si>
    <t>Actual Increase in TY (Millions)</t>
  </si>
  <si>
    <t>Expected Change in TY (Millions)</t>
  </si>
  <si>
    <t xml:space="preserve">Savings? (Millions) </t>
  </si>
  <si>
    <t>UEC</t>
  </si>
  <si>
    <t>AMS</t>
  </si>
  <si>
    <t>December 2019 Headcount</t>
  </si>
  <si>
    <t>Current Headcount 1/14/21</t>
  </si>
  <si>
    <t>Salaries Increase +$450K
Headcount Annualization +$834K
ST &amp; LT Incentive Comp Reduction ($708K)</t>
  </si>
  <si>
    <t xml:space="preserve">Current Test Year Amounts - Gas </t>
  </si>
  <si>
    <t>Actual increase in TY (Millions)</t>
  </si>
  <si>
    <t>Increase in Costs (Millions)</t>
  </si>
  <si>
    <t xml:space="preserve">No apparent Labor "Savings" on the gas side. </t>
  </si>
  <si>
    <t>LABOR ANALYSIS</t>
  </si>
  <si>
    <t>Current Year Travel, Training, and Office Supplies Expenses (Mar - Dec)</t>
  </si>
  <si>
    <t>Test Year Travel, Training, and Office Supplies Expenses  (Mar-Dec)</t>
  </si>
  <si>
    <t xml:space="preserve">Additional Base Amounts: </t>
  </si>
  <si>
    <t>Utility Service Provided to Facilities Leased or Owned by the Company Decrease</t>
  </si>
  <si>
    <t>Staffing and Employee Compensation Changes due to COVID</t>
  </si>
  <si>
    <t>Current Year Medical Claims Benefits Reductions</t>
  </si>
  <si>
    <t>Test Year Medical Claims Benefits Reductions</t>
  </si>
  <si>
    <t xml:space="preserve">Test Year Non-Medical Claims Benefits Reductions </t>
  </si>
  <si>
    <t>Test Year Staffing and Employee Compensation (Base Headcount)</t>
  </si>
  <si>
    <t>Current Staffing and Employee Compensation (Base Headcount)</t>
  </si>
  <si>
    <t>Increased Bad Debt Write-offs</t>
  </si>
  <si>
    <t>March 1, 2020 through XXXX</t>
  </si>
  <si>
    <t>Total Electric</t>
  </si>
  <si>
    <t>AAO Deferral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</si>
</sst>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m\-yyyy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41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41" fontId="3" fillId="0" borderId="2" xfId="0" applyNumberFormat="1" applyFont="1" applyBorder="1"/>
    <xf numFmtId="0" fontId="3" fillId="0" borderId="1" xfId="0" applyFont="1" applyBorder="1" applyAlignment="1">
      <alignment horizontal="center" vertical="top" wrapText="1"/>
    </xf>
    <xf numFmtId="41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/>
    <xf numFmtId="0" fontId="3" fillId="0" borderId="2" xfId="0" applyFont="1" applyBorder="1"/>
    <xf numFmtId="41" fontId="1" fillId="0" borderId="0" xfId="0" applyNumberFormat="1" applyFont="1" applyFill="1"/>
    <xf numFmtId="41" fontId="1" fillId="0" borderId="1" xfId="0" applyNumberFormat="1" applyFont="1" applyFill="1" applyBorder="1"/>
    <xf numFmtId="0" fontId="1" fillId="0" borderId="2" xfId="0" applyFont="1" applyBorder="1"/>
    <xf numFmtId="0" fontId="1" fillId="0" borderId="0" xfId="0" applyFont="1" applyFill="1"/>
    <xf numFmtId="41" fontId="1" fillId="0" borderId="0" xfId="0" applyNumberFormat="1" applyFont="1" applyFill="1" applyAlignment="1">
      <alignment horizontal="center"/>
    </xf>
    <xf numFmtId="0" fontId="4" fillId="0" borderId="0" xfId="0" applyFont="1"/>
    <xf numFmtId="0" fontId="1" fillId="0" borderId="1" xfId="0" applyFont="1" applyFill="1" applyBorder="1"/>
    <xf numFmtId="0" fontId="1" fillId="0" borderId="3" xfId="0" applyFont="1" applyBorder="1"/>
    <xf numFmtId="164" fontId="0" fillId="0" borderId="0" xfId="1" applyNumberFormat="1" applyFont="1"/>
    <xf numFmtId="164" fontId="7" fillId="0" borderId="0" xfId="1" applyNumberFormat="1" applyFont="1" applyAlignment="1">
      <alignment horizontal="center"/>
    </xf>
    <xf numFmtId="0" fontId="7" fillId="0" borderId="0" xfId="0" applyFont="1"/>
    <xf numFmtId="0" fontId="0" fillId="0" borderId="0" xfId="0" applyAlignment="1">
      <alignment wrapText="1"/>
    </xf>
    <xf numFmtId="164" fontId="0" fillId="0" borderId="0" xfId="0" applyNumberFormat="1"/>
    <xf numFmtId="164" fontId="0" fillId="0" borderId="3" xfId="1" applyNumberFormat="1" applyFont="1" applyBorder="1"/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Fill="1" applyBorder="1" applyAlignment="1">
      <alignment horizontal="right"/>
    </xf>
    <xf numFmtId="164" fontId="6" fillId="0" borderId="0" xfId="1" applyNumberFormat="1" applyFont="1"/>
    <xf numFmtId="0" fontId="0" fillId="2" borderId="0" xfId="0" applyFill="1" applyAlignment="1">
      <alignment horizontal="right"/>
    </xf>
    <xf numFmtId="164" fontId="0" fillId="2" borderId="0" xfId="1" applyNumberFormat="1" applyFont="1" applyFill="1"/>
    <xf numFmtId="0" fontId="0" fillId="2" borderId="0" xfId="0" applyFill="1"/>
    <xf numFmtId="0" fontId="1" fillId="0" borderId="0" xfId="0" applyFont="1" applyBorder="1"/>
    <xf numFmtId="41" fontId="1" fillId="0" borderId="0" xfId="0" applyNumberFormat="1" applyFont="1" applyFill="1" applyBorder="1" applyAlignment="1">
      <alignment horizontal="center"/>
    </xf>
    <xf numFmtId="0" fontId="3" fillId="0" borderId="0" xfId="0" applyFont="1"/>
    <xf numFmtId="164" fontId="1" fillId="0" borderId="0" xfId="1" applyNumberFormat="1" applyFont="1" applyFill="1" applyBorder="1" applyAlignment="1">
      <alignment horizontal="center"/>
    </xf>
    <xf numFmtId="43" fontId="1" fillId="0" borderId="0" xfId="0" applyNumberFormat="1" applyFont="1"/>
    <xf numFmtId="165" fontId="3" fillId="0" borderId="1" xfId="0" applyNumberFormat="1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zoomScaleNormal="100" workbookViewId="0">
      <selection activeCell="A6" sqref="A6"/>
    </sheetView>
  </sheetViews>
  <sheetFormatPr defaultColWidth="9.140625" defaultRowHeight="12.75" x14ac:dyDescent="0.2"/>
  <cols>
    <col min="1" max="1" width="12.140625" style="1" customWidth="1"/>
    <col min="2" max="2" width="69.5703125" style="1" bestFit="1" customWidth="1"/>
    <col min="3" max="11" width="11.85546875" style="1" bestFit="1" customWidth="1"/>
    <col min="12" max="12" width="11.85546875" style="1" customWidth="1"/>
    <col min="13" max="13" width="11.85546875" style="2" bestFit="1" customWidth="1"/>
    <col min="14" max="14" width="11.85546875" style="1" bestFit="1" customWidth="1"/>
    <col min="15" max="16384" width="9.140625" style="1"/>
  </cols>
  <sheetData>
    <row r="1" spans="1:15" x14ac:dyDescent="0.2">
      <c r="A1" s="38" t="s">
        <v>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5" x14ac:dyDescent="0.2">
      <c r="A2" s="38" t="s">
        <v>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5" x14ac:dyDescent="0.2">
      <c r="A3" s="38" t="s">
        <v>69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5" ht="15" customHeight="1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5" ht="25.5" x14ac:dyDescent="0.2">
      <c r="A5" s="6" t="s">
        <v>11</v>
      </c>
      <c r="B5" s="6" t="s">
        <v>12</v>
      </c>
      <c r="C5" s="36">
        <v>43891</v>
      </c>
      <c r="D5" s="36">
        <v>43922</v>
      </c>
      <c r="E5" s="37">
        <v>43952</v>
      </c>
      <c r="F5" s="36">
        <v>43983</v>
      </c>
      <c r="G5" s="36">
        <v>44013</v>
      </c>
      <c r="H5" s="37">
        <v>44044</v>
      </c>
      <c r="I5" s="36">
        <v>44075</v>
      </c>
      <c r="J5" s="36">
        <v>44105</v>
      </c>
      <c r="K5" s="36">
        <v>44136</v>
      </c>
      <c r="L5" s="36">
        <v>44166</v>
      </c>
      <c r="M5" s="7" t="s">
        <v>70</v>
      </c>
    </row>
    <row r="6" spans="1:15" x14ac:dyDescent="0.2">
      <c r="A6" s="1" t="s">
        <v>3</v>
      </c>
      <c r="B6" s="1" t="s">
        <v>13</v>
      </c>
      <c r="M6" s="10"/>
    </row>
    <row r="7" spans="1:15" x14ac:dyDescent="0.2">
      <c r="M7" s="10"/>
    </row>
    <row r="8" spans="1:15" x14ac:dyDescent="0.2">
      <c r="A8" s="1" t="s">
        <v>4</v>
      </c>
      <c r="B8" s="1" t="s">
        <v>5</v>
      </c>
      <c r="M8" s="10"/>
    </row>
    <row r="9" spans="1:15" x14ac:dyDescent="0.2">
      <c r="M9" s="10"/>
    </row>
    <row r="10" spans="1:15" x14ac:dyDescent="0.2">
      <c r="A10" s="1" t="s">
        <v>6</v>
      </c>
      <c r="B10" s="1" t="s">
        <v>0</v>
      </c>
      <c r="M10" s="10"/>
    </row>
    <row r="11" spans="1:15" x14ac:dyDescent="0.2">
      <c r="M11" s="10"/>
    </row>
    <row r="12" spans="1:15" x14ac:dyDescent="0.2">
      <c r="A12" s="1" t="s">
        <v>7</v>
      </c>
      <c r="B12" s="1" t="s">
        <v>8</v>
      </c>
      <c r="M12" s="10"/>
    </row>
    <row r="13" spans="1:15" x14ac:dyDescent="0.2">
      <c r="M13" s="10"/>
      <c r="N13" s="15"/>
      <c r="O13" s="15"/>
    </row>
    <row r="14" spans="1:15" x14ac:dyDescent="0.2">
      <c r="A14" s="1" t="s">
        <v>14</v>
      </c>
      <c r="B14" s="1" t="s">
        <v>28</v>
      </c>
      <c r="M14" s="10"/>
      <c r="N14" s="15"/>
      <c r="O14" s="15"/>
    </row>
    <row r="15" spans="1:15" x14ac:dyDescent="0.2">
      <c r="A15" s="1" t="s">
        <v>14</v>
      </c>
      <c r="B15" s="8" t="s">
        <v>29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11"/>
    </row>
    <row r="16" spans="1:15" x14ac:dyDescent="0.2">
      <c r="A16" s="1" t="s">
        <v>14</v>
      </c>
      <c r="B16" s="1" t="s">
        <v>68</v>
      </c>
      <c r="M16" s="10"/>
    </row>
    <row r="17" spans="1:14" x14ac:dyDescent="0.2">
      <c r="M17" s="10"/>
    </row>
    <row r="18" spans="1:14" x14ac:dyDescent="0.2">
      <c r="A18" s="1" t="s">
        <v>16</v>
      </c>
      <c r="B18" s="13" t="s">
        <v>25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4"/>
    </row>
    <row r="19" spans="1:14" x14ac:dyDescent="0.2">
      <c r="M19" s="10"/>
    </row>
    <row r="20" spans="1:14" x14ac:dyDescent="0.2">
      <c r="A20" s="1" t="s">
        <v>9</v>
      </c>
      <c r="B20" s="1" t="s">
        <v>10</v>
      </c>
      <c r="M20" s="10"/>
    </row>
    <row r="21" spans="1:14" x14ac:dyDescent="0.2">
      <c r="M21" s="10"/>
    </row>
    <row r="22" spans="1:14" x14ac:dyDescent="0.2">
      <c r="A22" s="1" t="s">
        <v>17</v>
      </c>
      <c r="B22" s="1" t="s">
        <v>27</v>
      </c>
      <c r="M22" s="10"/>
    </row>
    <row r="23" spans="1:14" x14ac:dyDescent="0.2">
      <c r="A23" s="1" t="s">
        <v>17</v>
      </c>
      <c r="B23" s="8" t="s">
        <v>24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11"/>
    </row>
    <row r="24" spans="1:14" x14ac:dyDescent="0.2">
      <c r="A24" s="1" t="s">
        <v>17</v>
      </c>
      <c r="B24" s="1" t="s">
        <v>15</v>
      </c>
      <c r="M24" s="10"/>
    </row>
    <row r="25" spans="1:14" x14ac:dyDescent="0.2">
      <c r="M25" s="10"/>
    </row>
    <row r="26" spans="1:14" s="13" customFormat="1" x14ac:dyDescent="0.2">
      <c r="A26" s="13" t="s">
        <v>18</v>
      </c>
      <c r="B26" s="13" t="s">
        <v>58</v>
      </c>
      <c r="M26" s="10"/>
    </row>
    <row r="27" spans="1:14" s="13" customFormat="1" x14ac:dyDescent="0.2">
      <c r="A27" s="13" t="s">
        <v>18</v>
      </c>
      <c r="B27" s="16" t="s">
        <v>59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1"/>
    </row>
    <row r="28" spans="1:14" x14ac:dyDescent="0.2">
      <c r="A28" s="1" t="s">
        <v>18</v>
      </c>
      <c r="B28" s="1" t="s">
        <v>23</v>
      </c>
      <c r="M28" s="10"/>
      <c r="N28" s="35"/>
    </row>
    <row r="29" spans="1:14" x14ac:dyDescent="0.2">
      <c r="M29" s="14"/>
    </row>
    <row r="30" spans="1:14" x14ac:dyDescent="0.2">
      <c r="A30" s="1" t="s">
        <v>19</v>
      </c>
      <c r="B30" s="1" t="s">
        <v>61</v>
      </c>
      <c r="M30" s="14"/>
    </row>
    <row r="31" spans="1:14" x14ac:dyDescent="0.2">
      <c r="M31" s="14"/>
    </row>
    <row r="32" spans="1:14" x14ac:dyDescent="0.2">
      <c r="A32" s="1" t="s">
        <v>31</v>
      </c>
      <c r="B32" s="1" t="s">
        <v>62</v>
      </c>
      <c r="M32" s="14"/>
    </row>
    <row r="33" spans="1:14" x14ac:dyDescent="0.2">
      <c r="M33" s="13"/>
    </row>
    <row r="34" spans="1:14" x14ac:dyDescent="0.2">
      <c r="A34" s="1" t="s">
        <v>32</v>
      </c>
      <c r="B34" s="1" t="s">
        <v>63</v>
      </c>
      <c r="M34" s="14"/>
    </row>
    <row r="35" spans="1:14" x14ac:dyDescent="0.2">
      <c r="A35" s="1" t="s">
        <v>32</v>
      </c>
      <c r="B35" s="1" t="s">
        <v>64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11"/>
    </row>
    <row r="36" spans="1:14" x14ac:dyDescent="0.2">
      <c r="A36" s="1" t="s">
        <v>32</v>
      </c>
      <c r="B36" s="17" t="s">
        <v>20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10"/>
      <c r="N36" s="35"/>
    </row>
    <row r="37" spans="1:14" x14ac:dyDescent="0.2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2"/>
    </row>
    <row r="38" spans="1:14" x14ac:dyDescent="0.2">
      <c r="A38" s="1" t="s">
        <v>21</v>
      </c>
      <c r="B38" s="31" t="s">
        <v>36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2"/>
    </row>
    <row r="39" spans="1:14" x14ac:dyDescent="0.2">
      <c r="M39" s="10"/>
    </row>
    <row r="40" spans="1:14" x14ac:dyDescent="0.2">
      <c r="A40" s="1" t="s">
        <v>22</v>
      </c>
      <c r="B40" s="31" t="s">
        <v>35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2"/>
    </row>
    <row r="42" spans="1:14" ht="13.5" thickBot="1" x14ac:dyDescent="0.25">
      <c r="A42" s="12"/>
      <c r="B42" s="9" t="s">
        <v>71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5"/>
    </row>
    <row r="43" spans="1:14" ht="13.5" thickTop="1" x14ac:dyDescent="0.2"/>
    <row r="44" spans="1:14" x14ac:dyDescent="0.2">
      <c r="A44" s="3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</row>
    <row r="45" spans="1:14" x14ac:dyDescent="0.2">
      <c r="B45" s="1" t="s">
        <v>30</v>
      </c>
    </row>
    <row r="46" spans="1:14" x14ac:dyDescent="0.2">
      <c r="B46" s="4" t="s">
        <v>26</v>
      </c>
      <c r="C46" s="4"/>
      <c r="D46" s="4"/>
      <c r="E46" s="4"/>
      <c r="F46" s="4"/>
      <c r="G46" s="4"/>
      <c r="H46" s="4"/>
      <c r="I46" s="4"/>
      <c r="J46" s="4"/>
      <c r="K46" s="4"/>
      <c r="L46" s="4"/>
    </row>
    <row r="48" spans="1:14" hidden="1" x14ac:dyDescent="0.2"/>
    <row r="49" spans="1:13" hidden="1" x14ac:dyDescent="0.2"/>
    <row r="50" spans="1:13" hidden="1" x14ac:dyDescent="0.2"/>
    <row r="51" spans="1:13" hidden="1" x14ac:dyDescent="0.2">
      <c r="A51" s="33" t="s">
        <v>60</v>
      </c>
    </row>
    <row r="52" spans="1:13" hidden="1" x14ac:dyDescent="0.2">
      <c r="A52" s="1" t="s">
        <v>19</v>
      </c>
      <c r="B52" s="1" t="s">
        <v>37</v>
      </c>
      <c r="M52" s="14">
        <v>0</v>
      </c>
    </row>
    <row r="53" spans="1:13" hidden="1" x14ac:dyDescent="0.2">
      <c r="A53" s="1" t="s">
        <v>31</v>
      </c>
      <c r="B53" s="1" t="s">
        <v>67</v>
      </c>
      <c r="M53" s="14">
        <v>5964</v>
      </c>
    </row>
    <row r="54" spans="1:13" hidden="1" x14ac:dyDescent="0.2">
      <c r="A54" s="1" t="s">
        <v>31</v>
      </c>
      <c r="B54" s="1" t="s">
        <v>66</v>
      </c>
      <c r="M54" s="14">
        <v>5764</v>
      </c>
    </row>
    <row r="55" spans="1:13" hidden="1" x14ac:dyDescent="0.2">
      <c r="A55" s="1" t="s">
        <v>32</v>
      </c>
      <c r="B55" s="1" t="s">
        <v>65</v>
      </c>
      <c r="M55" s="34">
        <v>11250217</v>
      </c>
    </row>
    <row r="56" spans="1:13" hidden="1" x14ac:dyDescent="0.2">
      <c r="A56" s="1" t="s">
        <v>21</v>
      </c>
      <c r="B56" s="1" t="s">
        <v>33</v>
      </c>
      <c r="M56" s="14">
        <v>0</v>
      </c>
    </row>
    <row r="57" spans="1:13" hidden="1" x14ac:dyDescent="0.2">
      <c r="A57" s="1" t="s">
        <v>22</v>
      </c>
      <c r="B57" s="1" t="s">
        <v>34</v>
      </c>
      <c r="M57" s="14">
        <v>0</v>
      </c>
    </row>
    <row r="58" spans="1:13" hidden="1" x14ac:dyDescent="0.2"/>
    <row r="59" spans="1:13" hidden="1" x14ac:dyDescent="0.2"/>
    <row r="61" spans="1:13" x14ac:dyDescent="0.2">
      <c r="M61" s="1"/>
    </row>
    <row r="62" spans="1:13" x14ac:dyDescent="0.2">
      <c r="M62" s="1"/>
    </row>
    <row r="63" spans="1:13" x14ac:dyDescent="0.2">
      <c r="M63" s="1"/>
    </row>
    <row r="64" spans="1:13" x14ac:dyDescent="0.2">
      <c r="M64" s="1"/>
    </row>
  </sheetData>
  <mergeCells count="5">
    <mergeCell ref="A1:M1"/>
    <mergeCell ref="A2:M2"/>
    <mergeCell ref="A3:M3"/>
    <mergeCell ref="B44:M44"/>
    <mergeCell ref="A4:M4"/>
  </mergeCells>
  <pageMargins left="0.7" right="0.7" top="0.75" bottom="0.75" header="0.3" footer="0.3"/>
  <pageSetup orientation="portrait" horizontalDpi="1200" verticalDpi="1200" r:id="rId1"/>
  <headerFooter>
    <oddHeader>&amp;RAttachment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D4" sqref="D4"/>
    </sheetView>
  </sheetViews>
  <sheetFormatPr defaultRowHeight="15" x14ac:dyDescent="0.25"/>
  <cols>
    <col min="1" max="1" width="31.42578125" customWidth="1"/>
    <col min="2" max="2" width="13.42578125" style="18" customWidth="1"/>
    <col min="3" max="3" width="16.42578125" style="18" customWidth="1"/>
    <col min="4" max="4" width="39.85546875" customWidth="1"/>
    <col min="5" max="5" width="20.28515625" customWidth="1"/>
  </cols>
  <sheetData>
    <row r="1" spans="1:5" x14ac:dyDescent="0.25">
      <c r="A1" s="20" t="s">
        <v>57</v>
      </c>
    </row>
    <row r="3" spans="1:5" x14ac:dyDescent="0.25">
      <c r="A3" s="24"/>
      <c r="B3" s="19" t="s">
        <v>48</v>
      </c>
      <c r="C3" s="19" t="s">
        <v>49</v>
      </c>
    </row>
    <row r="4" spans="1:5" x14ac:dyDescent="0.25">
      <c r="A4" s="26" t="s">
        <v>51</v>
      </c>
      <c r="B4" s="18">
        <v>4031</v>
      </c>
      <c r="C4" s="18">
        <v>1933</v>
      </c>
      <c r="D4" s="22">
        <f>B4+C4</f>
        <v>5964</v>
      </c>
    </row>
    <row r="5" spans="1:5" x14ac:dyDescent="0.25">
      <c r="A5" s="26" t="s">
        <v>50</v>
      </c>
      <c r="B5" s="18">
        <v>4053</v>
      </c>
      <c r="C5" s="18">
        <v>1711</v>
      </c>
      <c r="D5" s="22">
        <f>B5+C5</f>
        <v>5764</v>
      </c>
    </row>
    <row r="6" spans="1:5" x14ac:dyDescent="0.25">
      <c r="A6" s="24"/>
      <c r="B6" s="23">
        <f>B4-B5</f>
        <v>-22</v>
      </c>
      <c r="C6" s="23">
        <f>C4-C5</f>
        <v>222</v>
      </c>
    </row>
    <row r="8" spans="1:5" s="30" customFormat="1" ht="3.6" customHeight="1" x14ac:dyDescent="0.25">
      <c r="B8" s="29"/>
      <c r="C8" s="29"/>
    </row>
    <row r="11" spans="1:5" x14ac:dyDescent="0.25">
      <c r="B11" s="19" t="s">
        <v>38</v>
      </c>
      <c r="C11" s="19" t="s">
        <v>39</v>
      </c>
      <c r="D11" s="20" t="s">
        <v>42</v>
      </c>
    </row>
    <row r="12" spans="1:5" ht="75" x14ac:dyDescent="0.25">
      <c r="A12" s="24" t="s">
        <v>40</v>
      </c>
      <c r="B12" s="18">
        <v>344993172</v>
      </c>
      <c r="C12" s="18">
        <v>379899497</v>
      </c>
      <c r="D12" s="21" t="s">
        <v>43</v>
      </c>
      <c r="E12" s="22"/>
    </row>
    <row r="13" spans="1:5" x14ac:dyDescent="0.25">
      <c r="A13" s="24"/>
    </row>
    <row r="14" spans="1:5" x14ac:dyDescent="0.25">
      <c r="A14" s="24" t="s">
        <v>44</v>
      </c>
      <c r="B14" s="18" t="e">
        <f>'AAO Summary'!#REF!</f>
        <v>#REF!</v>
      </c>
    </row>
    <row r="15" spans="1:5" x14ac:dyDescent="0.25">
      <c r="A15" s="24"/>
    </row>
    <row r="16" spans="1:5" x14ac:dyDescent="0.25">
      <c r="A16" s="24"/>
    </row>
    <row r="17" spans="1:4" x14ac:dyDescent="0.25">
      <c r="A17" s="24" t="s">
        <v>45</v>
      </c>
      <c r="B17" s="18" t="e">
        <f>(B14-B12)/1000000</f>
        <v>#REF!</v>
      </c>
    </row>
    <row r="18" spans="1:4" x14ac:dyDescent="0.25">
      <c r="A18" s="24" t="s">
        <v>46</v>
      </c>
      <c r="B18" s="18">
        <f>18.5+25.6-14</f>
        <v>30.1</v>
      </c>
    </row>
    <row r="19" spans="1:4" x14ac:dyDescent="0.25">
      <c r="A19" s="25" t="s">
        <v>47</v>
      </c>
      <c r="B19" s="23" t="e">
        <f>B17-B18</f>
        <v>#REF!</v>
      </c>
    </row>
    <row r="20" spans="1:4" x14ac:dyDescent="0.25">
      <c r="A20" s="24"/>
    </row>
    <row r="21" spans="1:4" x14ac:dyDescent="0.25">
      <c r="A21" s="24"/>
    </row>
    <row r="22" spans="1:4" s="30" customFormat="1" ht="3.95" customHeight="1" x14ac:dyDescent="0.25">
      <c r="A22" s="28"/>
      <c r="B22" s="29"/>
      <c r="C22" s="29"/>
    </row>
    <row r="23" spans="1:4" x14ac:dyDescent="0.25">
      <c r="A23" s="24"/>
    </row>
    <row r="24" spans="1:4" x14ac:dyDescent="0.25">
      <c r="A24" s="24"/>
      <c r="B24" s="19" t="s">
        <v>38</v>
      </c>
      <c r="C24" s="19" t="s">
        <v>39</v>
      </c>
      <c r="D24" s="20" t="s">
        <v>42</v>
      </c>
    </row>
    <row r="25" spans="1:4" ht="45" x14ac:dyDescent="0.25">
      <c r="A25" s="24" t="s">
        <v>41</v>
      </c>
      <c r="B25" s="18">
        <v>14718618</v>
      </c>
      <c r="C25" s="18">
        <v>15294051</v>
      </c>
      <c r="D25" s="21" t="s">
        <v>52</v>
      </c>
    </row>
    <row r="26" spans="1:4" x14ac:dyDescent="0.25">
      <c r="A26" s="24"/>
    </row>
    <row r="27" spans="1:4" x14ac:dyDescent="0.25">
      <c r="A27" s="24" t="s">
        <v>53</v>
      </c>
      <c r="B27" s="18" t="e">
        <f>'AAO Summary'!#REF!</f>
        <v>#REF!</v>
      </c>
      <c r="C27" s="27" t="s">
        <v>56</v>
      </c>
    </row>
    <row r="28" spans="1:4" x14ac:dyDescent="0.25">
      <c r="A28" s="24"/>
    </row>
    <row r="29" spans="1:4" x14ac:dyDescent="0.25">
      <c r="A29" s="24"/>
    </row>
    <row r="30" spans="1:4" x14ac:dyDescent="0.25">
      <c r="A30" s="24" t="s">
        <v>54</v>
      </c>
      <c r="B30" s="18" t="e">
        <f>(B27-B25)/1000000</f>
        <v>#REF!</v>
      </c>
    </row>
    <row r="31" spans="1:4" x14ac:dyDescent="0.25">
      <c r="A31" s="24" t="s">
        <v>46</v>
      </c>
      <c r="B31" s="18">
        <f>(C25-B25)/1000000</f>
        <v>0.57543299999999997</v>
      </c>
    </row>
    <row r="32" spans="1:4" x14ac:dyDescent="0.25">
      <c r="A32" s="25" t="s">
        <v>55</v>
      </c>
      <c r="B32" s="23" t="e">
        <f>B30-B31</f>
        <v>#REF!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6F69B816209F4FB2ED5D3C44391BBF" ma:contentTypeVersion="" ma:contentTypeDescription="Create a new document." ma:contentTypeScope="" ma:versionID="0d7569b121d49b9fcb785c3494aec509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c85253b9-0a55-49a1-98ad-b5b6252d7079" xsi:nil="true"/>
    <Document_x0020_Status xmlns="c85253b9-0a55-49a1-98ad-b5b6252d7079">Draft</Document_x0020_Status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77CBC1-F3E6-4981-9555-CA4100CD9C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8B9528-4EA0-4FE4-B0A7-0710F5DC3091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c85253b9-0a55-49a1-98ad-b5b6252d7079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34E2243-B7C1-4F16-B730-78BB2B9148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AAO Summary</vt:lpstr>
      <vt:lpstr>Salaries Analysis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Lansford, Mitchell</dc:creator>
  <cp:lastModifiedBy>DuMey, Rachael </cp:lastModifiedBy>
  <cp:lastPrinted>2021-03-15T14:50:25Z</cp:lastPrinted>
  <dcterms:created xsi:type="dcterms:W3CDTF">2020-10-13T14:08:14Z</dcterms:created>
  <dcterms:modified xsi:type="dcterms:W3CDTF">2021-03-15T14:50:28Z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0x010100946F69B816209F4FB2ED5D3C44391BBF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